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8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管理関係\有給管理\有給カレンダー丸安\"/>
    </mc:Choice>
  </mc:AlternateContent>
  <xr:revisionPtr revIDLastSave="0" documentId="13_ncr:1_{FA952033-F3D8-4F3A-8945-CD7E0E0647C0}" xr6:coauthVersionLast="47" xr6:coauthVersionMax="47" xr10:uidLastSave="{00000000-0000-0000-0000-000000000000}"/>
  <bookViews>
    <workbookView showSheetTabs="0" xWindow="-120" yWindow="-120" windowWidth="29040" windowHeight="15720" tabRatio="712" xr2:uid="{00000000-000D-0000-FFFF-FFFF00000000}"/>
  </bookViews>
  <sheets>
    <sheet name="有給管理簿" sheetId="8" r:id="rId1"/>
    <sheet name="基本情報" sheetId="5" r:id="rId2"/>
    <sheet name="社員情報" sheetId="6" r:id="rId3"/>
    <sheet name="数式" sheetId="9" r:id="rId4"/>
    <sheet name="レポート" sheetId="4" r:id="rId5"/>
    <sheet name="グラフ基" sheetId="10" r:id="rId6"/>
    <sheet name="入力シート" sheetId="25" r:id="rId7"/>
    <sheet name="付与日数一覧" sheetId="3" r:id="rId8"/>
    <sheet name="個人別管理簿 (1)" sheetId="35" r:id="rId9"/>
    <sheet name="個人別管理簿 (2)" sheetId="36" r:id="rId10"/>
    <sheet name="個人別管理簿 (3)" sheetId="40" r:id="rId11"/>
    <sheet name="個人別管理簿 (4)" sheetId="41" r:id="rId12"/>
    <sheet name="個人別管理簿 (5)" sheetId="42" r:id="rId13"/>
  </sheets>
  <functionGroups builtInGroupCount="19"/>
  <definedNames>
    <definedName name="_xlnm._FilterDatabase" localSheetId="0" hidden="1">有給管理簿!$A$12:$CHC$12</definedName>
    <definedName name="GetThisMonthRng">INDIRECT("有給管理簿!R9C10:有給管理簿!R"&amp; COUNTA(有給管理簿!$J:$J)-1 &amp;"C10")</definedName>
    <definedName name="_xlnm.Print_Area" localSheetId="4">レポート!$B$4:$H$10</definedName>
    <definedName name="_xlnm.Print_Area" localSheetId="8">'個人別管理簿 (1)'!$B$1:$AI$740</definedName>
    <definedName name="_xlnm.Print_Area" localSheetId="9">'個人別管理簿 (2)'!$B$1:$AI$740</definedName>
    <definedName name="_xlnm.Print_Area" localSheetId="10">'個人別管理簿 (3)'!$B$1:$AI$740</definedName>
    <definedName name="_xlnm.Print_Area" localSheetId="11">'個人別管理簿 (4)'!$B$1:$AI$740</definedName>
    <definedName name="_xlnm.Print_Area" localSheetId="12">'個人別管理簿 (5)'!$B$1:$AI$740</definedName>
    <definedName name="_xlnm.Print_Titles" localSheetId="0">有給管理簿!$8:$12</definedName>
    <definedName name="trgtYearList">有給管理簿!$AH$1:$AH$6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13" i="8" l="1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AL19" i="6"/>
  <c r="AM19" i="6"/>
  <c r="AN19" i="6"/>
  <c r="AR19" i="6" s="1"/>
  <c r="AP19" i="6"/>
  <c r="BG19" i="6"/>
  <c r="BR19" i="6"/>
  <c r="AQ19" i="6" s="1"/>
  <c r="BV19" i="6"/>
  <c r="BW19" i="6" s="1"/>
  <c r="BZ19" i="6"/>
  <c r="AY19" i="6" s="1"/>
  <c r="CD19" i="6"/>
  <c r="CE19" i="6" s="1"/>
  <c r="CH19" i="6"/>
  <c r="CI19" i="6" s="1"/>
  <c r="CL19" i="6"/>
  <c r="BK19" i="6" s="1"/>
  <c r="R19" i="6"/>
  <c r="K29" i="8" s="1"/>
  <c r="V19" i="6"/>
  <c r="J19" i="6" s="1"/>
  <c r="AE19" i="6"/>
  <c r="AF19" i="6"/>
  <c r="W19" i="6" s="1"/>
  <c r="AD29" i="8" s="1"/>
  <c r="V3" i="6"/>
  <c r="J3" i="6" s="1"/>
  <c r="AE3" i="6"/>
  <c r="AF3" i="6"/>
  <c r="AL3" i="6"/>
  <c r="AM3" i="6"/>
  <c r="AN3" i="6"/>
  <c r="AP3" i="6"/>
  <c r="BR3" i="6"/>
  <c r="BV3" i="6"/>
  <c r="BZ3" i="6"/>
  <c r="CD3" i="6"/>
  <c r="CH3" i="6"/>
  <c r="CI3" i="6" s="1"/>
  <c r="CL3" i="6"/>
  <c r="V4" i="6"/>
  <c r="J4" i="6" s="1"/>
  <c r="AE4" i="6"/>
  <c r="AF4" i="6"/>
  <c r="AL4" i="6"/>
  <c r="AM4" i="6"/>
  <c r="AN4" i="6"/>
  <c r="AR4" i="6" s="1"/>
  <c r="AP4" i="6"/>
  <c r="BR4" i="6"/>
  <c r="BV4" i="6"/>
  <c r="BZ4" i="6"/>
  <c r="CA4" i="6" s="1"/>
  <c r="CD4" i="6"/>
  <c r="CE4" i="6" s="1"/>
  <c r="CH4" i="6"/>
  <c r="CL4" i="6"/>
  <c r="V5" i="6"/>
  <c r="BW5" i="6" s="1"/>
  <c r="AE5" i="6"/>
  <c r="AF5" i="6"/>
  <c r="AL5" i="6"/>
  <c r="AM5" i="6"/>
  <c r="AN5" i="6"/>
  <c r="AR5" i="6" s="1"/>
  <c r="AP5" i="6"/>
  <c r="BR5" i="6"/>
  <c r="BV5" i="6"/>
  <c r="BZ5" i="6"/>
  <c r="CD5" i="6"/>
  <c r="CH5" i="6"/>
  <c r="CL5" i="6"/>
  <c r="V6" i="6"/>
  <c r="J6" i="6" s="1"/>
  <c r="AE6" i="6"/>
  <c r="AF6" i="6"/>
  <c r="AL6" i="6"/>
  <c r="AM6" i="6"/>
  <c r="AN6" i="6"/>
  <c r="AP6" i="6"/>
  <c r="BR6" i="6"/>
  <c r="AQ6" i="6" s="1"/>
  <c r="BV6" i="6"/>
  <c r="BZ6" i="6"/>
  <c r="CD6" i="6"/>
  <c r="CH6" i="6"/>
  <c r="CI6" i="6" s="1"/>
  <c r="CL6" i="6"/>
  <c r="V7" i="6"/>
  <c r="J7" i="6" s="1"/>
  <c r="AE7" i="6"/>
  <c r="AF7" i="6"/>
  <c r="AL7" i="6"/>
  <c r="AM7" i="6"/>
  <c r="AN7" i="6"/>
  <c r="AR7" i="6" s="1"/>
  <c r="AP7" i="6"/>
  <c r="BR7" i="6"/>
  <c r="BV7" i="6"/>
  <c r="BZ7" i="6"/>
  <c r="CA7" i="6" s="1"/>
  <c r="CD7" i="6"/>
  <c r="CE7" i="6" s="1"/>
  <c r="CH7" i="6"/>
  <c r="CL7" i="6"/>
  <c r="V8" i="6"/>
  <c r="BS8" i="6" s="1"/>
  <c r="AE8" i="6"/>
  <c r="AF8" i="6"/>
  <c r="AL8" i="6"/>
  <c r="AM8" i="6"/>
  <c r="AN8" i="6"/>
  <c r="AR8" i="6" s="1"/>
  <c r="AP8" i="6"/>
  <c r="BR8" i="6"/>
  <c r="BV8" i="6"/>
  <c r="BZ8" i="6"/>
  <c r="CD8" i="6"/>
  <c r="CH8" i="6"/>
  <c r="CL8" i="6"/>
  <c r="V9" i="6"/>
  <c r="J9" i="6" s="1"/>
  <c r="AE9" i="6"/>
  <c r="AF9" i="6"/>
  <c r="AL9" i="6"/>
  <c r="AM9" i="6"/>
  <c r="AN9" i="6"/>
  <c r="AP9" i="6"/>
  <c r="BR9" i="6"/>
  <c r="BV9" i="6"/>
  <c r="BZ9" i="6"/>
  <c r="CD9" i="6"/>
  <c r="CH9" i="6"/>
  <c r="CI9" i="6" s="1"/>
  <c r="CL9" i="6"/>
  <c r="V10" i="6"/>
  <c r="J10" i="6" s="1"/>
  <c r="AE10" i="6"/>
  <c r="AF10" i="6"/>
  <c r="AL10" i="6"/>
  <c r="AM10" i="6"/>
  <c r="AN10" i="6"/>
  <c r="AR10" i="6" s="1"/>
  <c r="AP10" i="6"/>
  <c r="BR10" i="6"/>
  <c r="BS10" i="6" s="1"/>
  <c r="BV10" i="6"/>
  <c r="BZ10" i="6"/>
  <c r="CA10" i="6" s="1"/>
  <c r="CD10" i="6"/>
  <c r="CE10" i="6" s="1"/>
  <c r="CH10" i="6"/>
  <c r="CI10" i="6" s="1"/>
  <c r="CL10" i="6"/>
  <c r="CM10" i="6" s="1"/>
  <c r="V11" i="6"/>
  <c r="AE11" i="6"/>
  <c r="AF11" i="6"/>
  <c r="AL11" i="6"/>
  <c r="AM11" i="6"/>
  <c r="AN11" i="6"/>
  <c r="AR11" i="6" s="1"/>
  <c r="AP11" i="6"/>
  <c r="AU11" i="6"/>
  <c r="BR11" i="6"/>
  <c r="AQ11" i="6" s="1"/>
  <c r="BV11" i="6"/>
  <c r="BZ11" i="6"/>
  <c r="CD11" i="6"/>
  <c r="CH11" i="6"/>
  <c r="CI11" i="6" s="1"/>
  <c r="CL11" i="6"/>
  <c r="V12" i="6"/>
  <c r="J12" i="6" s="1"/>
  <c r="I12" i="6" s="1"/>
  <c r="AE12" i="6"/>
  <c r="AF12" i="6"/>
  <c r="AL12" i="6"/>
  <c r="AM12" i="6"/>
  <c r="AN12" i="6"/>
  <c r="AP12" i="6"/>
  <c r="BR12" i="6"/>
  <c r="BV12" i="6"/>
  <c r="BZ12" i="6"/>
  <c r="CA12" i="6" s="1"/>
  <c r="CD12" i="6"/>
  <c r="CH12" i="6"/>
  <c r="CI12" i="6" s="1"/>
  <c r="CL12" i="6"/>
  <c r="V13" i="6"/>
  <c r="J13" i="6" s="1"/>
  <c r="I13" i="6" s="1"/>
  <c r="AE13" i="6"/>
  <c r="AF13" i="6"/>
  <c r="AL13" i="6"/>
  <c r="AU13" i="6"/>
  <c r="BR13" i="6"/>
  <c r="BS13" i="6" s="1"/>
  <c r="BV13" i="6"/>
  <c r="BW13" i="6" s="1"/>
  <c r="BZ13" i="6"/>
  <c r="CA13" i="6" s="1"/>
  <c r="CD13" i="6"/>
  <c r="CE13" i="6" s="1"/>
  <c r="CH13" i="6"/>
  <c r="CI13" i="6" s="1"/>
  <c r="CL13" i="6"/>
  <c r="CM13" i="6" s="1"/>
  <c r="V14" i="6"/>
  <c r="BS14" i="6" s="1"/>
  <c r="AE14" i="6"/>
  <c r="AF14" i="6"/>
  <c r="BR14" i="6"/>
  <c r="BV14" i="6"/>
  <c r="BZ14" i="6"/>
  <c r="CD14" i="6"/>
  <c r="CH14" i="6"/>
  <c r="CI14" i="6" s="1"/>
  <c r="CL14" i="6"/>
  <c r="V15" i="6"/>
  <c r="J15" i="6" s="1"/>
  <c r="K15" i="6" s="1"/>
  <c r="AE15" i="6"/>
  <c r="AF15" i="6"/>
  <c r="W15" i="6" s="1"/>
  <c r="AD25" i="8" s="1"/>
  <c r="AU15" i="6"/>
  <c r="BC15" i="6"/>
  <c r="BR15" i="6"/>
  <c r="AQ15" i="6" s="1"/>
  <c r="BV15" i="6"/>
  <c r="BZ15" i="6"/>
  <c r="CA15" i="6" s="1"/>
  <c r="CD15" i="6"/>
  <c r="CH15" i="6"/>
  <c r="CI15" i="6" s="1"/>
  <c r="CL15" i="6"/>
  <c r="V16" i="6"/>
  <c r="J16" i="6" s="1"/>
  <c r="K16" i="6" s="1"/>
  <c r="AE16" i="6"/>
  <c r="AF16" i="6"/>
  <c r="W16" i="6" s="1"/>
  <c r="AD26" i="8" s="1"/>
  <c r="AL16" i="6"/>
  <c r="AM16" i="6"/>
  <c r="AN16" i="6"/>
  <c r="AR16" i="6" s="1"/>
  <c r="AP16" i="6"/>
  <c r="AY16" i="6"/>
  <c r="BR16" i="6"/>
  <c r="BS16" i="6" s="1"/>
  <c r="BV16" i="6"/>
  <c r="AU16" i="6" s="1"/>
  <c r="BZ16" i="6"/>
  <c r="CA16" i="6" s="1"/>
  <c r="CD16" i="6"/>
  <c r="CE16" i="6" s="1"/>
  <c r="CH16" i="6"/>
  <c r="CI16" i="6" s="1"/>
  <c r="CL16" i="6"/>
  <c r="CM16" i="6" s="1"/>
  <c r="V17" i="6"/>
  <c r="BW17" i="6" s="1"/>
  <c r="AE17" i="6"/>
  <c r="AF17" i="6"/>
  <c r="AL17" i="6"/>
  <c r="AM17" i="6"/>
  <c r="AN17" i="6"/>
  <c r="AR17" i="6" s="1"/>
  <c r="AP17" i="6"/>
  <c r="AU17" i="6"/>
  <c r="AY17" i="6"/>
  <c r="BR17" i="6"/>
  <c r="BS17" i="6" s="1"/>
  <c r="BV17" i="6"/>
  <c r="BZ17" i="6"/>
  <c r="CD17" i="6"/>
  <c r="BC17" i="6" s="1"/>
  <c r="CH17" i="6"/>
  <c r="CI17" i="6" s="1"/>
  <c r="CL17" i="6"/>
  <c r="V18" i="6"/>
  <c r="J18" i="6" s="1"/>
  <c r="I18" i="6" s="1"/>
  <c r="AE18" i="6"/>
  <c r="AF18" i="6"/>
  <c r="AL18" i="6"/>
  <c r="AM18" i="6"/>
  <c r="AN18" i="6"/>
  <c r="AP18" i="6"/>
  <c r="AU18" i="6"/>
  <c r="BR18" i="6"/>
  <c r="AQ18" i="6" s="1"/>
  <c r="BV18" i="6"/>
  <c r="BZ18" i="6"/>
  <c r="CA18" i="6" s="1"/>
  <c r="CD18" i="6"/>
  <c r="CH18" i="6"/>
  <c r="CI18" i="6" s="1"/>
  <c r="CL18" i="6"/>
  <c r="AO10" i="6"/>
  <c r="AO9" i="6"/>
  <c r="AO6" i="6"/>
  <c r="AO11" i="6"/>
  <c r="AO12" i="6"/>
  <c r="AO3" i="6"/>
  <c r="AO17" i="6"/>
  <c r="AO18" i="6"/>
  <c r="AO4" i="6"/>
  <c r="AO16" i="6"/>
  <c r="AO5" i="6"/>
  <c r="AO7" i="6"/>
  <c r="AO19" i="6"/>
  <c r="AO8" i="6"/>
  <c r="AB20" i="8" l="1"/>
  <c r="AB27" i="8"/>
  <c r="AB15" i="8"/>
  <c r="AB22" i="8"/>
  <c r="AB19" i="8"/>
  <c r="AB18" i="8"/>
  <c r="AB29" i="8"/>
  <c r="AB17" i="8"/>
  <c r="AB28" i="8"/>
  <c r="AB16" i="8"/>
  <c r="AB26" i="8"/>
  <c r="AB14" i="8"/>
  <c r="AB13" i="8"/>
  <c r="AB24" i="8"/>
  <c r="AB23" i="8"/>
  <c r="AB25" i="8"/>
  <c r="AB21" i="8"/>
  <c r="CA19" i="6"/>
  <c r="AU19" i="6"/>
  <c r="BS19" i="6"/>
  <c r="BC19" i="6"/>
  <c r="CM19" i="6"/>
  <c r="I19" i="6"/>
  <c r="K19" i="6"/>
  <c r="Z19" i="6"/>
  <c r="AB19" i="6"/>
  <c r="P19" i="6"/>
  <c r="AA19" i="6"/>
  <c r="X19" i="6"/>
  <c r="AE29" i="8" s="1"/>
  <c r="I16" i="6"/>
  <c r="BK15" i="6"/>
  <c r="R15" i="6" s="1"/>
  <c r="K25" i="8" s="1"/>
  <c r="BK9" i="6"/>
  <c r="R9" i="6" s="1"/>
  <c r="K19" i="8" s="1"/>
  <c r="BG9" i="6"/>
  <c r="K9" i="6"/>
  <c r="BC9" i="6" s="1"/>
  <c r="AA15" i="6"/>
  <c r="Z18" i="6"/>
  <c r="AA16" i="6"/>
  <c r="AY15" i="6"/>
  <c r="AQ13" i="6"/>
  <c r="BS11" i="6"/>
  <c r="BW10" i="6"/>
  <c r="Z10" i="6"/>
  <c r="AQ9" i="6"/>
  <c r="Z15" i="6"/>
  <c r="CI8" i="6"/>
  <c r="AQ17" i="6"/>
  <c r="P9" i="6"/>
  <c r="I19" i="8" s="1"/>
  <c r="L16" i="6"/>
  <c r="Y16" i="6" s="1"/>
  <c r="AC16" i="6" s="1"/>
  <c r="AC26" i="8" s="1"/>
  <c r="Z16" i="6"/>
  <c r="X16" i="6"/>
  <c r="P16" i="6"/>
  <c r="I26" i="8" s="1"/>
  <c r="BK16" i="6"/>
  <c r="R16" i="6" s="1"/>
  <c r="K26" i="8" s="1"/>
  <c r="P13" i="6"/>
  <c r="I23" i="8" s="1"/>
  <c r="K13" i="6"/>
  <c r="BK13" i="6" s="1"/>
  <c r="R13" i="6" s="1"/>
  <c r="K23" i="8" s="1"/>
  <c r="P12" i="6"/>
  <c r="I22" i="8" s="1"/>
  <c r="K12" i="6"/>
  <c r="W12" i="6" s="1"/>
  <c r="AD22" i="8" s="1"/>
  <c r="BG10" i="6"/>
  <c r="K10" i="6"/>
  <c r="BC10" i="6" s="1"/>
  <c r="AQ16" i="6"/>
  <c r="X18" i="6"/>
  <c r="P18" i="6"/>
  <c r="I28" i="8" s="1"/>
  <c r="K18" i="6"/>
  <c r="W18" i="6" s="1"/>
  <c r="AD28" i="8" s="1"/>
  <c r="BG16" i="6"/>
  <c r="BC13" i="6"/>
  <c r="I10" i="6"/>
  <c r="W9" i="6"/>
  <c r="BG7" i="6"/>
  <c r="I7" i="6"/>
  <c r="K7" i="6"/>
  <c r="W7" i="6" s="1"/>
  <c r="AD17" i="8" s="1"/>
  <c r="Z7" i="6"/>
  <c r="X15" i="6"/>
  <c r="P15" i="6"/>
  <c r="I25" i="8" s="1"/>
  <c r="P10" i="6"/>
  <c r="I20" i="8" s="1"/>
  <c r="I9" i="6"/>
  <c r="L9" i="6" s="1"/>
  <c r="Z9" i="6"/>
  <c r="I6" i="6"/>
  <c r="K6" i="6"/>
  <c r="W6" i="6" s="1"/>
  <c r="AD16" i="8" s="1"/>
  <c r="Z6" i="6"/>
  <c r="AY18" i="6"/>
  <c r="BC16" i="6"/>
  <c r="BG15" i="6"/>
  <c r="I15" i="6"/>
  <c r="L15" i="6" s="1"/>
  <c r="Y15" i="6" s="1"/>
  <c r="AY13" i="6"/>
  <c r="BW7" i="6"/>
  <c r="Z13" i="6"/>
  <c r="AY9" i="6"/>
  <c r="CA9" i="6"/>
  <c r="I4" i="6"/>
  <c r="K4" i="6"/>
  <c r="AQ4" i="6" s="1"/>
  <c r="Z4" i="6"/>
  <c r="L12" i="6"/>
  <c r="Z12" i="6"/>
  <c r="W10" i="6"/>
  <c r="I3" i="6"/>
  <c r="K3" i="6"/>
  <c r="AY3" i="6" s="1"/>
  <c r="Z3" i="6"/>
  <c r="CE18" i="6"/>
  <c r="CM17" i="6"/>
  <c r="BW16" i="6"/>
  <c r="CE15" i="6"/>
  <c r="AL15" i="6"/>
  <c r="CM14" i="6"/>
  <c r="CE12" i="6"/>
  <c r="CM11" i="6"/>
  <c r="CE9" i="6"/>
  <c r="CM8" i="6"/>
  <c r="P7" i="6"/>
  <c r="I17" i="8" s="1"/>
  <c r="CE6" i="6"/>
  <c r="CM5" i="6"/>
  <c r="BW4" i="6"/>
  <c r="P4" i="6"/>
  <c r="I14" i="8" s="1"/>
  <c r="CE3" i="6"/>
  <c r="J17" i="6"/>
  <c r="J14" i="6"/>
  <c r="J11" i="6"/>
  <c r="J8" i="6"/>
  <c r="BS7" i="6"/>
  <c r="CA6" i="6"/>
  <c r="CI5" i="6"/>
  <c r="J5" i="6"/>
  <c r="BS4" i="6"/>
  <c r="CA3" i="6"/>
  <c r="BW18" i="6"/>
  <c r="CE17" i="6"/>
  <c r="BW15" i="6"/>
  <c r="CE14" i="6"/>
  <c r="AL14" i="6"/>
  <c r="BW12" i="6"/>
  <c r="CE11" i="6"/>
  <c r="BW9" i="6"/>
  <c r="CE8" i="6"/>
  <c r="CM7" i="6"/>
  <c r="BW6" i="6"/>
  <c r="P6" i="6"/>
  <c r="I16" i="8" s="1"/>
  <c r="CE5" i="6"/>
  <c r="CM4" i="6"/>
  <c r="BW3" i="6"/>
  <c r="P3" i="6"/>
  <c r="I13" i="8" s="1"/>
  <c r="BS18" i="6"/>
  <c r="AR18" i="6"/>
  <c r="CA17" i="6"/>
  <c r="BS15" i="6"/>
  <c r="CA14" i="6"/>
  <c r="BS12" i="6"/>
  <c r="AR12" i="6"/>
  <c r="CA11" i="6"/>
  <c r="BS9" i="6"/>
  <c r="AR9" i="6"/>
  <c r="CA8" i="6"/>
  <c r="CI7" i="6"/>
  <c r="BS6" i="6"/>
  <c r="AR6" i="6"/>
  <c r="CA5" i="6"/>
  <c r="CI4" i="6"/>
  <c r="BS3" i="6"/>
  <c r="AR3" i="6"/>
  <c r="CM18" i="6"/>
  <c r="CM15" i="6"/>
  <c r="BW14" i="6"/>
  <c r="CM12" i="6"/>
  <c r="BW11" i="6"/>
  <c r="CM9" i="6"/>
  <c r="BW8" i="6"/>
  <c r="CM6" i="6"/>
  <c r="CM3" i="6"/>
  <c r="BS5" i="6"/>
  <c r="BA13" i="6"/>
  <c r="BE7" i="6"/>
  <c r="AW9" i="6"/>
  <c r="BM9" i="6"/>
  <c r="BA6" i="6"/>
  <c r="BE3" i="6"/>
  <c r="BM18" i="6"/>
  <c r="BE15" i="6"/>
  <c r="BI10" i="6"/>
  <c r="BM15" i="6"/>
  <c r="BE10" i="6"/>
  <c r="S19" i="6"/>
  <c r="BE12" i="6"/>
  <c r="AW12" i="6"/>
  <c r="AW16" i="6"/>
  <c r="BA12" i="6"/>
  <c r="AS16" i="6"/>
  <c r="AS19" i="6"/>
  <c r="AW10" i="6"/>
  <c r="BM16" i="6"/>
  <c r="BA3" i="6"/>
  <c r="BE19" i="6"/>
  <c r="BA15" i="6"/>
  <c r="AW15" i="6"/>
  <c r="BE4" i="6"/>
  <c r="BA4" i="6"/>
  <c r="BE16" i="6"/>
  <c r="BA7" i="6"/>
  <c r="BI15" i="6"/>
  <c r="AW4" i="6"/>
  <c r="BM7" i="6"/>
  <c r="BM3" i="6"/>
  <c r="BE9" i="6"/>
  <c r="AS15" i="6"/>
  <c r="AS10" i="6"/>
  <c r="BE18" i="6"/>
  <c r="BI3" i="6"/>
  <c r="BM10" i="6"/>
  <c r="AS7" i="6"/>
  <c r="BM13" i="6"/>
  <c r="AW6" i="6"/>
  <c r="T19" i="6"/>
  <c r="T15" i="6"/>
  <c r="AS3" i="6"/>
  <c r="AW3" i="6"/>
  <c r="BA16" i="6"/>
  <c r="BI19" i="6"/>
  <c r="BI4" i="6"/>
  <c r="AS6" i="6"/>
  <c r="BE6" i="6"/>
  <c r="AW13" i="6"/>
  <c r="BI7" i="6"/>
  <c r="BA10" i="6"/>
  <c r="AW7" i="6"/>
  <c r="AS4" i="6"/>
  <c r="AS9" i="6"/>
  <c r="BM6" i="6"/>
  <c r="BI13" i="6"/>
  <c r="BI16" i="6"/>
  <c r="BM12" i="6"/>
  <c r="BI12" i="6"/>
  <c r="BM19" i="6"/>
  <c r="AS18" i="6"/>
  <c r="AS12" i="6"/>
  <c r="T16" i="6"/>
  <c r="BA9" i="6"/>
  <c r="BM4" i="6"/>
  <c r="BA18" i="6"/>
  <c r="AW18" i="6"/>
  <c r="BI9" i="6"/>
  <c r="AS13" i="6"/>
  <c r="BA19" i="6"/>
  <c r="AW19" i="6"/>
  <c r="BE13" i="6"/>
  <c r="BI6" i="6"/>
  <c r="BI18" i="6"/>
  <c r="L19" i="6" l="1"/>
  <c r="Y19" i="6" s="1"/>
  <c r="AC19" i="6" s="1"/>
  <c r="AC29" i="8" s="1"/>
  <c r="AY4" i="6"/>
  <c r="BC7" i="6"/>
  <c r="AY7" i="6"/>
  <c r="AQ7" i="6"/>
  <c r="AU7" i="6"/>
  <c r="L7" i="6"/>
  <c r="BC4" i="6"/>
  <c r="AT19" i="6"/>
  <c r="AV19" i="6" s="1"/>
  <c r="AX19" i="6" s="1"/>
  <c r="AZ19" i="6" s="1"/>
  <c r="BB19" i="6" s="1"/>
  <c r="BD19" i="6" s="1"/>
  <c r="BF19" i="6" s="1"/>
  <c r="BH19" i="6" s="1"/>
  <c r="BJ19" i="6" s="1"/>
  <c r="BL19" i="6" s="1"/>
  <c r="BN19" i="6" s="1"/>
  <c r="M19" i="6" s="1"/>
  <c r="N29" i="8" s="1"/>
  <c r="Q19" i="6"/>
  <c r="J29" i="8" s="1"/>
  <c r="I29" i="8"/>
  <c r="AB16" i="6"/>
  <c r="AE26" i="8"/>
  <c r="X10" i="6"/>
  <c r="AE20" i="8" s="1"/>
  <c r="AD20" i="8"/>
  <c r="AB18" i="6"/>
  <c r="AE28" i="8"/>
  <c r="AB15" i="6"/>
  <c r="AE25" i="8"/>
  <c r="BK7" i="6"/>
  <c r="X9" i="6"/>
  <c r="AE19" i="8" s="1"/>
  <c r="AD19" i="8"/>
  <c r="O19" i="6"/>
  <c r="AF29" i="8" s="1"/>
  <c r="BG18" i="6"/>
  <c r="BG4" i="6"/>
  <c r="BC6" i="6"/>
  <c r="AU9" i="6"/>
  <c r="L13" i="6"/>
  <c r="AT18" i="6"/>
  <c r="AV18" i="6" s="1"/>
  <c r="AX18" i="6" s="1"/>
  <c r="AZ18" i="6" s="1"/>
  <c r="BB18" i="6" s="1"/>
  <c r="BD18" i="6" s="1"/>
  <c r="AT6" i="6"/>
  <c r="AV6" i="6" s="1"/>
  <c r="AT16" i="6"/>
  <c r="AV16" i="6" s="1"/>
  <c r="AX16" i="6" s="1"/>
  <c r="AZ16" i="6" s="1"/>
  <c r="BB16" i="6" s="1"/>
  <c r="BD16" i="6" s="1"/>
  <c r="BF16" i="6" s="1"/>
  <c r="BH16" i="6" s="1"/>
  <c r="BJ16" i="6" s="1"/>
  <c r="BL16" i="6" s="1"/>
  <c r="AT9" i="6"/>
  <c r="AV9" i="6" s="1"/>
  <c r="AT4" i="6"/>
  <c r="AV4" i="6" s="1"/>
  <c r="AA6" i="6"/>
  <c r="X6" i="6"/>
  <c r="AE16" i="8" s="1"/>
  <c r="AB9" i="6"/>
  <c r="AB10" i="6"/>
  <c r="AA7" i="6"/>
  <c r="X7" i="6"/>
  <c r="AE17" i="8" s="1"/>
  <c r="W3" i="6"/>
  <c r="AD13" i="8" s="1"/>
  <c r="P17" i="6"/>
  <c r="I27" i="8" s="1"/>
  <c r="P11" i="6"/>
  <c r="I21" i="8" s="1"/>
  <c r="AQ3" i="6"/>
  <c r="AT3" i="6" s="1"/>
  <c r="AV3" i="6" s="1"/>
  <c r="Q9" i="6"/>
  <c r="J19" i="8" s="1"/>
  <c r="AM15" i="6"/>
  <c r="Z5" i="6"/>
  <c r="I5" i="6"/>
  <c r="K5" i="6"/>
  <c r="AU5" i="6" s="1"/>
  <c r="BG3" i="6"/>
  <c r="W5" i="6"/>
  <c r="AD15" i="8" s="1"/>
  <c r="Q7" i="6"/>
  <c r="J17" i="8" s="1"/>
  <c r="Q4" i="6"/>
  <c r="J14" i="8" s="1"/>
  <c r="L4" i="6"/>
  <c r="BK4" i="6"/>
  <c r="BG6" i="6"/>
  <c r="AA9" i="6"/>
  <c r="Q16" i="6"/>
  <c r="J26" i="8" s="1"/>
  <c r="L18" i="6"/>
  <c r="L3" i="6"/>
  <c r="BG5" i="6"/>
  <c r="Q10" i="6"/>
  <c r="J20" i="8" s="1"/>
  <c r="AY10" i="6"/>
  <c r="BK10" i="6"/>
  <c r="BC12" i="6"/>
  <c r="L6" i="6"/>
  <c r="Y6" i="6" s="1"/>
  <c r="AU3" i="6"/>
  <c r="Y7" i="6"/>
  <c r="AC7" i="6" s="1"/>
  <c r="AA12" i="6"/>
  <c r="W13" i="6"/>
  <c r="AD23" i="8" s="1"/>
  <c r="BG12" i="6"/>
  <c r="BC18" i="6"/>
  <c r="Q6" i="6"/>
  <c r="J16" i="8" s="1"/>
  <c r="BK3" i="6"/>
  <c r="BC5" i="6"/>
  <c r="AY12" i="6"/>
  <c r="AA18" i="6"/>
  <c r="BC3" i="6"/>
  <c r="L10" i="6"/>
  <c r="Y10" i="6" s="1"/>
  <c r="AC10" i="6" s="1"/>
  <c r="AY5" i="6"/>
  <c r="AY6" i="6"/>
  <c r="W4" i="6"/>
  <c r="AD14" i="8" s="1"/>
  <c r="BK6" i="6"/>
  <c r="Q12" i="6"/>
  <c r="J22" i="8" s="1"/>
  <c r="Q13" i="6"/>
  <c r="J23" i="8" s="1"/>
  <c r="AU4" i="6"/>
  <c r="AQ12" i="6"/>
  <c r="AT12" i="6" s="1"/>
  <c r="AV12" i="6" s="1"/>
  <c r="AU6" i="6"/>
  <c r="AT7" i="6"/>
  <c r="AV7" i="6" s="1"/>
  <c r="AX7" i="6" s="1"/>
  <c r="AZ7" i="6" s="1"/>
  <c r="BB7" i="6" s="1"/>
  <c r="BD7" i="6" s="1"/>
  <c r="BF7" i="6" s="1"/>
  <c r="BH7" i="6" s="1"/>
  <c r="BJ7" i="6" s="1"/>
  <c r="BL7" i="6" s="1"/>
  <c r="BK5" i="6"/>
  <c r="Q18" i="6"/>
  <c r="J28" i="8" s="1"/>
  <c r="X12" i="6"/>
  <c r="AE22" i="8" s="1"/>
  <c r="AQ5" i="6"/>
  <c r="AU10" i="6"/>
  <c r="Z11" i="6"/>
  <c r="W11" i="6"/>
  <c r="AD21" i="8" s="1"/>
  <c r="I11" i="6"/>
  <c r="K11" i="6"/>
  <c r="AY11" i="6" s="1"/>
  <c r="Q15" i="6"/>
  <c r="J25" i="8" s="1"/>
  <c r="BG13" i="6"/>
  <c r="AU12" i="6"/>
  <c r="Z8" i="6"/>
  <c r="I8" i="6"/>
  <c r="K8" i="6"/>
  <c r="AU8" i="6" s="1"/>
  <c r="Z14" i="6"/>
  <c r="I14" i="6"/>
  <c r="K14" i="6"/>
  <c r="BC14" i="6" s="1"/>
  <c r="AA10" i="6"/>
  <c r="P8" i="6"/>
  <c r="I18" i="8" s="1"/>
  <c r="BC11" i="6"/>
  <c r="Q3" i="6"/>
  <c r="J13" i="8" s="1"/>
  <c r="AM13" i="6"/>
  <c r="P14" i="6"/>
  <c r="I24" i="8" s="1"/>
  <c r="AQ10" i="6"/>
  <c r="AT10" i="6" s="1"/>
  <c r="AV10" i="6" s="1"/>
  <c r="BK18" i="6"/>
  <c r="P5" i="6"/>
  <c r="I15" i="8" s="1"/>
  <c r="Z17" i="6"/>
  <c r="I17" i="6"/>
  <c r="K17" i="6"/>
  <c r="W17" i="6" s="1"/>
  <c r="AD27" i="8" s="1"/>
  <c r="Y9" i="6"/>
  <c r="AC9" i="6" s="1"/>
  <c r="R7" i="6"/>
  <c r="K17" i="8" s="1"/>
  <c r="BG17" i="6"/>
  <c r="BK12" i="6"/>
  <c r="AQ14" i="6"/>
  <c r="AC6" i="6"/>
  <c r="AC15" i="6"/>
  <c r="S18" i="6"/>
  <c r="T7" i="6"/>
  <c r="AS5" i="6"/>
  <c r="AS11" i="6"/>
  <c r="BA17" i="6"/>
  <c r="T18" i="6"/>
  <c r="S15" i="6"/>
  <c r="BA5" i="6"/>
  <c r="BE11" i="6"/>
  <c r="AW8" i="6"/>
  <c r="S10" i="6"/>
  <c r="BE17" i="6"/>
  <c r="AW11" i="6"/>
  <c r="BI14" i="6"/>
  <c r="BI17" i="6"/>
  <c r="AS8" i="6"/>
  <c r="BI5" i="6"/>
  <c r="BI11" i="6"/>
  <c r="AO15" i="6"/>
  <c r="AW14" i="6"/>
  <c r="BA11" i="6"/>
  <c r="T6" i="6"/>
  <c r="BM17" i="6"/>
  <c r="T10" i="6"/>
  <c r="BM5" i="6"/>
  <c r="S9" i="6"/>
  <c r="AW5" i="6"/>
  <c r="BE14" i="6"/>
  <c r="AS14" i="6"/>
  <c r="T12" i="6"/>
  <c r="AS17" i="6"/>
  <c r="BA8" i="6"/>
  <c r="BA14" i="6"/>
  <c r="BE5" i="6"/>
  <c r="S16" i="6"/>
  <c r="BM14" i="6"/>
  <c r="AO13" i="6"/>
  <c r="BI8" i="6"/>
  <c r="AW17" i="6"/>
  <c r="BE8" i="6"/>
  <c r="T9" i="6"/>
  <c r="BM11" i="6"/>
  <c r="BM8" i="6"/>
  <c r="AY8" i="6" l="1"/>
  <c r="BG8" i="6"/>
  <c r="BC8" i="6"/>
  <c r="BK8" i="6"/>
  <c r="AC17" i="8"/>
  <c r="AC25" i="8"/>
  <c r="AC16" i="8"/>
  <c r="AC20" i="8"/>
  <c r="AC19" i="8"/>
  <c r="N19" i="6"/>
  <c r="L11" i="6"/>
  <c r="BK11" i="6"/>
  <c r="L5" i="6"/>
  <c r="L17" i="6"/>
  <c r="AX9" i="6"/>
  <c r="AZ9" i="6" s="1"/>
  <c r="BB9" i="6" s="1"/>
  <c r="BD9" i="6" s="1"/>
  <c r="BF9" i="6" s="1"/>
  <c r="BH9" i="6" s="1"/>
  <c r="BJ9" i="6" s="1"/>
  <c r="BL9" i="6" s="1"/>
  <c r="BN9" i="6" s="1"/>
  <c r="M9" i="6" s="1"/>
  <c r="N19" i="8" s="1"/>
  <c r="AX12" i="6"/>
  <c r="AZ12" i="6" s="1"/>
  <c r="BB12" i="6" s="1"/>
  <c r="BD12" i="6" s="1"/>
  <c r="BF12" i="6" s="1"/>
  <c r="BH12" i="6" s="1"/>
  <c r="BJ12" i="6" s="1"/>
  <c r="BL12" i="6" s="1"/>
  <c r="N12" i="6" s="1"/>
  <c r="O22" i="8" s="1"/>
  <c r="AX6" i="6"/>
  <c r="AZ6" i="6" s="1"/>
  <c r="BB6" i="6" s="1"/>
  <c r="BD6" i="6" s="1"/>
  <c r="BF6" i="6" s="1"/>
  <c r="BH6" i="6" s="1"/>
  <c r="BJ6" i="6" s="1"/>
  <c r="BL6" i="6" s="1"/>
  <c r="AX3" i="6"/>
  <c r="AZ3" i="6" s="1"/>
  <c r="BB3" i="6" s="1"/>
  <c r="BD3" i="6" s="1"/>
  <c r="BF3" i="6" s="1"/>
  <c r="BH3" i="6" s="1"/>
  <c r="BJ3" i="6" s="1"/>
  <c r="BL3" i="6" s="1"/>
  <c r="AX4" i="6"/>
  <c r="AZ4" i="6" s="1"/>
  <c r="BB4" i="6" s="1"/>
  <c r="BD4" i="6" s="1"/>
  <c r="BF4" i="6" s="1"/>
  <c r="BH4" i="6" s="1"/>
  <c r="BJ4" i="6" s="1"/>
  <c r="BL4" i="6" s="1"/>
  <c r="N4" i="6" s="1"/>
  <c r="O14" i="8" s="1"/>
  <c r="AT17" i="6"/>
  <c r="AV17" i="6" s="1"/>
  <c r="AX17" i="6" s="1"/>
  <c r="AZ17" i="6" s="1"/>
  <c r="BB17" i="6" s="1"/>
  <c r="BD17" i="6" s="1"/>
  <c r="BF17" i="6" s="1"/>
  <c r="BH17" i="6" s="1"/>
  <c r="BJ17" i="6" s="1"/>
  <c r="BL17" i="6" s="1"/>
  <c r="N17" i="6" s="1"/>
  <c r="O27" i="8" s="1"/>
  <c r="AT11" i="6"/>
  <c r="AV11" i="6" s="1"/>
  <c r="AX11" i="6" s="1"/>
  <c r="AZ11" i="6" s="1"/>
  <c r="BB11" i="6" s="1"/>
  <c r="BD11" i="6" s="1"/>
  <c r="BF11" i="6" s="1"/>
  <c r="BH11" i="6" s="1"/>
  <c r="AA17" i="6"/>
  <c r="X17" i="6"/>
  <c r="AE27" i="8" s="1"/>
  <c r="N7" i="6"/>
  <c r="O17" i="8" s="1"/>
  <c r="BN7" i="6"/>
  <c r="M7" i="6" s="1"/>
  <c r="N17" i="8" s="1"/>
  <c r="BN16" i="6"/>
  <c r="M16" i="6" s="1"/>
  <c r="N26" i="8" s="1"/>
  <c r="O16" i="6"/>
  <c r="AF26" i="8" s="1"/>
  <c r="N16" i="6"/>
  <c r="O26" i="8" s="1"/>
  <c r="BG11" i="6"/>
  <c r="R4" i="6"/>
  <c r="K14" i="8" s="1"/>
  <c r="AQ8" i="6"/>
  <c r="AT8" i="6" s="1"/>
  <c r="AV8" i="6" s="1"/>
  <c r="AX8" i="6" s="1"/>
  <c r="AZ8" i="6" s="1"/>
  <c r="BB8" i="6" s="1"/>
  <c r="BD8" i="6" s="1"/>
  <c r="BF8" i="6" s="1"/>
  <c r="BH8" i="6" s="1"/>
  <c r="BJ8" i="6" s="1"/>
  <c r="BL8" i="6" s="1"/>
  <c r="L14" i="6"/>
  <c r="R8" i="6"/>
  <c r="K18" i="8" s="1"/>
  <c r="R6" i="6"/>
  <c r="K16" i="8" s="1"/>
  <c r="AA13" i="6"/>
  <c r="X13" i="6"/>
  <c r="AE23" i="8" s="1"/>
  <c r="Y4" i="6"/>
  <c r="AC4" i="6" s="1"/>
  <c r="Q11" i="6"/>
  <c r="J21" i="8" s="1"/>
  <c r="BK17" i="6"/>
  <c r="AT5" i="6"/>
  <c r="AV5" i="6" s="1"/>
  <c r="AX5" i="6" s="1"/>
  <c r="AZ5" i="6" s="1"/>
  <c r="BB5" i="6" s="1"/>
  <c r="BD5" i="6" s="1"/>
  <c r="BF5" i="6" s="1"/>
  <c r="BH5" i="6" s="1"/>
  <c r="BJ5" i="6" s="1"/>
  <c r="BL5" i="6" s="1"/>
  <c r="AB12" i="6"/>
  <c r="Q14" i="6"/>
  <c r="J24" i="8" s="1"/>
  <c r="AP13" i="6"/>
  <c r="Q8" i="6"/>
  <c r="J18" i="8" s="1"/>
  <c r="R5" i="6"/>
  <c r="K15" i="8" s="1"/>
  <c r="W8" i="6"/>
  <c r="AD18" i="8" s="1"/>
  <c r="AA4" i="6"/>
  <c r="X4" i="6"/>
  <c r="AE14" i="8" s="1"/>
  <c r="AN13" i="6"/>
  <c r="Q17" i="6"/>
  <c r="J27" i="8" s="1"/>
  <c r="AB6" i="6"/>
  <c r="Y17" i="6"/>
  <c r="AC17" i="6" s="1"/>
  <c r="AC27" i="8" s="1"/>
  <c r="AU14" i="6"/>
  <c r="AA11" i="6"/>
  <c r="X11" i="6"/>
  <c r="R3" i="6"/>
  <c r="K13" i="8" s="1"/>
  <c r="X3" i="6"/>
  <c r="AA3" i="6"/>
  <c r="R18" i="6"/>
  <c r="K28" i="8" s="1"/>
  <c r="L8" i="6"/>
  <c r="Q5" i="6"/>
  <c r="J15" i="8" s="1"/>
  <c r="W14" i="6"/>
  <c r="AD24" i="8" s="1"/>
  <c r="Y12" i="6"/>
  <c r="AP15" i="6"/>
  <c r="AN15" i="6"/>
  <c r="AY14" i="6"/>
  <c r="AX10" i="6"/>
  <c r="AZ10" i="6" s="1"/>
  <c r="BB10" i="6" s="1"/>
  <c r="BD10" i="6" s="1"/>
  <c r="BF10" i="6" s="1"/>
  <c r="BH10" i="6" s="1"/>
  <c r="BJ10" i="6" s="1"/>
  <c r="BL10" i="6" s="1"/>
  <c r="N10" i="6" s="1"/>
  <c r="O20" i="8" s="1"/>
  <c r="Y18" i="6"/>
  <c r="BF18" i="6"/>
  <c r="BH18" i="6" s="1"/>
  <c r="BJ18" i="6" s="1"/>
  <c r="BL18" i="6" s="1"/>
  <c r="N18" i="6" s="1"/>
  <c r="O28" i="8" s="1"/>
  <c r="R10" i="6"/>
  <c r="K20" i="8" s="1"/>
  <c r="Y13" i="6"/>
  <c r="AC13" i="6" s="1"/>
  <c r="BK14" i="6"/>
  <c r="R14" i="6" s="1"/>
  <c r="K24" i="8" s="1"/>
  <c r="R11" i="6"/>
  <c r="K21" i="8" s="1"/>
  <c r="X5" i="6"/>
  <c r="AA5" i="6"/>
  <c r="R12" i="6"/>
  <c r="K22" i="8" s="1"/>
  <c r="AM14" i="6"/>
  <c r="AN14" i="6" s="1"/>
  <c r="O18" i="6"/>
  <c r="AF28" i="8" s="1"/>
  <c r="BG14" i="6"/>
  <c r="O9" i="6"/>
  <c r="AF19" i="8" s="1"/>
  <c r="AB7" i="6"/>
  <c r="AO14" i="6"/>
  <c r="S7" i="6"/>
  <c r="T17" i="6"/>
  <c r="T4" i="6"/>
  <c r="S12" i="6"/>
  <c r="T3" i="6"/>
  <c r="T5" i="6"/>
  <c r="S6" i="6"/>
  <c r="T13" i="6"/>
  <c r="T11" i="6"/>
  <c r="Y5" i="6" l="1"/>
  <c r="AE15" i="8"/>
  <c r="Y3" i="6"/>
  <c r="AE13" i="8"/>
  <c r="Y11" i="6"/>
  <c r="AE21" i="8"/>
  <c r="AC23" i="8"/>
  <c r="AC14" i="8"/>
  <c r="U19" i="6"/>
  <c r="O29" i="8"/>
  <c r="N9" i="6"/>
  <c r="O19" i="8" s="1"/>
  <c r="BN4" i="6"/>
  <c r="M4" i="6" s="1"/>
  <c r="N14" i="8" s="1"/>
  <c r="N5" i="6"/>
  <c r="O15" i="8" s="1"/>
  <c r="BN5" i="6"/>
  <c r="M5" i="6" s="1"/>
  <c r="N15" i="8" s="1"/>
  <c r="N3" i="6"/>
  <c r="O13" i="8" s="1"/>
  <c r="BN3" i="6"/>
  <c r="M3" i="6" s="1"/>
  <c r="N13" i="8" s="1"/>
  <c r="N8" i="6"/>
  <c r="O18" i="8" s="1"/>
  <c r="BN8" i="6"/>
  <c r="M8" i="6" s="1"/>
  <c r="N18" i="8" s="1"/>
  <c r="N6" i="6"/>
  <c r="O16" i="8" s="1"/>
  <c r="BN6" i="6"/>
  <c r="M6" i="6" s="1"/>
  <c r="N16" i="8" s="1"/>
  <c r="O6" i="6"/>
  <c r="AF16" i="8" s="1"/>
  <c r="O7" i="6"/>
  <c r="AF17" i="8" s="1"/>
  <c r="BB15" i="6"/>
  <c r="BD15" i="6" s="1"/>
  <c r="AR15" i="6"/>
  <c r="AT15" i="6" s="1"/>
  <c r="AV15" i="6" s="1"/>
  <c r="AX15" i="6" s="1"/>
  <c r="AZ15" i="6" s="1"/>
  <c r="BF15" i="6"/>
  <c r="BH15" i="6"/>
  <c r="BJ15" i="6" s="1"/>
  <c r="BL15" i="6" s="1"/>
  <c r="O12" i="6"/>
  <c r="AF22" i="8" s="1"/>
  <c r="AB17" i="6"/>
  <c r="AA14" i="6"/>
  <c r="X14" i="6"/>
  <c r="AE24" i="8" s="1"/>
  <c r="BJ13" i="6"/>
  <c r="BL13" i="6"/>
  <c r="N13" i="6" s="1"/>
  <c r="O23" i="8" s="1"/>
  <c r="AR13" i="6"/>
  <c r="AT13" i="6" s="1"/>
  <c r="AV13" i="6" s="1"/>
  <c r="AX13" i="6" s="1"/>
  <c r="AZ13" i="6" s="1"/>
  <c r="BB13" i="6" s="1"/>
  <c r="BD13" i="6" s="1"/>
  <c r="BF13" i="6"/>
  <c r="BH13" i="6" s="1"/>
  <c r="AP14" i="6"/>
  <c r="BF14" i="6" s="1"/>
  <c r="O10" i="6"/>
  <c r="AF20" i="8" s="1"/>
  <c r="R17" i="6"/>
  <c r="K27" i="8" s="1"/>
  <c r="BN17" i="6"/>
  <c r="M17" i="6" s="1"/>
  <c r="N27" i="8" s="1"/>
  <c r="BJ11" i="6"/>
  <c r="BL11" i="6" s="1"/>
  <c r="AA8" i="6"/>
  <c r="X8" i="6"/>
  <c r="AE18" i="8" s="1"/>
  <c r="BN12" i="6"/>
  <c r="M12" i="6" s="1"/>
  <c r="N22" i="8" s="1"/>
  <c r="BN10" i="6"/>
  <c r="M10" i="6" s="1"/>
  <c r="N20" i="8" s="1"/>
  <c r="Y14" i="6"/>
  <c r="AC14" i="6" s="1"/>
  <c r="U16" i="6"/>
  <c r="U10" i="6"/>
  <c r="AB11" i="6"/>
  <c r="U18" i="6"/>
  <c r="BN18" i="6"/>
  <c r="M18" i="6" s="1"/>
  <c r="N28" i="8" s="1"/>
  <c r="AR14" i="6"/>
  <c r="AT14" i="6"/>
  <c r="AV14" i="6" s="1"/>
  <c r="AX14" i="6" s="1"/>
  <c r="AZ14" i="6" s="1"/>
  <c r="BB14" i="6"/>
  <c r="BD14" i="6" s="1"/>
  <c r="AB5" i="6"/>
  <c r="AC18" i="6"/>
  <c r="AC28" i="8" s="1"/>
  <c r="AB13" i="6"/>
  <c r="U12" i="6"/>
  <c r="AB3" i="6"/>
  <c r="AB4" i="6"/>
  <c r="U7" i="6"/>
  <c r="AC5" i="6"/>
  <c r="AC3" i="6"/>
  <c r="AC11" i="6"/>
  <c r="AC12" i="6"/>
  <c r="S5" i="6"/>
  <c r="S11" i="6"/>
  <c r="S4" i="6"/>
  <c r="T8" i="6"/>
  <c r="T14" i="6"/>
  <c r="S3" i="6"/>
  <c r="S13" i="6"/>
  <c r="S17" i="6"/>
  <c r="AC22" i="8" l="1"/>
  <c r="AC21" i="8"/>
  <c r="AC13" i="8"/>
  <c r="AC15" i="8"/>
  <c r="AC24" i="8"/>
  <c r="U9" i="6"/>
  <c r="BN13" i="6"/>
  <c r="M13" i="6" s="1"/>
  <c r="N23" i="8" s="1"/>
  <c r="O13" i="6"/>
  <c r="AF23" i="8" s="1"/>
  <c r="U4" i="6"/>
  <c r="O4" i="6"/>
  <c r="AF14" i="8" s="1"/>
  <c r="U17" i="6"/>
  <c r="O17" i="6"/>
  <c r="AF27" i="8" s="1"/>
  <c r="N15" i="6"/>
  <c r="O25" i="8" s="1"/>
  <c r="O15" i="6"/>
  <c r="AF25" i="8" s="1"/>
  <c r="BN15" i="6"/>
  <c r="M15" i="6" s="1"/>
  <c r="N25" i="8" s="1"/>
  <c r="O11" i="6"/>
  <c r="AF21" i="8" s="1"/>
  <c r="BH14" i="6"/>
  <c r="BJ14" i="6" s="1"/>
  <c r="BL14" i="6" s="1"/>
  <c r="U3" i="6"/>
  <c r="U13" i="6"/>
  <c r="BN11" i="6"/>
  <c r="M11" i="6" s="1"/>
  <c r="N21" i="8" s="1"/>
  <c r="N11" i="6"/>
  <c r="O21" i="8" s="1"/>
  <c r="O3" i="6"/>
  <c r="AF13" i="8" s="1"/>
  <c r="AB8" i="6"/>
  <c r="Y8" i="6"/>
  <c r="U5" i="6"/>
  <c r="AB14" i="6"/>
  <c r="O5" i="6"/>
  <c r="AF15" i="8" s="1"/>
  <c r="U6" i="6"/>
  <c r="S8" i="6"/>
  <c r="S14" i="6"/>
  <c r="U8" i="6" l="1"/>
  <c r="U15" i="6"/>
  <c r="N14" i="6"/>
  <c r="O24" i="8" s="1"/>
  <c r="BN14" i="6"/>
  <c r="M14" i="6" s="1"/>
  <c r="N24" i="8" s="1"/>
  <c r="U11" i="6"/>
  <c r="O8" i="6"/>
  <c r="AF18" i="8" s="1"/>
  <c r="O14" i="6"/>
  <c r="AF24" i="8" s="1"/>
  <c r="AC8" i="6"/>
  <c r="AC18" i="8" l="1"/>
  <c r="U14" i="6"/>
  <c r="C17" i="5" l="1"/>
  <c r="B461" i="35" l="1"/>
  <c r="G10" i="8" l="1"/>
  <c r="BK6" i="9" l="1"/>
  <c r="BG6" i="9"/>
  <c r="BC6" i="9"/>
  <c r="AY6" i="9"/>
  <c r="AU6" i="9"/>
  <c r="AQ6" i="9"/>
  <c r="AF6" i="9"/>
  <c r="X6" i="9" s="1"/>
  <c r="V6" i="9"/>
  <c r="J6" i="9" s="1"/>
  <c r="K6" i="9" s="1"/>
  <c r="R6" i="9"/>
  <c r="T6" i="9"/>
  <c r="AO6" i="9"/>
  <c r="BZ6" i="9" l="1"/>
  <c r="CA6" i="9" s="1"/>
  <c r="CD6" i="9"/>
  <c r="CE6" i="9" s="1"/>
  <c r="CH6" i="9"/>
  <c r="CI6" i="9" s="1"/>
  <c r="BR6" i="9"/>
  <c r="BS6" i="9" s="1"/>
  <c r="AL6" i="9"/>
  <c r="BV6" i="9"/>
  <c r="BW6" i="9" s="1"/>
  <c r="CL6" i="9"/>
  <c r="CM6" i="9" s="1"/>
  <c r="W6" i="9"/>
  <c r="AA6" i="9"/>
  <c r="AB6" i="9"/>
  <c r="I6" i="9"/>
  <c r="L6" i="9" s="1"/>
  <c r="Z6" i="9"/>
  <c r="P6" i="9"/>
  <c r="Q6" i="9" s="1"/>
  <c r="BE6" i="9"/>
  <c r="BM6" i="9"/>
  <c r="AW6" i="9"/>
  <c r="AS6" i="9"/>
  <c r="BI6" i="9"/>
  <c r="BA6" i="9"/>
  <c r="S6" i="9"/>
  <c r="AM6" i="9" l="1"/>
  <c r="AP6" i="9" s="1"/>
  <c r="Y6" i="9"/>
  <c r="AC6" i="9" s="1"/>
  <c r="AN6" i="9" l="1"/>
  <c r="BF6" i="9" s="1"/>
  <c r="BN6" i="9" l="1"/>
  <c r="BJ6" i="9"/>
  <c r="AT6" i="9"/>
  <c r="AX6" i="9"/>
  <c r="BB6" i="9"/>
  <c r="AE3" i="9"/>
  <c r="AD3" i="9"/>
  <c r="AC3" i="9"/>
  <c r="C5" i="5" l="1"/>
  <c r="J3" i="9" l="1"/>
  <c r="I3" i="9"/>
  <c r="AF3" i="9" l="1"/>
  <c r="C6" i="5" l="1"/>
  <c r="K3" i="9" l="1"/>
  <c r="O3" i="9" l="1"/>
  <c r="N3" i="9"/>
  <c r="AA3" i="9"/>
  <c r="Z3" i="9"/>
  <c r="Y3" i="9"/>
  <c r="X3" i="9"/>
  <c r="W3" i="9"/>
  <c r="V3" i="9"/>
  <c r="U3" i="9"/>
  <c r="T3" i="9"/>
  <c r="S3" i="9"/>
  <c r="R3" i="9"/>
  <c r="Q3" i="9"/>
  <c r="P3" i="9"/>
  <c r="AB3" i="9" s="1"/>
  <c r="H3" i="9"/>
  <c r="C9" i="5" l="1"/>
  <c r="C8" i="5"/>
  <c r="C731" i="42" l="1"/>
  <c r="C730" i="42"/>
  <c r="C729" i="42"/>
  <c r="C728" i="42"/>
  <c r="C727" i="42"/>
  <c r="C726" i="42"/>
  <c r="C725" i="42"/>
  <c r="C724" i="42"/>
  <c r="C723" i="42"/>
  <c r="C722" i="42"/>
  <c r="C721" i="42"/>
  <c r="C720" i="42"/>
  <c r="AI714" i="42"/>
  <c r="C694" i="42"/>
  <c r="C693" i="42"/>
  <c r="C692" i="42"/>
  <c r="C691" i="42"/>
  <c r="C690" i="42"/>
  <c r="C689" i="42"/>
  <c r="C688" i="42"/>
  <c r="C687" i="42"/>
  <c r="C686" i="42"/>
  <c r="C685" i="42"/>
  <c r="C684" i="42"/>
  <c r="C683" i="42"/>
  <c r="AI677" i="42"/>
  <c r="C657" i="42"/>
  <c r="C656" i="42"/>
  <c r="C655" i="42"/>
  <c r="C654" i="42"/>
  <c r="C653" i="42"/>
  <c r="C652" i="42"/>
  <c r="C651" i="42"/>
  <c r="C650" i="42"/>
  <c r="C649" i="42"/>
  <c r="C648" i="42"/>
  <c r="C647" i="42"/>
  <c r="C646" i="42"/>
  <c r="AI640" i="42"/>
  <c r="C620" i="42"/>
  <c r="C619" i="42"/>
  <c r="C618" i="42"/>
  <c r="C617" i="42"/>
  <c r="C616" i="42"/>
  <c r="C615" i="42"/>
  <c r="C614" i="42"/>
  <c r="C613" i="42"/>
  <c r="C612" i="42"/>
  <c r="C611" i="42"/>
  <c r="C610" i="42"/>
  <c r="C609" i="42"/>
  <c r="AI603" i="42"/>
  <c r="C583" i="42"/>
  <c r="C582" i="42"/>
  <c r="C581" i="42"/>
  <c r="C580" i="42"/>
  <c r="C579" i="42"/>
  <c r="C578" i="42"/>
  <c r="C577" i="42"/>
  <c r="C576" i="42"/>
  <c r="C575" i="42"/>
  <c r="C574" i="42"/>
  <c r="C573" i="42"/>
  <c r="C572" i="42"/>
  <c r="AI566" i="42"/>
  <c r="C546" i="42"/>
  <c r="C545" i="42"/>
  <c r="C544" i="42"/>
  <c r="C543" i="42"/>
  <c r="C542" i="42"/>
  <c r="C541" i="42"/>
  <c r="C540" i="42"/>
  <c r="C539" i="42"/>
  <c r="C538" i="42"/>
  <c r="C537" i="42"/>
  <c r="C536" i="42"/>
  <c r="C535" i="42"/>
  <c r="AI529" i="42"/>
  <c r="C509" i="42"/>
  <c r="C508" i="42"/>
  <c r="C507" i="42"/>
  <c r="C506" i="42"/>
  <c r="C505" i="42"/>
  <c r="C504" i="42"/>
  <c r="C503" i="42"/>
  <c r="C502" i="42"/>
  <c r="C501" i="42"/>
  <c r="C500" i="42"/>
  <c r="C499" i="42"/>
  <c r="C498" i="42"/>
  <c r="AI492" i="42"/>
  <c r="C472" i="42"/>
  <c r="C471" i="42"/>
  <c r="C470" i="42"/>
  <c r="C469" i="42"/>
  <c r="C468" i="42"/>
  <c r="C467" i="42"/>
  <c r="C466" i="42"/>
  <c r="C465" i="42"/>
  <c r="C464" i="42"/>
  <c r="C463" i="42"/>
  <c r="C462" i="42"/>
  <c r="C461" i="42"/>
  <c r="AI455" i="42"/>
  <c r="C435" i="42"/>
  <c r="C434" i="42"/>
  <c r="C433" i="42"/>
  <c r="C432" i="42"/>
  <c r="C431" i="42"/>
  <c r="C430" i="42"/>
  <c r="C429" i="42"/>
  <c r="C428" i="42"/>
  <c r="C427" i="42"/>
  <c r="C426" i="42"/>
  <c r="C425" i="42"/>
  <c r="C424" i="42"/>
  <c r="AI418" i="42"/>
  <c r="C398" i="42"/>
  <c r="C397" i="42"/>
  <c r="C396" i="42"/>
  <c r="C395" i="42"/>
  <c r="C394" i="42"/>
  <c r="C393" i="42"/>
  <c r="C392" i="42"/>
  <c r="C391" i="42"/>
  <c r="C390" i="42"/>
  <c r="C389" i="42"/>
  <c r="C388" i="42"/>
  <c r="C387" i="42"/>
  <c r="AI381" i="42"/>
  <c r="C361" i="42"/>
  <c r="C360" i="42"/>
  <c r="C359" i="42"/>
  <c r="C358" i="42"/>
  <c r="C357" i="42"/>
  <c r="C356" i="42"/>
  <c r="C355" i="42"/>
  <c r="C354" i="42"/>
  <c r="C353" i="42"/>
  <c r="C352" i="42"/>
  <c r="C351" i="42"/>
  <c r="C350" i="42"/>
  <c r="AI344" i="42"/>
  <c r="C324" i="42"/>
  <c r="C323" i="42"/>
  <c r="C322" i="42"/>
  <c r="C321" i="42"/>
  <c r="C320" i="42"/>
  <c r="C319" i="42"/>
  <c r="C318" i="42"/>
  <c r="C317" i="42"/>
  <c r="C316" i="42"/>
  <c r="C315" i="42"/>
  <c r="C314" i="42"/>
  <c r="C313" i="42"/>
  <c r="AI307" i="42"/>
  <c r="C287" i="42"/>
  <c r="C286" i="42"/>
  <c r="C285" i="42"/>
  <c r="C284" i="42"/>
  <c r="C283" i="42"/>
  <c r="C282" i="42"/>
  <c r="C281" i="42"/>
  <c r="C280" i="42"/>
  <c r="C279" i="42"/>
  <c r="C278" i="42"/>
  <c r="C277" i="42"/>
  <c r="C276" i="42"/>
  <c r="AI270" i="42"/>
  <c r="C250" i="42"/>
  <c r="C249" i="42"/>
  <c r="C248" i="42"/>
  <c r="C247" i="42"/>
  <c r="C246" i="42"/>
  <c r="C245" i="42"/>
  <c r="C244" i="42"/>
  <c r="C243" i="42"/>
  <c r="C242" i="42"/>
  <c r="C241" i="42"/>
  <c r="C240" i="42"/>
  <c r="C239" i="42"/>
  <c r="AI233" i="42"/>
  <c r="C213" i="42"/>
  <c r="C212" i="42"/>
  <c r="C211" i="42"/>
  <c r="C210" i="42"/>
  <c r="C209" i="42"/>
  <c r="C208" i="42"/>
  <c r="C207" i="42"/>
  <c r="C206" i="42"/>
  <c r="C205" i="42"/>
  <c r="C204" i="42"/>
  <c r="C203" i="42"/>
  <c r="C202" i="42"/>
  <c r="AI196" i="42"/>
  <c r="C176" i="42"/>
  <c r="C175" i="42"/>
  <c r="C174" i="42"/>
  <c r="C173" i="42"/>
  <c r="C172" i="42"/>
  <c r="C171" i="42"/>
  <c r="C170" i="42"/>
  <c r="C169" i="42"/>
  <c r="C168" i="42"/>
  <c r="C167" i="42"/>
  <c r="C166" i="42"/>
  <c r="C165" i="42"/>
  <c r="AI159" i="42"/>
  <c r="C139" i="42"/>
  <c r="C138" i="42"/>
  <c r="C137" i="42"/>
  <c r="C136" i="42"/>
  <c r="C135" i="42"/>
  <c r="C134" i="42"/>
  <c r="C133" i="42"/>
  <c r="C132" i="42"/>
  <c r="C131" i="42"/>
  <c r="C130" i="42"/>
  <c r="C129" i="42"/>
  <c r="C128" i="42"/>
  <c r="AI122" i="42"/>
  <c r="C102" i="42"/>
  <c r="C101" i="42"/>
  <c r="C100" i="42"/>
  <c r="C99" i="42"/>
  <c r="C98" i="42"/>
  <c r="C97" i="42"/>
  <c r="C96" i="42"/>
  <c r="C95" i="42"/>
  <c r="C94" i="42"/>
  <c r="C93" i="42"/>
  <c r="C92" i="42"/>
  <c r="C91" i="42"/>
  <c r="AI85" i="42"/>
  <c r="C65" i="42"/>
  <c r="C64" i="42"/>
  <c r="C63" i="42"/>
  <c r="C62" i="42"/>
  <c r="C61" i="42"/>
  <c r="C60" i="42"/>
  <c r="C59" i="42"/>
  <c r="C58" i="42"/>
  <c r="C57" i="42"/>
  <c r="C56" i="42"/>
  <c r="C55" i="42"/>
  <c r="C54" i="42"/>
  <c r="AI48" i="42"/>
  <c r="C28" i="42"/>
  <c r="C27" i="42"/>
  <c r="C26" i="42"/>
  <c r="C25" i="42"/>
  <c r="C24" i="42"/>
  <c r="C23" i="42"/>
  <c r="C22" i="42"/>
  <c r="C21" i="42"/>
  <c r="C20" i="42"/>
  <c r="C19" i="42"/>
  <c r="C18" i="42"/>
  <c r="C17" i="42"/>
  <c r="B17" i="42"/>
  <c r="AI11" i="42"/>
  <c r="C731" i="41"/>
  <c r="C730" i="41"/>
  <c r="C729" i="41"/>
  <c r="C728" i="41"/>
  <c r="C727" i="41"/>
  <c r="C726" i="41"/>
  <c r="C725" i="41"/>
  <c r="C724" i="41"/>
  <c r="C723" i="41"/>
  <c r="C722" i="41"/>
  <c r="C721" i="41"/>
  <c r="C720" i="41"/>
  <c r="AI714" i="41"/>
  <c r="C694" i="41"/>
  <c r="C693" i="41"/>
  <c r="C692" i="41"/>
  <c r="C691" i="41"/>
  <c r="C690" i="41"/>
  <c r="C689" i="41"/>
  <c r="C688" i="41"/>
  <c r="C687" i="41"/>
  <c r="C686" i="41"/>
  <c r="C685" i="41"/>
  <c r="C684" i="41"/>
  <c r="C683" i="41"/>
  <c r="AI677" i="41"/>
  <c r="C657" i="41"/>
  <c r="C656" i="41"/>
  <c r="C655" i="41"/>
  <c r="C654" i="41"/>
  <c r="C653" i="41"/>
  <c r="C652" i="41"/>
  <c r="C651" i="41"/>
  <c r="C650" i="41"/>
  <c r="C649" i="41"/>
  <c r="C648" i="41"/>
  <c r="C647" i="41"/>
  <c r="C646" i="41"/>
  <c r="AI640" i="41"/>
  <c r="C620" i="41"/>
  <c r="C619" i="41"/>
  <c r="C618" i="41"/>
  <c r="C617" i="41"/>
  <c r="C616" i="41"/>
  <c r="C615" i="41"/>
  <c r="C614" i="41"/>
  <c r="C613" i="41"/>
  <c r="C612" i="41"/>
  <c r="C611" i="41"/>
  <c r="C610" i="41"/>
  <c r="C609" i="41"/>
  <c r="AI603" i="41"/>
  <c r="C583" i="41"/>
  <c r="C582" i="41"/>
  <c r="C581" i="41"/>
  <c r="C580" i="41"/>
  <c r="C579" i="41"/>
  <c r="C578" i="41"/>
  <c r="C577" i="41"/>
  <c r="C576" i="41"/>
  <c r="C575" i="41"/>
  <c r="C574" i="41"/>
  <c r="C573" i="41"/>
  <c r="C572" i="41"/>
  <c r="AI566" i="41"/>
  <c r="C546" i="41"/>
  <c r="C545" i="41"/>
  <c r="C544" i="41"/>
  <c r="C543" i="41"/>
  <c r="C542" i="41"/>
  <c r="C541" i="41"/>
  <c r="C540" i="41"/>
  <c r="C539" i="41"/>
  <c r="C538" i="41"/>
  <c r="C537" i="41"/>
  <c r="C536" i="41"/>
  <c r="C535" i="41"/>
  <c r="AI529" i="41"/>
  <c r="C509" i="41"/>
  <c r="C508" i="41"/>
  <c r="C507" i="41"/>
  <c r="C506" i="41"/>
  <c r="C505" i="41"/>
  <c r="C504" i="41"/>
  <c r="C503" i="41"/>
  <c r="C502" i="41"/>
  <c r="C501" i="41"/>
  <c r="C500" i="41"/>
  <c r="C499" i="41"/>
  <c r="C498" i="41"/>
  <c r="AI492" i="41"/>
  <c r="C472" i="41"/>
  <c r="C471" i="41"/>
  <c r="C470" i="41"/>
  <c r="C469" i="41"/>
  <c r="C468" i="41"/>
  <c r="C467" i="41"/>
  <c r="C466" i="41"/>
  <c r="C465" i="41"/>
  <c r="C464" i="41"/>
  <c r="C463" i="41"/>
  <c r="C462" i="41"/>
  <c r="C461" i="41"/>
  <c r="AI455" i="41"/>
  <c r="C435" i="41"/>
  <c r="C434" i="41"/>
  <c r="C433" i="41"/>
  <c r="C432" i="41"/>
  <c r="C431" i="41"/>
  <c r="C430" i="41"/>
  <c r="C429" i="41"/>
  <c r="C428" i="41"/>
  <c r="C427" i="41"/>
  <c r="C426" i="41"/>
  <c r="C425" i="41"/>
  <c r="C424" i="41"/>
  <c r="AI418" i="41"/>
  <c r="C398" i="41"/>
  <c r="C397" i="41"/>
  <c r="C396" i="41"/>
  <c r="C395" i="41"/>
  <c r="C394" i="41"/>
  <c r="C393" i="41"/>
  <c r="C392" i="41"/>
  <c r="C391" i="41"/>
  <c r="C390" i="41"/>
  <c r="C389" i="41"/>
  <c r="C388" i="41"/>
  <c r="C387" i="41"/>
  <c r="AI381" i="41"/>
  <c r="C361" i="41"/>
  <c r="C360" i="41"/>
  <c r="C359" i="41"/>
  <c r="C358" i="41"/>
  <c r="C357" i="41"/>
  <c r="C356" i="41"/>
  <c r="C355" i="41"/>
  <c r="C354" i="41"/>
  <c r="C353" i="41"/>
  <c r="C352" i="41"/>
  <c r="C351" i="41"/>
  <c r="C350" i="41"/>
  <c r="AI344" i="41"/>
  <c r="C324" i="41"/>
  <c r="C323" i="41"/>
  <c r="C322" i="41"/>
  <c r="C321" i="41"/>
  <c r="C320" i="41"/>
  <c r="C319" i="41"/>
  <c r="C318" i="41"/>
  <c r="C317" i="41"/>
  <c r="C316" i="41"/>
  <c r="C315" i="41"/>
  <c r="C314" i="41"/>
  <c r="C313" i="41"/>
  <c r="AI307" i="41"/>
  <c r="C287" i="41"/>
  <c r="C286" i="41"/>
  <c r="C285" i="41"/>
  <c r="C284" i="41"/>
  <c r="C283" i="41"/>
  <c r="C282" i="41"/>
  <c r="C281" i="41"/>
  <c r="C280" i="41"/>
  <c r="C279" i="41"/>
  <c r="C278" i="41"/>
  <c r="C277" i="41"/>
  <c r="C276" i="41"/>
  <c r="AI270" i="41"/>
  <c r="C250" i="41"/>
  <c r="C249" i="41"/>
  <c r="C248" i="41"/>
  <c r="C247" i="41"/>
  <c r="C246" i="41"/>
  <c r="C245" i="41"/>
  <c r="C244" i="41"/>
  <c r="C243" i="41"/>
  <c r="C242" i="41"/>
  <c r="C241" i="41"/>
  <c r="C240" i="41"/>
  <c r="C239" i="41"/>
  <c r="AI233" i="41"/>
  <c r="C213" i="41"/>
  <c r="C212" i="41"/>
  <c r="C211" i="41"/>
  <c r="C210" i="41"/>
  <c r="C209" i="41"/>
  <c r="C208" i="41"/>
  <c r="C207" i="41"/>
  <c r="C206" i="41"/>
  <c r="C205" i="41"/>
  <c r="C204" i="41"/>
  <c r="C203" i="41"/>
  <c r="C202" i="41"/>
  <c r="AI196" i="41"/>
  <c r="C176" i="41"/>
  <c r="C175" i="41"/>
  <c r="C174" i="41"/>
  <c r="C173" i="41"/>
  <c r="C172" i="41"/>
  <c r="C171" i="41"/>
  <c r="C170" i="41"/>
  <c r="C169" i="41"/>
  <c r="C168" i="41"/>
  <c r="C167" i="41"/>
  <c r="C166" i="41"/>
  <c r="C165" i="41"/>
  <c r="AI159" i="41"/>
  <c r="C139" i="41"/>
  <c r="C138" i="41"/>
  <c r="C137" i="41"/>
  <c r="C136" i="41"/>
  <c r="C135" i="41"/>
  <c r="C134" i="41"/>
  <c r="C133" i="41"/>
  <c r="C132" i="41"/>
  <c r="C131" i="41"/>
  <c r="C130" i="41"/>
  <c r="C129" i="41"/>
  <c r="C128" i="41"/>
  <c r="AI122" i="41"/>
  <c r="C102" i="41"/>
  <c r="C101" i="41"/>
  <c r="C100" i="41"/>
  <c r="C99" i="41"/>
  <c r="C98" i="41"/>
  <c r="C97" i="41"/>
  <c r="C96" i="41"/>
  <c r="C95" i="41"/>
  <c r="C94" i="41"/>
  <c r="C93" i="41"/>
  <c r="C92" i="41"/>
  <c r="C91" i="41"/>
  <c r="AI85" i="41"/>
  <c r="C65" i="41"/>
  <c r="C64" i="41"/>
  <c r="C63" i="41"/>
  <c r="C62" i="41"/>
  <c r="C61" i="41"/>
  <c r="C60" i="41"/>
  <c r="C59" i="41"/>
  <c r="C58" i="41"/>
  <c r="C57" i="41"/>
  <c r="C56" i="41"/>
  <c r="C55" i="41"/>
  <c r="C54" i="41"/>
  <c r="AI48" i="41"/>
  <c r="C28" i="41"/>
  <c r="C27" i="41"/>
  <c r="C26" i="41"/>
  <c r="C25" i="41"/>
  <c r="C24" i="41"/>
  <c r="C23" i="41"/>
  <c r="C22" i="41"/>
  <c r="C21" i="41"/>
  <c r="C20" i="41"/>
  <c r="C19" i="41"/>
  <c r="C18" i="41"/>
  <c r="C17" i="41"/>
  <c r="B17" i="41"/>
  <c r="AI11" i="41"/>
  <c r="C731" i="40"/>
  <c r="C730" i="40"/>
  <c r="C729" i="40"/>
  <c r="C728" i="40"/>
  <c r="C727" i="40"/>
  <c r="C726" i="40"/>
  <c r="C725" i="40"/>
  <c r="C724" i="40"/>
  <c r="C723" i="40"/>
  <c r="C722" i="40"/>
  <c r="C721" i="40"/>
  <c r="C720" i="40"/>
  <c r="AI714" i="40"/>
  <c r="C694" i="40"/>
  <c r="C693" i="40"/>
  <c r="C692" i="40"/>
  <c r="C691" i="40"/>
  <c r="C690" i="40"/>
  <c r="C689" i="40"/>
  <c r="C688" i="40"/>
  <c r="C687" i="40"/>
  <c r="C686" i="40"/>
  <c r="C685" i="40"/>
  <c r="C684" i="40"/>
  <c r="C683" i="40"/>
  <c r="AI677" i="40"/>
  <c r="C657" i="40"/>
  <c r="C656" i="40"/>
  <c r="C655" i="40"/>
  <c r="C654" i="40"/>
  <c r="C653" i="40"/>
  <c r="C652" i="40"/>
  <c r="C651" i="40"/>
  <c r="C650" i="40"/>
  <c r="C649" i="40"/>
  <c r="C648" i="40"/>
  <c r="C647" i="40"/>
  <c r="C646" i="40"/>
  <c r="AI640" i="40"/>
  <c r="C620" i="40"/>
  <c r="C619" i="40"/>
  <c r="C618" i="40"/>
  <c r="C617" i="40"/>
  <c r="C616" i="40"/>
  <c r="C615" i="40"/>
  <c r="C614" i="40"/>
  <c r="C613" i="40"/>
  <c r="C612" i="40"/>
  <c r="C611" i="40"/>
  <c r="C610" i="40"/>
  <c r="C609" i="40"/>
  <c r="AI603" i="40"/>
  <c r="C583" i="40"/>
  <c r="C582" i="40"/>
  <c r="C581" i="40"/>
  <c r="C580" i="40"/>
  <c r="C579" i="40"/>
  <c r="C578" i="40"/>
  <c r="C577" i="40"/>
  <c r="C576" i="40"/>
  <c r="C575" i="40"/>
  <c r="C574" i="40"/>
  <c r="C573" i="40"/>
  <c r="C572" i="40"/>
  <c r="AI566" i="40"/>
  <c r="C546" i="40"/>
  <c r="C545" i="40"/>
  <c r="C544" i="40"/>
  <c r="C543" i="40"/>
  <c r="C542" i="40"/>
  <c r="C541" i="40"/>
  <c r="C540" i="40"/>
  <c r="C539" i="40"/>
  <c r="C538" i="40"/>
  <c r="C537" i="40"/>
  <c r="C536" i="40"/>
  <c r="C535" i="40"/>
  <c r="AI529" i="40"/>
  <c r="C509" i="40"/>
  <c r="C508" i="40"/>
  <c r="C507" i="40"/>
  <c r="C506" i="40"/>
  <c r="C505" i="40"/>
  <c r="C504" i="40"/>
  <c r="C503" i="40"/>
  <c r="C502" i="40"/>
  <c r="C501" i="40"/>
  <c r="C500" i="40"/>
  <c r="C499" i="40"/>
  <c r="C498" i="40"/>
  <c r="AI492" i="40"/>
  <c r="C472" i="40"/>
  <c r="C471" i="40"/>
  <c r="C470" i="40"/>
  <c r="C469" i="40"/>
  <c r="C468" i="40"/>
  <c r="C467" i="40"/>
  <c r="C466" i="40"/>
  <c r="C465" i="40"/>
  <c r="C464" i="40"/>
  <c r="C463" i="40"/>
  <c r="C462" i="40"/>
  <c r="C461" i="40"/>
  <c r="AI455" i="40"/>
  <c r="C435" i="40"/>
  <c r="C434" i="40"/>
  <c r="C433" i="40"/>
  <c r="C432" i="40"/>
  <c r="C431" i="40"/>
  <c r="C430" i="40"/>
  <c r="C429" i="40"/>
  <c r="C428" i="40"/>
  <c r="C427" i="40"/>
  <c r="C426" i="40"/>
  <c r="C425" i="40"/>
  <c r="C424" i="40"/>
  <c r="AI418" i="40"/>
  <c r="C398" i="40"/>
  <c r="C397" i="40"/>
  <c r="C396" i="40"/>
  <c r="C395" i="40"/>
  <c r="C394" i="40"/>
  <c r="C393" i="40"/>
  <c r="C392" i="40"/>
  <c r="C391" i="40"/>
  <c r="C390" i="40"/>
  <c r="C389" i="40"/>
  <c r="C388" i="40"/>
  <c r="C387" i="40"/>
  <c r="AI381" i="40"/>
  <c r="C361" i="40"/>
  <c r="C360" i="40"/>
  <c r="C359" i="40"/>
  <c r="C358" i="40"/>
  <c r="C357" i="40"/>
  <c r="C356" i="40"/>
  <c r="C355" i="40"/>
  <c r="C354" i="40"/>
  <c r="C353" i="40"/>
  <c r="C352" i="40"/>
  <c r="C351" i="40"/>
  <c r="C350" i="40"/>
  <c r="AI344" i="40"/>
  <c r="C324" i="40"/>
  <c r="C323" i="40"/>
  <c r="C322" i="40"/>
  <c r="C321" i="40"/>
  <c r="C320" i="40"/>
  <c r="C319" i="40"/>
  <c r="C318" i="40"/>
  <c r="C317" i="40"/>
  <c r="C316" i="40"/>
  <c r="C315" i="40"/>
  <c r="C314" i="40"/>
  <c r="C313" i="40"/>
  <c r="AI307" i="40"/>
  <c r="C287" i="40"/>
  <c r="C286" i="40"/>
  <c r="C285" i="40"/>
  <c r="C284" i="40"/>
  <c r="C283" i="40"/>
  <c r="C282" i="40"/>
  <c r="C281" i="40"/>
  <c r="C280" i="40"/>
  <c r="C279" i="40"/>
  <c r="C278" i="40"/>
  <c r="C277" i="40"/>
  <c r="C276" i="40"/>
  <c r="AI270" i="40"/>
  <c r="C250" i="40"/>
  <c r="C249" i="40"/>
  <c r="C248" i="40"/>
  <c r="C247" i="40"/>
  <c r="C246" i="40"/>
  <c r="C245" i="40"/>
  <c r="C244" i="40"/>
  <c r="C243" i="40"/>
  <c r="C242" i="40"/>
  <c r="C241" i="40"/>
  <c r="C240" i="40"/>
  <c r="C239" i="40"/>
  <c r="AI233" i="40"/>
  <c r="C213" i="40"/>
  <c r="C212" i="40"/>
  <c r="C211" i="40"/>
  <c r="C210" i="40"/>
  <c r="C209" i="40"/>
  <c r="C208" i="40"/>
  <c r="C207" i="40"/>
  <c r="C206" i="40"/>
  <c r="C205" i="40"/>
  <c r="C204" i="40"/>
  <c r="C203" i="40"/>
  <c r="C202" i="40"/>
  <c r="AI196" i="40"/>
  <c r="C176" i="40"/>
  <c r="C175" i="40"/>
  <c r="C174" i="40"/>
  <c r="C173" i="40"/>
  <c r="C172" i="40"/>
  <c r="C171" i="40"/>
  <c r="C170" i="40"/>
  <c r="C169" i="40"/>
  <c r="C168" i="40"/>
  <c r="C167" i="40"/>
  <c r="C166" i="40"/>
  <c r="C165" i="40"/>
  <c r="AI159" i="40"/>
  <c r="C139" i="40"/>
  <c r="C138" i="40"/>
  <c r="C137" i="40"/>
  <c r="C136" i="40"/>
  <c r="C135" i="40"/>
  <c r="C134" i="40"/>
  <c r="C133" i="40"/>
  <c r="C132" i="40"/>
  <c r="C131" i="40"/>
  <c r="C130" i="40"/>
  <c r="C129" i="40"/>
  <c r="C128" i="40"/>
  <c r="AI122" i="40"/>
  <c r="C102" i="40"/>
  <c r="C101" i="40"/>
  <c r="C100" i="40"/>
  <c r="C99" i="40"/>
  <c r="C98" i="40"/>
  <c r="C97" i="40"/>
  <c r="C96" i="40"/>
  <c r="C95" i="40"/>
  <c r="C94" i="40"/>
  <c r="C93" i="40"/>
  <c r="C92" i="40"/>
  <c r="C91" i="40"/>
  <c r="AI85" i="40"/>
  <c r="C65" i="40"/>
  <c r="C64" i="40"/>
  <c r="C63" i="40"/>
  <c r="C62" i="40"/>
  <c r="C61" i="40"/>
  <c r="C60" i="40"/>
  <c r="C59" i="40"/>
  <c r="C58" i="40"/>
  <c r="C57" i="40"/>
  <c r="C56" i="40"/>
  <c r="C55" i="40"/>
  <c r="C54" i="40"/>
  <c r="AI48" i="40"/>
  <c r="C28" i="40"/>
  <c r="C27" i="40"/>
  <c r="C26" i="40"/>
  <c r="C25" i="40"/>
  <c r="C24" i="40"/>
  <c r="C23" i="40"/>
  <c r="C22" i="40"/>
  <c r="C21" i="40"/>
  <c r="C20" i="40"/>
  <c r="C19" i="40"/>
  <c r="C18" i="40"/>
  <c r="C17" i="40"/>
  <c r="B17" i="40"/>
  <c r="AI11" i="40"/>
  <c r="B683" i="42" l="1"/>
  <c r="B684" i="42" s="1"/>
  <c r="B685" i="42" s="1"/>
  <c r="B686" i="42" s="1"/>
  <c r="B687" i="42" s="1"/>
  <c r="B688" i="42" s="1"/>
  <c r="B689" i="42" s="1"/>
  <c r="B690" i="42" s="1"/>
  <c r="B691" i="42" s="1"/>
  <c r="B692" i="42" s="1"/>
  <c r="B693" i="42" s="1"/>
  <c r="B694" i="42" s="1"/>
  <c r="B461" i="42"/>
  <c r="B462" i="42" s="1"/>
  <c r="B463" i="42" s="1"/>
  <c r="B464" i="42" s="1"/>
  <c r="B465" i="42" s="1"/>
  <c r="B466" i="42" s="1"/>
  <c r="B467" i="42" s="1"/>
  <c r="B468" i="42" s="1"/>
  <c r="B469" i="42" s="1"/>
  <c r="B470" i="42" s="1"/>
  <c r="B471" i="42" s="1"/>
  <c r="B472" i="42" s="1"/>
  <c r="B683" i="41"/>
  <c r="B684" i="41" s="1"/>
  <c r="B685" i="41" s="1"/>
  <c r="B686" i="41" s="1"/>
  <c r="B687" i="41" s="1"/>
  <c r="B688" i="41" s="1"/>
  <c r="B689" i="41" s="1"/>
  <c r="B690" i="41" s="1"/>
  <c r="B691" i="41" s="1"/>
  <c r="B692" i="41" s="1"/>
  <c r="B693" i="41" s="1"/>
  <c r="B694" i="41" s="1"/>
  <c r="B461" i="41"/>
  <c r="B462" i="41" s="1"/>
  <c r="B463" i="41" s="1"/>
  <c r="B464" i="41" s="1"/>
  <c r="B465" i="41" s="1"/>
  <c r="B466" i="41" s="1"/>
  <c r="B467" i="41" s="1"/>
  <c r="B468" i="41" s="1"/>
  <c r="B469" i="41" s="1"/>
  <c r="B470" i="41" s="1"/>
  <c r="B471" i="41" s="1"/>
  <c r="B472" i="41" s="1"/>
  <c r="B683" i="40"/>
  <c r="B684" i="40" s="1"/>
  <c r="B685" i="40" s="1"/>
  <c r="B686" i="40" s="1"/>
  <c r="B687" i="40" s="1"/>
  <c r="B688" i="40" s="1"/>
  <c r="B689" i="40" s="1"/>
  <c r="B690" i="40" s="1"/>
  <c r="B691" i="40" s="1"/>
  <c r="B692" i="40" s="1"/>
  <c r="B693" i="40" s="1"/>
  <c r="B694" i="40" s="1"/>
  <c r="B461" i="40"/>
  <c r="B462" i="40" s="1"/>
  <c r="B463" i="40" s="1"/>
  <c r="B464" i="40" s="1"/>
  <c r="B465" i="40" s="1"/>
  <c r="B466" i="40" s="1"/>
  <c r="B467" i="40" s="1"/>
  <c r="B468" i="40" s="1"/>
  <c r="B469" i="40" s="1"/>
  <c r="B470" i="40" s="1"/>
  <c r="B471" i="40" s="1"/>
  <c r="B472" i="40" s="1"/>
  <c r="B276" i="40"/>
  <c r="B277" i="40" s="1"/>
  <c r="B278" i="40" s="1"/>
  <c r="B279" i="40" s="1"/>
  <c r="B280" i="40" s="1"/>
  <c r="B281" i="40" s="1"/>
  <c r="B282" i="40" s="1"/>
  <c r="B283" i="40" s="1"/>
  <c r="B284" i="40" s="1"/>
  <c r="B285" i="40" s="1"/>
  <c r="B286" i="40" s="1"/>
  <c r="B287" i="40" s="1"/>
  <c r="B424" i="41"/>
  <c r="B425" i="41" s="1"/>
  <c r="B426" i="41" s="1"/>
  <c r="B427" i="41" s="1"/>
  <c r="B428" i="41" s="1"/>
  <c r="B429" i="41" s="1"/>
  <c r="B430" i="41" s="1"/>
  <c r="B431" i="41" s="1"/>
  <c r="B432" i="41" s="1"/>
  <c r="B433" i="41" s="1"/>
  <c r="B434" i="41" s="1"/>
  <c r="B435" i="41" s="1"/>
  <c r="B609" i="40"/>
  <c r="B610" i="40" s="1"/>
  <c r="B611" i="40" s="1"/>
  <c r="B612" i="40" s="1"/>
  <c r="B613" i="40" s="1"/>
  <c r="B614" i="40" s="1"/>
  <c r="B615" i="40" s="1"/>
  <c r="B616" i="40" s="1"/>
  <c r="B617" i="40" s="1"/>
  <c r="B618" i="40" s="1"/>
  <c r="B619" i="40" s="1"/>
  <c r="B620" i="40" s="1"/>
  <c r="B276" i="42"/>
  <c r="B277" i="42" s="1"/>
  <c r="B278" i="42" s="1"/>
  <c r="B279" i="42" s="1"/>
  <c r="B280" i="42" s="1"/>
  <c r="B281" i="42" s="1"/>
  <c r="B282" i="42" s="1"/>
  <c r="B283" i="42" s="1"/>
  <c r="B284" i="42" s="1"/>
  <c r="B285" i="42" s="1"/>
  <c r="B286" i="42" s="1"/>
  <c r="B287" i="42" s="1"/>
  <c r="B609" i="42"/>
  <c r="B610" i="42" s="1"/>
  <c r="B611" i="42" s="1"/>
  <c r="B612" i="42" s="1"/>
  <c r="B613" i="42" s="1"/>
  <c r="B614" i="42" s="1"/>
  <c r="B615" i="42" s="1"/>
  <c r="B616" i="42" s="1"/>
  <c r="B617" i="42" s="1"/>
  <c r="B618" i="42" s="1"/>
  <c r="B619" i="42" s="1"/>
  <c r="B620" i="42" s="1"/>
  <c r="B128" i="41"/>
  <c r="B129" i="41" s="1"/>
  <c r="B130" i="41" s="1"/>
  <c r="B131" i="41" s="1"/>
  <c r="B132" i="41" s="1"/>
  <c r="B133" i="41" s="1"/>
  <c r="B134" i="41" s="1"/>
  <c r="B135" i="41" s="1"/>
  <c r="B136" i="41" s="1"/>
  <c r="B137" i="41" s="1"/>
  <c r="B138" i="41" s="1"/>
  <c r="B139" i="41" s="1"/>
  <c r="B54" i="42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18" i="42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91" i="42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387" i="42"/>
  <c r="B388" i="42" s="1"/>
  <c r="B389" i="42" s="1"/>
  <c r="B390" i="42" s="1"/>
  <c r="B391" i="42" s="1"/>
  <c r="B392" i="42" s="1"/>
  <c r="B393" i="42" s="1"/>
  <c r="B394" i="42" s="1"/>
  <c r="B395" i="42" s="1"/>
  <c r="B396" i="42" s="1"/>
  <c r="B397" i="42" s="1"/>
  <c r="B398" i="42" s="1"/>
  <c r="B720" i="42"/>
  <c r="B721" i="42" s="1"/>
  <c r="B722" i="42" s="1"/>
  <c r="B723" i="42" s="1"/>
  <c r="B724" i="42" s="1"/>
  <c r="B725" i="42" s="1"/>
  <c r="B726" i="42" s="1"/>
  <c r="B727" i="42" s="1"/>
  <c r="B728" i="42" s="1"/>
  <c r="B729" i="42" s="1"/>
  <c r="B730" i="42" s="1"/>
  <c r="B731" i="42" s="1"/>
  <c r="B498" i="42"/>
  <c r="B499" i="42" s="1"/>
  <c r="B500" i="42" s="1"/>
  <c r="B501" i="42" s="1"/>
  <c r="B502" i="42" s="1"/>
  <c r="B503" i="42" s="1"/>
  <c r="B504" i="42" s="1"/>
  <c r="B505" i="42" s="1"/>
  <c r="B506" i="42" s="1"/>
  <c r="B507" i="42" s="1"/>
  <c r="B508" i="42" s="1"/>
  <c r="B509" i="42" s="1"/>
  <c r="B202" i="42"/>
  <c r="B203" i="42" s="1"/>
  <c r="B204" i="42" s="1"/>
  <c r="B205" i="42" s="1"/>
  <c r="B206" i="42" s="1"/>
  <c r="B207" i="42" s="1"/>
  <c r="B208" i="42" s="1"/>
  <c r="B209" i="42" s="1"/>
  <c r="B210" i="42" s="1"/>
  <c r="B211" i="42" s="1"/>
  <c r="B212" i="42" s="1"/>
  <c r="B213" i="42" s="1"/>
  <c r="B535" i="42"/>
  <c r="B536" i="42" s="1"/>
  <c r="B537" i="42" s="1"/>
  <c r="B538" i="42" s="1"/>
  <c r="B539" i="42" s="1"/>
  <c r="B540" i="42" s="1"/>
  <c r="B541" i="42" s="1"/>
  <c r="B542" i="42" s="1"/>
  <c r="B543" i="42" s="1"/>
  <c r="B544" i="42" s="1"/>
  <c r="B545" i="42" s="1"/>
  <c r="B546" i="42" s="1"/>
  <c r="B128" i="42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424" i="42"/>
  <c r="B425" i="42" s="1"/>
  <c r="B426" i="42" s="1"/>
  <c r="B427" i="42" s="1"/>
  <c r="B428" i="42" s="1"/>
  <c r="B429" i="42" s="1"/>
  <c r="B430" i="42" s="1"/>
  <c r="B431" i="42" s="1"/>
  <c r="B432" i="42" s="1"/>
  <c r="B433" i="42" s="1"/>
  <c r="B434" i="42" s="1"/>
  <c r="B435" i="42" s="1"/>
  <c r="B165" i="42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239" i="42"/>
  <c r="B240" i="42" s="1"/>
  <c r="B241" i="42" s="1"/>
  <c r="B242" i="42" s="1"/>
  <c r="B243" i="42" s="1"/>
  <c r="B244" i="42" s="1"/>
  <c r="B245" i="42" s="1"/>
  <c r="B246" i="42" s="1"/>
  <c r="B247" i="42" s="1"/>
  <c r="B248" i="42" s="1"/>
  <c r="B249" i="42" s="1"/>
  <c r="B250" i="42" s="1"/>
  <c r="B572" i="42"/>
  <c r="B573" i="42" s="1"/>
  <c r="B574" i="42" s="1"/>
  <c r="B575" i="42" s="1"/>
  <c r="B576" i="42" s="1"/>
  <c r="B577" i="42" s="1"/>
  <c r="B578" i="42" s="1"/>
  <c r="B579" i="42" s="1"/>
  <c r="B580" i="42" s="1"/>
  <c r="B581" i="42" s="1"/>
  <c r="B582" i="42" s="1"/>
  <c r="B583" i="42" s="1"/>
  <c r="B313" i="42"/>
  <c r="B314" i="42" s="1"/>
  <c r="B315" i="42" s="1"/>
  <c r="B316" i="42" s="1"/>
  <c r="B317" i="42" s="1"/>
  <c r="B318" i="42" s="1"/>
  <c r="B319" i="42" s="1"/>
  <c r="B320" i="42" s="1"/>
  <c r="B321" i="42" s="1"/>
  <c r="B322" i="42" s="1"/>
  <c r="B323" i="42" s="1"/>
  <c r="B324" i="42" s="1"/>
  <c r="B646" i="42"/>
  <c r="B647" i="42" s="1"/>
  <c r="B648" i="42" s="1"/>
  <c r="B649" i="42" s="1"/>
  <c r="B650" i="42" s="1"/>
  <c r="B651" i="42" s="1"/>
  <c r="B652" i="42" s="1"/>
  <c r="B653" i="42" s="1"/>
  <c r="B654" i="42" s="1"/>
  <c r="B655" i="42" s="1"/>
  <c r="B656" i="42" s="1"/>
  <c r="B657" i="42" s="1"/>
  <c r="B350" i="42"/>
  <c r="B351" i="42" s="1"/>
  <c r="B352" i="42" s="1"/>
  <c r="B353" i="42" s="1"/>
  <c r="B354" i="42" s="1"/>
  <c r="B355" i="42" s="1"/>
  <c r="B356" i="42" s="1"/>
  <c r="B357" i="42" s="1"/>
  <c r="B358" i="42" s="1"/>
  <c r="B359" i="42" s="1"/>
  <c r="B360" i="42" s="1"/>
  <c r="B361" i="42" s="1"/>
  <c r="B18" i="41"/>
  <c r="B19" i="41" s="1"/>
  <c r="B20" i="41" s="1"/>
  <c r="B21" i="41" s="1"/>
  <c r="B22" i="41" s="1"/>
  <c r="B23" i="41" s="1"/>
  <c r="B24" i="41" s="1"/>
  <c r="B25" i="41" s="1"/>
  <c r="B26" i="41" s="1"/>
  <c r="B27" i="41" s="1"/>
  <c r="B28" i="41" s="1"/>
  <c r="B91" i="41"/>
  <c r="B92" i="41" s="1"/>
  <c r="B93" i="41" s="1"/>
  <c r="B94" i="41" s="1"/>
  <c r="B95" i="41" s="1"/>
  <c r="B96" i="41" s="1"/>
  <c r="B97" i="41" s="1"/>
  <c r="B98" i="41" s="1"/>
  <c r="B99" i="41" s="1"/>
  <c r="B100" i="41" s="1"/>
  <c r="B101" i="41" s="1"/>
  <c r="B102" i="41" s="1"/>
  <c r="B387" i="41"/>
  <c r="B388" i="41" s="1"/>
  <c r="B389" i="41" s="1"/>
  <c r="B390" i="41" s="1"/>
  <c r="B391" i="41" s="1"/>
  <c r="B392" i="41" s="1"/>
  <c r="B393" i="41" s="1"/>
  <c r="B394" i="41" s="1"/>
  <c r="B395" i="41" s="1"/>
  <c r="B396" i="41" s="1"/>
  <c r="B397" i="41" s="1"/>
  <c r="B398" i="41" s="1"/>
  <c r="B720" i="41"/>
  <c r="B721" i="41" s="1"/>
  <c r="B722" i="41" s="1"/>
  <c r="B723" i="41" s="1"/>
  <c r="B724" i="41" s="1"/>
  <c r="B725" i="41" s="1"/>
  <c r="B726" i="41" s="1"/>
  <c r="B727" i="41" s="1"/>
  <c r="B728" i="41" s="1"/>
  <c r="B729" i="41" s="1"/>
  <c r="B730" i="41" s="1"/>
  <c r="B731" i="41" s="1"/>
  <c r="B165" i="41"/>
  <c r="B166" i="41" s="1"/>
  <c r="B167" i="41" s="1"/>
  <c r="B168" i="41" s="1"/>
  <c r="B169" i="41" s="1"/>
  <c r="B170" i="41" s="1"/>
  <c r="B171" i="41" s="1"/>
  <c r="B172" i="41" s="1"/>
  <c r="B173" i="41" s="1"/>
  <c r="B174" i="41" s="1"/>
  <c r="B175" i="41" s="1"/>
  <c r="B176" i="41" s="1"/>
  <c r="B498" i="41"/>
  <c r="B499" i="41" s="1"/>
  <c r="B500" i="41" s="1"/>
  <c r="B501" i="41" s="1"/>
  <c r="B502" i="41" s="1"/>
  <c r="B503" i="41" s="1"/>
  <c r="B504" i="41" s="1"/>
  <c r="B505" i="41" s="1"/>
  <c r="B506" i="41" s="1"/>
  <c r="B507" i="41" s="1"/>
  <c r="B508" i="41" s="1"/>
  <c r="B509" i="41" s="1"/>
  <c r="B202" i="41"/>
  <c r="B203" i="41" s="1"/>
  <c r="B204" i="41" s="1"/>
  <c r="B205" i="41" s="1"/>
  <c r="B206" i="41" s="1"/>
  <c r="B207" i="41" s="1"/>
  <c r="B208" i="41" s="1"/>
  <c r="B209" i="41" s="1"/>
  <c r="B210" i="41" s="1"/>
  <c r="B211" i="41" s="1"/>
  <c r="B212" i="41" s="1"/>
  <c r="B213" i="41" s="1"/>
  <c r="B535" i="41"/>
  <c r="B536" i="41" s="1"/>
  <c r="B537" i="41" s="1"/>
  <c r="B538" i="41" s="1"/>
  <c r="B539" i="41" s="1"/>
  <c r="B540" i="41" s="1"/>
  <c r="B541" i="41" s="1"/>
  <c r="B542" i="41" s="1"/>
  <c r="B543" i="41" s="1"/>
  <c r="B544" i="41" s="1"/>
  <c r="B545" i="41" s="1"/>
  <c r="B546" i="41" s="1"/>
  <c r="B239" i="41"/>
  <c r="B240" i="41" s="1"/>
  <c r="B241" i="41" s="1"/>
  <c r="B242" i="41" s="1"/>
  <c r="B243" i="41" s="1"/>
  <c r="B244" i="41" s="1"/>
  <c r="B245" i="41" s="1"/>
  <c r="B246" i="41" s="1"/>
  <c r="B247" i="41" s="1"/>
  <c r="B248" i="41" s="1"/>
  <c r="B249" i="41" s="1"/>
  <c r="B250" i="41" s="1"/>
  <c r="B572" i="41"/>
  <c r="B573" i="41" s="1"/>
  <c r="B574" i="41" s="1"/>
  <c r="B575" i="41" s="1"/>
  <c r="B576" i="41" s="1"/>
  <c r="B577" i="41" s="1"/>
  <c r="B578" i="41" s="1"/>
  <c r="B579" i="41" s="1"/>
  <c r="B580" i="41" s="1"/>
  <c r="B581" i="41" s="1"/>
  <c r="B582" i="41" s="1"/>
  <c r="B583" i="41" s="1"/>
  <c r="B276" i="41"/>
  <c r="B277" i="41" s="1"/>
  <c r="B278" i="41" s="1"/>
  <c r="B279" i="41" s="1"/>
  <c r="B280" i="41" s="1"/>
  <c r="B281" i="41" s="1"/>
  <c r="B282" i="41" s="1"/>
  <c r="B283" i="41" s="1"/>
  <c r="B284" i="41" s="1"/>
  <c r="B285" i="41" s="1"/>
  <c r="B286" i="41" s="1"/>
  <c r="B287" i="41" s="1"/>
  <c r="B609" i="41"/>
  <c r="B610" i="41" s="1"/>
  <c r="B611" i="41" s="1"/>
  <c r="B612" i="41" s="1"/>
  <c r="B613" i="41" s="1"/>
  <c r="B614" i="41" s="1"/>
  <c r="B615" i="41" s="1"/>
  <c r="B616" i="41" s="1"/>
  <c r="B617" i="41" s="1"/>
  <c r="B618" i="41" s="1"/>
  <c r="B619" i="41" s="1"/>
  <c r="B620" i="41" s="1"/>
  <c r="B313" i="41"/>
  <c r="B314" i="41" s="1"/>
  <c r="B315" i="41" s="1"/>
  <c r="B316" i="41" s="1"/>
  <c r="B317" i="41" s="1"/>
  <c r="B318" i="41" s="1"/>
  <c r="B319" i="41" s="1"/>
  <c r="B320" i="41" s="1"/>
  <c r="B321" i="41" s="1"/>
  <c r="B322" i="41" s="1"/>
  <c r="B323" i="41" s="1"/>
  <c r="B324" i="41" s="1"/>
  <c r="B646" i="41"/>
  <c r="B647" i="41" s="1"/>
  <c r="B648" i="41" s="1"/>
  <c r="B649" i="41" s="1"/>
  <c r="B650" i="41" s="1"/>
  <c r="B651" i="41" s="1"/>
  <c r="B652" i="41" s="1"/>
  <c r="B653" i="41" s="1"/>
  <c r="B654" i="41" s="1"/>
  <c r="B655" i="41" s="1"/>
  <c r="B656" i="41" s="1"/>
  <c r="B657" i="41" s="1"/>
  <c r="B54" i="41"/>
  <c r="B55" i="41" s="1"/>
  <c r="B56" i="41" s="1"/>
  <c r="B57" i="41" s="1"/>
  <c r="B58" i="41" s="1"/>
  <c r="B59" i="41" s="1"/>
  <c r="B60" i="41" s="1"/>
  <c r="B61" i="41" s="1"/>
  <c r="B62" i="41" s="1"/>
  <c r="B63" i="41" s="1"/>
  <c r="B64" i="41" s="1"/>
  <c r="B65" i="41" s="1"/>
  <c r="B350" i="41"/>
  <c r="B351" i="41" s="1"/>
  <c r="B352" i="41" s="1"/>
  <c r="B353" i="41" s="1"/>
  <c r="B354" i="41" s="1"/>
  <c r="B355" i="41" s="1"/>
  <c r="B356" i="41" s="1"/>
  <c r="B357" i="41" s="1"/>
  <c r="B358" i="41" s="1"/>
  <c r="B359" i="41" s="1"/>
  <c r="B360" i="41" s="1"/>
  <c r="B361" i="41" s="1"/>
  <c r="B18" i="40"/>
  <c r="B19" i="40" s="1"/>
  <c r="B20" i="40" s="1"/>
  <c r="B21" i="40" s="1"/>
  <c r="B22" i="40" s="1"/>
  <c r="B23" i="40" s="1"/>
  <c r="B24" i="40" s="1"/>
  <c r="B25" i="40" s="1"/>
  <c r="B26" i="40" s="1"/>
  <c r="B27" i="40" s="1"/>
  <c r="B28" i="40" s="1"/>
  <c r="B91" i="40"/>
  <c r="B92" i="40" s="1"/>
  <c r="B93" i="40" s="1"/>
  <c r="B94" i="40" s="1"/>
  <c r="B95" i="40" s="1"/>
  <c r="B96" i="40" s="1"/>
  <c r="B97" i="40" s="1"/>
  <c r="B98" i="40" s="1"/>
  <c r="B99" i="40" s="1"/>
  <c r="B100" i="40" s="1"/>
  <c r="B101" i="40" s="1"/>
  <c r="B102" i="40" s="1"/>
  <c r="B387" i="40"/>
  <c r="B388" i="40" s="1"/>
  <c r="B389" i="40" s="1"/>
  <c r="B390" i="40" s="1"/>
  <c r="B391" i="40" s="1"/>
  <c r="B392" i="40" s="1"/>
  <c r="B393" i="40" s="1"/>
  <c r="B394" i="40" s="1"/>
  <c r="B395" i="40" s="1"/>
  <c r="B396" i="40" s="1"/>
  <c r="B397" i="40" s="1"/>
  <c r="B398" i="40" s="1"/>
  <c r="B720" i="40"/>
  <c r="B721" i="40" s="1"/>
  <c r="B722" i="40" s="1"/>
  <c r="B723" i="40" s="1"/>
  <c r="B724" i="40" s="1"/>
  <c r="B725" i="40" s="1"/>
  <c r="B726" i="40" s="1"/>
  <c r="B727" i="40" s="1"/>
  <c r="B728" i="40" s="1"/>
  <c r="B729" i="40" s="1"/>
  <c r="B730" i="40" s="1"/>
  <c r="B731" i="40" s="1"/>
  <c r="B424" i="40"/>
  <c r="B425" i="40" s="1"/>
  <c r="B426" i="40" s="1"/>
  <c r="B427" i="40" s="1"/>
  <c r="B428" i="40" s="1"/>
  <c r="B429" i="40" s="1"/>
  <c r="B430" i="40" s="1"/>
  <c r="B431" i="40" s="1"/>
  <c r="B432" i="40" s="1"/>
  <c r="B433" i="40" s="1"/>
  <c r="B434" i="40" s="1"/>
  <c r="B435" i="40" s="1"/>
  <c r="B165" i="40"/>
  <c r="B166" i="40" s="1"/>
  <c r="B167" i="40" s="1"/>
  <c r="B168" i="40" s="1"/>
  <c r="B169" i="40" s="1"/>
  <c r="B170" i="40" s="1"/>
  <c r="B171" i="40" s="1"/>
  <c r="B172" i="40" s="1"/>
  <c r="B173" i="40" s="1"/>
  <c r="B174" i="40" s="1"/>
  <c r="B175" i="40" s="1"/>
  <c r="B176" i="40" s="1"/>
  <c r="B498" i="40"/>
  <c r="B499" i="40" s="1"/>
  <c r="B500" i="40" s="1"/>
  <c r="B501" i="40" s="1"/>
  <c r="B502" i="40" s="1"/>
  <c r="B503" i="40" s="1"/>
  <c r="B504" i="40" s="1"/>
  <c r="B505" i="40" s="1"/>
  <c r="B506" i="40" s="1"/>
  <c r="B507" i="40" s="1"/>
  <c r="B508" i="40" s="1"/>
  <c r="B509" i="40" s="1"/>
  <c r="B128" i="40"/>
  <c r="B129" i="40" s="1"/>
  <c r="B130" i="40" s="1"/>
  <c r="B131" i="40" s="1"/>
  <c r="B132" i="40" s="1"/>
  <c r="B133" i="40" s="1"/>
  <c r="B134" i="40" s="1"/>
  <c r="B135" i="40" s="1"/>
  <c r="B136" i="40" s="1"/>
  <c r="B137" i="40" s="1"/>
  <c r="B138" i="40" s="1"/>
  <c r="B139" i="40" s="1"/>
  <c r="B202" i="40"/>
  <c r="B203" i="40" s="1"/>
  <c r="B204" i="40" s="1"/>
  <c r="B205" i="40" s="1"/>
  <c r="B206" i="40" s="1"/>
  <c r="B207" i="40" s="1"/>
  <c r="B208" i="40" s="1"/>
  <c r="B209" i="40" s="1"/>
  <c r="B210" i="40" s="1"/>
  <c r="B211" i="40" s="1"/>
  <c r="B212" i="40" s="1"/>
  <c r="B213" i="40" s="1"/>
  <c r="B535" i="40"/>
  <c r="B536" i="40" s="1"/>
  <c r="B537" i="40" s="1"/>
  <c r="B538" i="40" s="1"/>
  <c r="B539" i="40" s="1"/>
  <c r="B540" i="40" s="1"/>
  <c r="B541" i="40" s="1"/>
  <c r="B542" i="40" s="1"/>
  <c r="B543" i="40" s="1"/>
  <c r="B544" i="40" s="1"/>
  <c r="B545" i="40" s="1"/>
  <c r="B546" i="40" s="1"/>
  <c r="B239" i="40"/>
  <c r="B240" i="40" s="1"/>
  <c r="B241" i="40" s="1"/>
  <c r="B242" i="40" s="1"/>
  <c r="B243" i="40" s="1"/>
  <c r="B244" i="40" s="1"/>
  <c r="B245" i="40" s="1"/>
  <c r="B246" i="40" s="1"/>
  <c r="B247" i="40" s="1"/>
  <c r="B248" i="40" s="1"/>
  <c r="B249" i="40" s="1"/>
  <c r="B250" i="40" s="1"/>
  <c r="B572" i="40"/>
  <c r="B573" i="40" s="1"/>
  <c r="B574" i="40" s="1"/>
  <c r="B575" i="40" s="1"/>
  <c r="B576" i="40" s="1"/>
  <c r="B577" i="40" s="1"/>
  <c r="B578" i="40" s="1"/>
  <c r="B579" i="40" s="1"/>
  <c r="B580" i="40" s="1"/>
  <c r="B581" i="40" s="1"/>
  <c r="B582" i="40" s="1"/>
  <c r="B583" i="40" s="1"/>
  <c r="B313" i="40"/>
  <c r="B314" i="40" s="1"/>
  <c r="B315" i="40" s="1"/>
  <c r="B316" i="40" s="1"/>
  <c r="B317" i="40" s="1"/>
  <c r="B318" i="40" s="1"/>
  <c r="B319" i="40" s="1"/>
  <c r="B320" i="40" s="1"/>
  <c r="B321" i="40" s="1"/>
  <c r="B322" i="40" s="1"/>
  <c r="B323" i="40" s="1"/>
  <c r="B324" i="40" s="1"/>
  <c r="B646" i="40"/>
  <c r="B647" i="40" s="1"/>
  <c r="B648" i="40" s="1"/>
  <c r="B649" i="40" s="1"/>
  <c r="B650" i="40" s="1"/>
  <c r="B651" i="40" s="1"/>
  <c r="B652" i="40" s="1"/>
  <c r="B653" i="40" s="1"/>
  <c r="B654" i="40" s="1"/>
  <c r="B655" i="40" s="1"/>
  <c r="B656" i="40" s="1"/>
  <c r="B657" i="40" s="1"/>
  <c r="B54" i="40"/>
  <c r="B55" i="40" s="1"/>
  <c r="B56" i="40" s="1"/>
  <c r="B57" i="40" s="1"/>
  <c r="B58" i="40" s="1"/>
  <c r="B59" i="40" s="1"/>
  <c r="B60" i="40" s="1"/>
  <c r="B61" i="40" s="1"/>
  <c r="B62" i="40" s="1"/>
  <c r="B63" i="40" s="1"/>
  <c r="B64" i="40" s="1"/>
  <c r="B65" i="40" s="1"/>
  <c r="B350" i="40"/>
  <c r="B351" i="40" s="1"/>
  <c r="B352" i="40" s="1"/>
  <c r="B353" i="40" s="1"/>
  <c r="B354" i="40" s="1"/>
  <c r="B355" i="40" s="1"/>
  <c r="B356" i="40" s="1"/>
  <c r="B357" i="40" s="1"/>
  <c r="B358" i="40" s="1"/>
  <c r="B359" i="40" s="1"/>
  <c r="B360" i="40" s="1"/>
  <c r="B361" i="40" s="1"/>
  <c r="AI714" i="36"/>
  <c r="AI677" i="36"/>
  <c r="AI640" i="36"/>
  <c r="AI603" i="36"/>
  <c r="AI566" i="36"/>
  <c r="AI529" i="36"/>
  <c r="AI492" i="36"/>
  <c r="AI455" i="36"/>
  <c r="AI418" i="36"/>
  <c r="AI381" i="36"/>
  <c r="AI344" i="36"/>
  <c r="AI307" i="36"/>
  <c r="AI270" i="36"/>
  <c r="AI233" i="36"/>
  <c r="AI196" i="36"/>
  <c r="AI159" i="36"/>
  <c r="AI122" i="36"/>
  <c r="AI85" i="36"/>
  <c r="AI48" i="36"/>
  <c r="AI11" i="36"/>
  <c r="AI714" i="35"/>
  <c r="AI677" i="35"/>
  <c r="AI640" i="35"/>
  <c r="AI603" i="35"/>
  <c r="AI566" i="35"/>
  <c r="AI529" i="35"/>
  <c r="AI492" i="35"/>
  <c r="AI455" i="35"/>
  <c r="AI418" i="35"/>
  <c r="AI381" i="35"/>
  <c r="AI344" i="35"/>
  <c r="AI307" i="35"/>
  <c r="AI270" i="35"/>
  <c r="AI233" i="35"/>
  <c r="AI196" i="35"/>
  <c r="AI159" i="35"/>
  <c r="AI122" i="35"/>
  <c r="AI85" i="35"/>
  <c r="AI48" i="35"/>
  <c r="AJ4" i="35"/>
  <c r="AJ4" i="42" l="1"/>
  <c r="AJ4" i="40"/>
  <c r="AJ4" i="41"/>
  <c r="B17" i="36" l="1"/>
  <c r="C731" i="36"/>
  <c r="C730" i="36"/>
  <c r="C729" i="36"/>
  <c r="C728" i="36"/>
  <c r="C727" i="36"/>
  <c r="C726" i="36"/>
  <c r="C725" i="36"/>
  <c r="C724" i="36"/>
  <c r="C723" i="36"/>
  <c r="C722" i="36"/>
  <c r="C721" i="36"/>
  <c r="C720" i="36"/>
  <c r="C694" i="36"/>
  <c r="C693" i="36"/>
  <c r="C692" i="36"/>
  <c r="C691" i="36"/>
  <c r="C690" i="36"/>
  <c r="C689" i="36"/>
  <c r="C688" i="36"/>
  <c r="C687" i="36"/>
  <c r="C686" i="36"/>
  <c r="C685" i="36"/>
  <c r="C684" i="36"/>
  <c r="C683" i="36"/>
  <c r="C657" i="36"/>
  <c r="C656" i="36"/>
  <c r="C655" i="36"/>
  <c r="C654" i="36"/>
  <c r="C653" i="36"/>
  <c r="C652" i="36"/>
  <c r="C651" i="36"/>
  <c r="C650" i="36"/>
  <c r="C649" i="36"/>
  <c r="C648" i="36"/>
  <c r="C647" i="36"/>
  <c r="C646" i="36"/>
  <c r="C620" i="36"/>
  <c r="C619" i="36"/>
  <c r="C618" i="36"/>
  <c r="C617" i="36"/>
  <c r="C616" i="36"/>
  <c r="C615" i="36"/>
  <c r="C614" i="36"/>
  <c r="C613" i="36"/>
  <c r="C612" i="36"/>
  <c r="C611" i="36"/>
  <c r="C610" i="36"/>
  <c r="C609" i="36"/>
  <c r="C583" i="36"/>
  <c r="C582" i="36"/>
  <c r="C581" i="36"/>
  <c r="C580" i="36"/>
  <c r="C579" i="36"/>
  <c r="C578" i="36"/>
  <c r="C577" i="36"/>
  <c r="C576" i="36"/>
  <c r="C575" i="36"/>
  <c r="C574" i="36"/>
  <c r="C573" i="36"/>
  <c r="C572" i="36"/>
  <c r="C546" i="36"/>
  <c r="C545" i="36"/>
  <c r="C544" i="36"/>
  <c r="C543" i="36"/>
  <c r="C542" i="36"/>
  <c r="C541" i="36"/>
  <c r="C540" i="36"/>
  <c r="C539" i="36"/>
  <c r="C538" i="36"/>
  <c r="C537" i="36"/>
  <c r="C536" i="36"/>
  <c r="C535" i="36"/>
  <c r="C509" i="36"/>
  <c r="C508" i="36"/>
  <c r="C507" i="36"/>
  <c r="C506" i="36"/>
  <c r="C505" i="36"/>
  <c r="C504" i="36"/>
  <c r="C503" i="36"/>
  <c r="C502" i="36"/>
  <c r="C501" i="36"/>
  <c r="C500" i="36"/>
  <c r="C499" i="36"/>
  <c r="C498" i="36"/>
  <c r="C472" i="36"/>
  <c r="C471" i="36"/>
  <c r="C470" i="36"/>
  <c r="C469" i="36"/>
  <c r="C468" i="36"/>
  <c r="C467" i="36"/>
  <c r="C466" i="36"/>
  <c r="C465" i="36"/>
  <c r="C464" i="36"/>
  <c r="C463" i="36"/>
  <c r="C462" i="36"/>
  <c r="C461" i="36"/>
  <c r="C435" i="36"/>
  <c r="C434" i="36"/>
  <c r="C433" i="36"/>
  <c r="C432" i="36"/>
  <c r="C431" i="36"/>
  <c r="C430" i="36"/>
  <c r="C429" i="36"/>
  <c r="C428" i="36"/>
  <c r="C427" i="36"/>
  <c r="C426" i="36"/>
  <c r="C425" i="36"/>
  <c r="C424" i="36"/>
  <c r="C398" i="36"/>
  <c r="C397" i="36"/>
  <c r="C396" i="36"/>
  <c r="C395" i="36"/>
  <c r="C394" i="36"/>
  <c r="C393" i="36"/>
  <c r="C392" i="36"/>
  <c r="C391" i="36"/>
  <c r="C390" i="36"/>
  <c r="C389" i="36"/>
  <c r="C388" i="36"/>
  <c r="C387" i="36"/>
  <c r="C361" i="36"/>
  <c r="C360" i="36"/>
  <c r="C359" i="36"/>
  <c r="C358" i="36"/>
  <c r="C357" i="36"/>
  <c r="C356" i="36"/>
  <c r="C355" i="36"/>
  <c r="C354" i="36"/>
  <c r="C353" i="36"/>
  <c r="C352" i="36"/>
  <c r="C351" i="36"/>
  <c r="C350" i="36"/>
  <c r="C324" i="36"/>
  <c r="C323" i="36"/>
  <c r="C322" i="36"/>
  <c r="C321" i="36"/>
  <c r="C320" i="36"/>
  <c r="C319" i="36"/>
  <c r="C318" i="36"/>
  <c r="C317" i="36"/>
  <c r="C316" i="36"/>
  <c r="C315" i="36"/>
  <c r="C314" i="36"/>
  <c r="C313" i="36"/>
  <c r="C287" i="36"/>
  <c r="C286" i="36"/>
  <c r="C285" i="36"/>
  <c r="C284" i="36"/>
  <c r="C283" i="36"/>
  <c r="C282" i="36"/>
  <c r="C281" i="36"/>
  <c r="C280" i="36"/>
  <c r="C279" i="36"/>
  <c r="C278" i="36"/>
  <c r="C277" i="36"/>
  <c r="C276" i="36"/>
  <c r="C250" i="36"/>
  <c r="C249" i="36"/>
  <c r="C248" i="36"/>
  <c r="C247" i="36"/>
  <c r="C246" i="36"/>
  <c r="C245" i="36"/>
  <c r="C244" i="36"/>
  <c r="C243" i="36"/>
  <c r="C242" i="36"/>
  <c r="C241" i="36"/>
  <c r="C240" i="36"/>
  <c r="C239" i="36"/>
  <c r="C213" i="36"/>
  <c r="C212" i="36"/>
  <c r="C211" i="36"/>
  <c r="C210" i="36"/>
  <c r="C209" i="36"/>
  <c r="C208" i="36"/>
  <c r="C207" i="36"/>
  <c r="C206" i="36"/>
  <c r="C205" i="36"/>
  <c r="C204" i="36"/>
  <c r="C203" i="36"/>
  <c r="C202" i="36"/>
  <c r="C176" i="36"/>
  <c r="C175" i="36"/>
  <c r="C174" i="36"/>
  <c r="C173" i="36"/>
  <c r="C172" i="36"/>
  <c r="C171" i="36"/>
  <c r="C170" i="36"/>
  <c r="C169" i="36"/>
  <c r="C168" i="36"/>
  <c r="C167" i="36"/>
  <c r="C166" i="36"/>
  <c r="C165" i="36"/>
  <c r="C139" i="36"/>
  <c r="C138" i="36"/>
  <c r="C137" i="36"/>
  <c r="C136" i="36"/>
  <c r="C135" i="36"/>
  <c r="C134" i="36"/>
  <c r="C133" i="36"/>
  <c r="C132" i="36"/>
  <c r="C131" i="36"/>
  <c r="C130" i="36"/>
  <c r="C129" i="36"/>
  <c r="C128" i="36"/>
  <c r="C102" i="36"/>
  <c r="C101" i="36"/>
  <c r="C100" i="36"/>
  <c r="C99" i="36"/>
  <c r="C98" i="36"/>
  <c r="C97" i="36"/>
  <c r="C96" i="36"/>
  <c r="C95" i="36"/>
  <c r="C94" i="36"/>
  <c r="C93" i="36"/>
  <c r="C92" i="36"/>
  <c r="C91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28" i="36"/>
  <c r="C27" i="36"/>
  <c r="C26" i="36"/>
  <c r="C25" i="36"/>
  <c r="C24" i="36"/>
  <c r="C23" i="36"/>
  <c r="C22" i="36"/>
  <c r="C21" i="36"/>
  <c r="C20" i="36"/>
  <c r="C19" i="36"/>
  <c r="C18" i="36"/>
  <c r="C17" i="36"/>
  <c r="B18" i="36" l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461" i="36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313" i="36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609" i="36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91" i="36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720" i="36"/>
  <c r="B721" i="36" s="1"/>
  <c r="B722" i="36" s="1"/>
  <c r="B723" i="36" s="1"/>
  <c r="B724" i="36" s="1"/>
  <c r="B725" i="36" s="1"/>
  <c r="B726" i="36" s="1"/>
  <c r="B727" i="36" s="1"/>
  <c r="B728" i="36" s="1"/>
  <c r="B729" i="36" s="1"/>
  <c r="B730" i="36" s="1"/>
  <c r="B731" i="36" s="1"/>
  <c r="B202" i="36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350" i="36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424" i="36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572" i="36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4" i="36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165" i="36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683" i="36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276" i="36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387" i="36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535" i="36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646" i="36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128" i="36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239" i="36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498" i="36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C731" i="35"/>
  <c r="C730" i="35"/>
  <c r="C729" i="35"/>
  <c r="C728" i="35"/>
  <c r="C727" i="35"/>
  <c r="C726" i="35"/>
  <c r="C725" i="35"/>
  <c r="C724" i="35"/>
  <c r="C723" i="35"/>
  <c r="C722" i="35"/>
  <c r="C721" i="35"/>
  <c r="C720" i="35"/>
  <c r="B720" i="35"/>
  <c r="B721" i="35" s="1"/>
  <c r="B722" i="35" s="1"/>
  <c r="B723" i="35" s="1"/>
  <c r="B724" i="35" s="1"/>
  <c r="B725" i="35" s="1"/>
  <c r="B726" i="35" s="1"/>
  <c r="B727" i="35" s="1"/>
  <c r="B728" i="35" s="1"/>
  <c r="B729" i="35" s="1"/>
  <c r="B730" i="35" s="1"/>
  <c r="B731" i="35" s="1"/>
  <c r="C694" i="35"/>
  <c r="C693" i="35"/>
  <c r="C692" i="35"/>
  <c r="C691" i="35"/>
  <c r="C690" i="35"/>
  <c r="C689" i="35"/>
  <c r="C688" i="35"/>
  <c r="C687" i="35"/>
  <c r="C686" i="35"/>
  <c r="C685" i="35"/>
  <c r="C684" i="35"/>
  <c r="C683" i="35"/>
  <c r="B683" i="35"/>
  <c r="B684" i="35" s="1"/>
  <c r="B685" i="35" s="1"/>
  <c r="B686" i="35" s="1"/>
  <c r="B687" i="35" s="1"/>
  <c r="B688" i="35" s="1"/>
  <c r="B689" i="35" s="1"/>
  <c r="B690" i="35" s="1"/>
  <c r="B691" i="35" s="1"/>
  <c r="B692" i="35" s="1"/>
  <c r="B693" i="35" s="1"/>
  <c r="B694" i="35" s="1"/>
  <c r="C657" i="35"/>
  <c r="C656" i="35"/>
  <c r="C655" i="35"/>
  <c r="C654" i="35"/>
  <c r="C653" i="35"/>
  <c r="C652" i="35"/>
  <c r="C651" i="35"/>
  <c r="C650" i="35"/>
  <c r="C649" i="35"/>
  <c r="C648" i="35"/>
  <c r="C647" i="35"/>
  <c r="C646" i="35"/>
  <c r="B646" i="35"/>
  <c r="B647" i="35" s="1"/>
  <c r="B648" i="35" s="1"/>
  <c r="B649" i="35" s="1"/>
  <c r="B650" i="35" s="1"/>
  <c r="B651" i="35" s="1"/>
  <c r="B652" i="35" s="1"/>
  <c r="B653" i="35" s="1"/>
  <c r="B654" i="35" s="1"/>
  <c r="B655" i="35" s="1"/>
  <c r="B656" i="35" s="1"/>
  <c r="B657" i="35" s="1"/>
  <c r="C620" i="35"/>
  <c r="C619" i="35"/>
  <c r="C618" i="35"/>
  <c r="C617" i="35"/>
  <c r="C616" i="35"/>
  <c r="C615" i="35"/>
  <c r="C614" i="35"/>
  <c r="C613" i="35"/>
  <c r="C612" i="35"/>
  <c r="C611" i="35"/>
  <c r="C610" i="35"/>
  <c r="C609" i="35"/>
  <c r="B609" i="35"/>
  <c r="B610" i="35" s="1"/>
  <c r="B611" i="35" s="1"/>
  <c r="B612" i="35" s="1"/>
  <c r="B613" i="35" s="1"/>
  <c r="B614" i="35" s="1"/>
  <c r="B615" i="35" s="1"/>
  <c r="B616" i="35" s="1"/>
  <c r="B617" i="35" s="1"/>
  <c r="B618" i="35" s="1"/>
  <c r="B619" i="35" s="1"/>
  <c r="B620" i="35" s="1"/>
  <c r="C583" i="35"/>
  <c r="C582" i="35"/>
  <c r="C581" i="35"/>
  <c r="C580" i="35"/>
  <c r="C579" i="35"/>
  <c r="C578" i="35"/>
  <c r="C577" i="35"/>
  <c r="C576" i="35"/>
  <c r="C575" i="35"/>
  <c r="C574" i="35"/>
  <c r="C573" i="35"/>
  <c r="C572" i="35"/>
  <c r="B572" i="35"/>
  <c r="B573" i="35" s="1"/>
  <c r="B574" i="35" s="1"/>
  <c r="B575" i="35" s="1"/>
  <c r="B576" i="35" s="1"/>
  <c r="B577" i="35" s="1"/>
  <c r="B578" i="35" s="1"/>
  <c r="B579" i="35" s="1"/>
  <c r="B580" i="35" s="1"/>
  <c r="B581" i="35" s="1"/>
  <c r="B582" i="35" s="1"/>
  <c r="B583" i="35" s="1"/>
  <c r="C546" i="35"/>
  <c r="C545" i="35"/>
  <c r="C544" i="35"/>
  <c r="C543" i="35"/>
  <c r="C542" i="35"/>
  <c r="C541" i="35"/>
  <c r="C540" i="35"/>
  <c r="C539" i="35"/>
  <c r="C538" i="35"/>
  <c r="C537" i="35"/>
  <c r="C536" i="35"/>
  <c r="C535" i="35"/>
  <c r="B535" i="35"/>
  <c r="B536" i="35" s="1"/>
  <c r="B537" i="35" s="1"/>
  <c r="B538" i="35" s="1"/>
  <c r="B539" i="35" s="1"/>
  <c r="B540" i="35" s="1"/>
  <c r="B541" i="35" s="1"/>
  <c r="B542" i="35" s="1"/>
  <c r="B543" i="35" s="1"/>
  <c r="B544" i="35" s="1"/>
  <c r="B545" i="35" s="1"/>
  <c r="B546" i="35" s="1"/>
  <c r="C509" i="35"/>
  <c r="C508" i="35"/>
  <c r="C507" i="35"/>
  <c r="C506" i="35"/>
  <c r="C505" i="35"/>
  <c r="C504" i="35"/>
  <c r="C503" i="35"/>
  <c r="C502" i="35"/>
  <c r="C501" i="35"/>
  <c r="C500" i="35"/>
  <c r="C499" i="35"/>
  <c r="C498" i="35"/>
  <c r="B498" i="35"/>
  <c r="B499" i="35" s="1"/>
  <c r="B500" i="35" s="1"/>
  <c r="B501" i="35" s="1"/>
  <c r="B502" i="35" s="1"/>
  <c r="B503" i="35" s="1"/>
  <c r="B504" i="35" s="1"/>
  <c r="B505" i="35" s="1"/>
  <c r="B506" i="35" s="1"/>
  <c r="B507" i="35" s="1"/>
  <c r="B508" i="35" s="1"/>
  <c r="B509" i="35" s="1"/>
  <c r="C472" i="35"/>
  <c r="C471" i="35"/>
  <c r="C470" i="35"/>
  <c r="C469" i="35"/>
  <c r="C468" i="35"/>
  <c r="C467" i="35"/>
  <c r="C466" i="35"/>
  <c r="C465" i="35"/>
  <c r="C464" i="35"/>
  <c r="C463" i="35"/>
  <c r="C462" i="35"/>
  <c r="B462" i="35"/>
  <c r="B463" i="35" s="1"/>
  <c r="B464" i="35" s="1"/>
  <c r="B465" i="35" s="1"/>
  <c r="B466" i="35" s="1"/>
  <c r="B467" i="35" s="1"/>
  <c r="B468" i="35" s="1"/>
  <c r="B469" i="35" s="1"/>
  <c r="B470" i="35" s="1"/>
  <c r="B471" i="35" s="1"/>
  <c r="B472" i="35" s="1"/>
  <c r="C461" i="35"/>
  <c r="C435" i="35"/>
  <c r="C434" i="35"/>
  <c r="C433" i="35"/>
  <c r="C432" i="35"/>
  <c r="C431" i="35"/>
  <c r="C430" i="35"/>
  <c r="C429" i="35"/>
  <c r="C428" i="35"/>
  <c r="C427" i="35"/>
  <c r="C426" i="35"/>
  <c r="C425" i="35"/>
  <c r="C424" i="35"/>
  <c r="B424" i="35"/>
  <c r="B425" i="35" s="1"/>
  <c r="B426" i="35" s="1"/>
  <c r="B427" i="35" s="1"/>
  <c r="B428" i="35" s="1"/>
  <c r="B429" i="35" s="1"/>
  <c r="B430" i="35" s="1"/>
  <c r="B431" i="35" s="1"/>
  <c r="B432" i="35" s="1"/>
  <c r="B433" i="35" s="1"/>
  <c r="B434" i="35" s="1"/>
  <c r="B435" i="35" s="1"/>
  <c r="C398" i="35"/>
  <c r="C397" i="35"/>
  <c r="C396" i="35"/>
  <c r="C395" i="35"/>
  <c r="C394" i="35"/>
  <c r="C393" i="35"/>
  <c r="C392" i="35"/>
  <c r="C391" i="35"/>
  <c r="C390" i="35"/>
  <c r="C389" i="35"/>
  <c r="C388" i="35"/>
  <c r="C387" i="35"/>
  <c r="B387" i="35"/>
  <c r="B388" i="35" s="1"/>
  <c r="B389" i="35" s="1"/>
  <c r="B390" i="35" s="1"/>
  <c r="B391" i="35" s="1"/>
  <c r="B392" i="35" s="1"/>
  <c r="B393" i="35" s="1"/>
  <c r="B394" i="35" s="1"/>
  <c r="B395" i="35" s="1"/>
  <c r="B396" i="35" s="1"/>
  <c r="B397" i="35" s="1"/>
  <c r="B398" i="35" s="1"/>
  <c r="C361" i="35"/>
  <c r="C360" i="35"/>
  <c r="C359" i="35"/>
  <c r="C358" i="35"/>
  <c r="C357" i="35"/>
  <c r="C356" i="35"/>
  <c r="C355" i="35"/>
  <c r="C354" i="35"/>
  <c r="C353" i="35"/>
  <c r="C352" i="35"/>
  <c r="C351" i="35"/>
  <c r="C350" i="35"/>
  <c r="B350" i="35"/>
  <c r="B351" i="35" s="1"/>
  <c r="B352" i="35" s="1"/>
  <c r="B353" i="35" s="1"/>
  <c r="B354" i="35" s="1"/>
  <c r="B355" i="35" s="1"/>
  <c r="B356" i="35" s="1"/>
  <c r="B357" i="35" s="1"/>
  <c r="B358" i="35" s="1"/>
  <c r="B359" i="35" s="1"/>
  <c r="B360" i="35" s="1"/>
  <c r="B361" i="35" s="1"/>
  <c r="C324" i="35"/>
  <c r="C323" i="35"/>
  <c r="C322" i="35"/>
  <c r="C321" i="35"/>
  <c r="C320" i="35"/>
  <c r="C319" i="35"/>
  <c r="C318" i="35"/>
  <c r="C317" i="35"/>
  <c r="C316" i="35"/>
  <c r="C315" i="35"/>
  <c r="C314" i="35"/>
  <c r="C313" i="35"/>
  <c r="B313" i="35"/>
  <c r="B314" i="35" s="1"/>
  <c r="B315" i="35" s="1"/>
  <c r="B316" i="35" s="1"/>
  <c r="B317" i="35" s="1"/>
  <c r="B318" i="35" s="1"/>
  <c r="B319" i="35" s="1"/>
  <c r="B320" i="35" s="1"/>
  <c r="B321" i="35" s="1"/>
  <c r="B322" i="35" s="1"/>
  <c r="B323" i="35" s="1"/>
  <c r="B324" i="35" s="1"/>
  <c r="C287" i="35"/>
  <c r="C286" i="35"/>
  <c r="C285" i="35"/>
  <c r="C284" i="35"/>
  <c r="C283" i="35"/>
  <c r="C282" i="35"/>
  <c r="C281" i="35"/>
  <c r="C280" i="35"/>
  <c r="C279" i="35"/>
  <c r="C278" i="35"/>
  <c r="C277" i="35"/>
  <c r="C276" i="35"/>
  <c r="B276" i="35"/>
  <c r="B277" i="35" s="1"/>
  <c r="B278" i="35" s="1"/>
  <c r="B279" i="35" s="1"/>
  <c r="B280" i="35" s="1"/>
  <c r="B281" i="35" s="1"/>
  <c r="B282" i="35" s="1"/>
  <c r="B283" i="35" s="1"/>
  <c r="B284" i="35" s="1"/>
  <c r="B285" i="35" s="1"/>
  <c r="B286" i="35" s="1"/>
  <c r="B287" i="35" s="1"/>
  <c r="C250" i="35"/>
  <c r="C249" i="35"/>
  <c r="C248" i="35"/>
  <c r="C247" i="35"/>
  <c r="C246" i="35"/>
  <c r="C245" i="35"/>
  <c r="C244" i="35"/>
  <c r="C243" i="35"/>
  <c r="C242" i="35"/>
  <c r="C241" i="35"/>
  <c r="C240" i="35"/>
  <c r="C239" i="35"/>
  <c r="B239" i="35"/>
  <c r="B240" i="35" s="1"/>
  <c r="B241" i="35" s="1"/>
  <c r="B242" i="35" s="1"/>
  <c r="B243" i="35" s="1"/>
  <c r="B244" i="35" s="1"/>
  <c r="B245" i="35" s="1"/>
  <c r="B246" i="35" s="1"/>
  <c r="B247" i="35" s="1"/>
  <c r="B248" i="35" s="1"/>
  <c r="B249" i="35" s="1"/>
  <c r="B250" i="35" s="1"/>
  <c r="C213" i="35"/>
  <c r="C212" i="35"/>
  <c r="C211" i="35"/>
  <c r="C210" i="35"/>
  <c r="C209" i="35"/>
  <c r="C208" i="35"/>
  <c r="C207" i="35"/>
  <c r="C206" i="35"/>
  <c r="C205" i="35"/>
  <c r="C204" i="35"/>
  <c r="C203" i="35"/>
  <c r="C202" i="35"/>
  <c r="B202" i="35"/>
  <c r="B203" i="35" s="1"/>
  <c r="B204" i="35" s="1"/>
  <c r="B205" i="35" s="1"/>
  <c r="B206" i="35" s="1"/>
  <c r="B207" i="35" s="1"/>
  <c r="B208" i="35" s="1"/>
  <c r="B209" i="35" s="1"/>
  <c r="B210" i="35" s="1"/>
  <c r="B211" i="35" s="1"/>
  <c r="B212" i="35" s="1"/>
  <c r="B213" i="35" s="1"/>
  <c r="C176" i="35"/>
  <c r="C175" i="35"/>
  <c r="C174" i="35"/>
  <c r="C173" i="35"/>
  <c r="C172" i="35"/>
  <c r="C171" i="35"/>
  <c r="C170" i="35"/>
  <c r="C169" i="35"/>
  <c r="C168" i="35"/>
  <c r="C167" i="35"/>
  <c r="C166" i="35"/>
  <c r="C165" i="35"/>
  <c r="B165" i="35"/>
  <c r="B166" i="35" s="1"/>
  <c r="B167" i="35" s="1"/>
  <c r="B168" i="35" s="1"/>
  <c r="B169" i="35" s="1"/>
  <c r="B170" i="35" s="1"/>
  <c r="B171" i="35" s="1"/>
  <c r="B172" i="35" s="1"/>
  <c r="B173" i="35" s="1"/>
  <c r="B174" i="35" s="1"/>
  <c r="B175" i="35" s="1"/>
  <c r="B176" i="35" s="1"/>
  <c r="C139" i="35"/>
  <c r="C138" i="35"/>
  <c r="C137" i="35"/>
  <c r="C136" i="35"/>
  <c r="C135" i="35"/>
  <c r="C134" i="35"/>
  <c r="C133" i="35"/>
  <c r="C132" i="35"/>
  <c r="C131" i="35"/>
  <c r="C130" i="35"/>
  <c r="C129" i="35"/>
  <c r="C128" i="35"/>
  <c r="B128" i="35"/>
  <c r="B129" i="35" s="1"/>
  <c r="B130" i="35" s="1"/>
  <c r="B131" i="35" s="1"/>
  <c r="B132" i="35" s="1"/>
  <c r="B133" i="35" s="1"/>
  <c r="B134" i="35" s="1"/>
  <c r="B135" i="35" s="1"/>
  <c r="B136" i="35" s="1"/>
  <c r="B137" i="35" s="1"/>
  <c r="B138" i="35" s="1"/>
  <c r="B139" i="35" s="1"/>
  <c r="C102" i="35"/>
  <c r="C101" i="35"/>
  <c r="C100" i="35"/>
  <c r="C99" i="35"/>
  <c r="C98" i="35"/>
  <c r="C97" i="35"/>
  <c r="C96" i="35"/>
  <c r="C95" i="35"/>
  <c r="C94" i="35"/>
  <c r="C93" i="35"/>
  <c r="C92" i="35"/>
  <c r="C91" i="35"/>
  <c r="B91" i="35"/>
  <c r="B92" i="35" s="1"/>
  <c r="B93" i="35" s="1"/>
  <c r="B94" i="35" s="1"/>
  <c r="B95" i="35" s="1"/>
  <c r="B96" i="35" s="1"/>
  <c r="B97" i="35" s="1"/>
  <c r="B98" i="35" s="1"/>
  <c r="B99" i="35" s="1"/>
  <c r="B100" i="35" s="1"/>
  <c r="B101" i="35" s="1"/>
  <c r="B102" i="35" s="1"/>
  <c r="C65" i="35"/>
  <c r="C64" i="35"/>
  <c r="C63" i="35"/>
  <c r="C62" i="35"/>
  <c r="C61" i="35"/>
  <c r="C60" i="35"/>
  <c r="C59" i="35"/>
  <c r="C58" i="35"/>
  <c r="C57" i="35"/>
  <c r="C56" i="35"/>
  <c r="C55" i="35"/>
  <c r="C54" i="35"/>
  <c r="B54" i="35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C28" i="35"/>
  <c r="C27" i="35"/>
  <c r="C26" i="35"/>
  <c r="C25" i="35"/>
  <c r="C24" i="35"/>
  <c r="C23" i="35"/>
  <c r="C22" i="35"/>
  <c r="C21" i="35"/>
  <c r="C20" i="35"/>
  <c r="C19" i="35"/>
  <c r="C18" i="35"/>
  <c r="B18" i="35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C17" i="35"/>
  <c r="AJ4" i="36" l="1"/>
  <c r="AH1" i="8" l="1"/>
  <c r="BH6" i="9" l="1"/>
  <c r="AR6" i="9"/>
  <c r="BD6" i="9"/>
  <c r="BL6" i="9"/>
  <c r="AV6" i="9"/>
  <c r="AZ6" i="9"/>
  <c r="M6" i="9"/>
  <c r="N6" i="9"/>
  <c r="U6" i="9" s="1"/>
  <c r="AQ1" i="6"/>
  <c r="AI11" i="8"/>
  <c r="BQ1" i="6" l="1"/>
  <c r="AI10" i="8"/>
  <c r="AU1" i="6"/>
  <c r="J10" i="8"/>
  <c r="BU1" i="6" l="1"/>
  <c r="AY1" i="6"/>
  <c r="E8" i="8"/>
  <c r="BY1" i="6" l="1"/>
  <c r="BC1" i="6"/>
  <c r="H10" i="8"/>
  <c r="CC1" i="6" l="1"/>
  <c r="BG1" i="6"/>
  <c r="CG1" i="6" l="1"/>
  <c r="BK1" i="6"/>
  <c r="AH2" i="8"/>
  <c r="CK1" i="6" l="1"/>
  <c r="AJ11" i="8"/>
  <c r="AI12" i="8"/>
  <c r="AI9" i="8"/>
  <c r="AH3" i="8"/>
  <c r="AE6" i="9" l="1"/>
  <c r="O6" i="9" s="1"/>
  <c r="AK11" i="8"/>
  <c r="AJ9" i="8"/>
  <c r="AJ12" i="8"/>
  <c r="AJ10" i="8"/>
  <c r="AH4" i="8"/>
  <c r="AK12" i="8" l="1"/>
  <c r="AK9" i="8"/>
  <c r="AL11" i="8"/>
  <c r="AK10" i="8"/>
  <c r="AH5" i="8"/>
  <c r="AL12" i="8" l="1"/>
  <c r="AL9" i="8"/>
  <c r="AM11" i="8"/>
  <c r="AL10" i="8"/>
  <c r="AH6" i="8"/>
  <c r="AM12" i="8" l="1"/>
  <c r="AN11" i="8"/>
  <c r="AM10" i="8"/>
  <c r="AM9" i="8"/>
  <c r="AO11" i="8" l="1"/>
  <c r="AN9" i="8"/>
  <c r="AN12" i="8"/>
  <c r="AN10" i="8"/>
  <c r="AO12" i="8" l="1"/>
  <c r="AO10" i="8"/>
  <c r="AO9" i="8"/>
  <c r="AP11" i="8"/>
  <c r="AP10" i="8" l="1"/>
  <c r="AP9" i="8"/>
  <c r="AP12" i="8"/>
  <c r="AQ11" i="8"/>
  <c r="AQ9" i="8" l="1"/>
  <c r="AQ10" i="8"/>
  <c r="AQ12" i="8"/>
  <c r="AR11" i="8"/>
  <c r="AR9" i="8" l="1"/>
  <c r="AR12" i="8"/>
  <c r="AS11" i="8"/>
  <c r="AR10" i="8"/>
  <c r="AS10" i="8" l="1"/>
  <c r="AS12" i="8"/>
  <c r="AT11" i="8"/>
  <c r="AS9" i="8"/>
  <c r="AT10" i="8" l="1"/>
  <c r="AT12" i="8"/>
  <c r="AT9" i="8"/>
  <c r="AU11" i="8"/>
  <c r="AU9" i="8" l="1"/>
  <c r="AU10" i="8"/>
  <c r="AU12" i="8"/>
  <c r="AV11" i="8"/>
  <c r="AW11" i="8" l="1"/>
  <c r="AV10" i="8"/>
  <c r="AV12" i="8"/>
  <c r="AV9" i="8"/>
  <c r="AW9" i="8" l="1"/>
  <c r="AW12" i="8"/>
  <c r="AX11" i="8"/>
  <c r="AW10" i="8"/>
  <c r="AY11" i="8" l="1"/>
  <c r="AX12" i="8"/>
  <c r="AX10" i="8"/>
  <c r="AX9" i="8"/>
  <c r="AY10" i="8" l="1"/>
  <c r="AY12" i="8"/>
  <c r="AZ11" i="8"/>
  <c r="AY9" i="8"/>
  <c r="AZ12" i="8" l="1"/>
  <c r="BA11" i="8"/>
  <c r="AZ9" i="8"/>
  <c r="AZ10" i="8"/>
  <c r="BA9" i="8" l="1"/>
  <c r="BA12" i="8"/>
  <c r="BB11" i="8"/>
  <c r="BA10" i="8"/>
  <c r="BB12" i="8" l="1"/>
  <c r="BB9" i="8"/>
  <c r="BC11" i="8"/>
  <c r="BB10" i="8"/>
  <c r="BC9" i="8" l="1"/>
  <c r="BC12" i="8"/>
  <c r="BD11" i="8"/>
  <c r="BC10" i="8"/>
  <c r="BD12" i="8" l="1"/>
  <c r="BE11" i="8"/>
  <c r="BD9" i="8"/>
  <c r="BD10" i="8"/>
  <c r="BE9" i="8" l="1"/>
  <c r="BE12" i="8"/>
  <c r="BF11" i="8"/>
  <c r="BE10" i="8"/>
  <c r="BF12" i="8" l="1"/>
  <c r="BF10" i="8"/>
  <c r="BF9" i="8"/>
  <c r="BG11" i="8"/>
  <c r="BG10" i="8" l="1"/>
  <c r="BH11" i="8"/>
  <c r="BG9" i="8"/>
  <c r="BG12" i="8"/>
  <c r="BH9" i="8" l="1"/>
  <c r="BH12" i="8"/>
  <c r="BI11" i="8"/>
  <c r="BH10" i="8"/>
  <c r="BI9" i="8" l="1"/>
  <c r="BI12" i="8"/>
  <c r="BJ11" i="8"/>
  <c r="BI10" i="8"/>
  <c r="BJ12" i="8" l="1"/>
  <c r="BJ10" i="8"/>
  <c r="BJ9" i="8"/>
  <c r="BK11" i="8"/>
  <c r="BK9" i="8" l="1"/>
  <c r="BL11" i="8"/>
  <c r="BK10" i="8"/>
  <c r="BK12" i="8"/>
  <c r="BL10" i="8" l="1"/>
  <c r="BL12" i="8"/>
  <c r="BM11" i="8"/>
  <c r="BL9" i="8"/>
  <c r="BM10" i="8" l="1"/>
  <c r="BM9" i="8"/>
  <c r="BM12" i="8"/>
  <c r="BN11" i="8"/>
  <c r="BN9" i="8" l="1"/>
  <c r="BN12" i="8"/>
  <c r="BN10" i="8"/>
  <c r="BO11" i="8"/>
  <c r="BO9" i="8" l="1"/>
  <c r="BP11" i="8"/>
  <c r="BO10" i="8"/>
  <c r="BO12" i="8"/>
  <c r="BP9" i="8" l="1"/>
  <c r="BP12" i="8"/>
  <c r="BP10" i="8"/>
  <c r="BQ11" i="8"/>
  <c r="BQ10" i="8" l="1"/>
  <c r="BQ12" i="8"/>
  <c r="BQ9" i="8"/>
  <c r="BR11" i="8"/>
  <c r="BS11" i="8" l="1"/>
  <c r="BR12" i="8"/>
  <c r="BR10" i="8"/>
  <c r="BR9" i="8"/>
  <c r="BS9" i="8" l="1"/>
  <c r="BS12" i="8"/>
  <c r="BT11" i="8"/>
  <c r="BS10" i="8"/>
  <c r="BT12" i="8" l="1"/>
  <c r="BU11" i="8"/>
  <c r="BT10" i="8"/>
  <c r="BT9" i="8"/>
  <c r="BU9" i="8" l="1"/>
  <c r="BU12" i="8"/>
  <c r="BV11" i="8"/>
  <c r="BU10" i="8"/>
  <c r="BV12" i="8" l="1"/>
  <c r="BW11" i="8"/>
  <c r="BV9" i="8"/>
  <c r="BV10" i="8"/>
  <c r="BW9" i="8" l="1"/>
  <c r="BW12" i="8"/>
  <c r="BX11" i="8"/>
  <c r="BW10" i="8"/>
  <c r="BX12" i="8" l="1"/>
  <c r="BY11" i="8"/>
  <c r="BX9" i="8"/>
  <c r="BX10" i="8"/>
  <c r="BY9" i="8" l="1"/>
  <c r="BY12" i="8"/>
  <c r="BZ11" i="8"/>
  <c r="BY10" i="8"/>
  <c r="BZ12" i="8" l="1"/>
  <c r="BZ10" i="8"/>
  <c r="BZ9" i="8"/>
  <c r="CA11" i="8"/>
  <c r="CA10" i="8" l="1"/>
  <c r="CA9" i="8"/>
  <c r="CA12" i="8"/>
  <c r="CB11" i="8"/>
  <c r="CB12" i="8" l="1"/>
  <c r="CB10" i="8"/>
  <c r="CC11" i="8"/>
  <c r="CB9" i="8"/>
  <c r="CC9" i="8" l="1"/>
  <c r="CC12" i="8"/>
  <c r="CD11" i="8"/>
  <c r="CC10" i="8"/>
  <c r="CE11" i="8" l="1"/>
  <c r="CD12" i="8"/>
  <c r="CD10" i="8"/>
  <c r="CD9" i="8"/>
  <c r="CF11" i="8" l="1"/>
  <c r="CE9" i="8"/>
  <c r="CE10" i="8"/>
  <c r="CE12" i="8"/>
  <c r="CF9" i="8" l="1"/>
  <c r="CF10" i="8"/>
  <c r="CG11" i="8"/>
  <c r="CF12" i="8"/>
  <c r="CG10" i="8" l="1"/>
  <c r="CH11" i="8"/>
  <c r="CG12" i="8"/>
  <c r="CG9" i="8"/>
  <c r="CI11" i="8" l="1"/>
  <c r="CH12" i="8"/>
  <c r="CH10" i="8"/>
  <c r="CH9" i="8"/>
  <c r="CI10" i="8" l="1"/>
  <c r="CJ11" i="8"/>
  <c r="CI9" i="8"/>
  <c r="CI12" i="8"/>
  <c r="CJ12" i="8" l="1"/>
  <c r="CK11" i="8"/>
  <c r="CJ10" i="8"/>
  <c r="CJ9" i="8"/>
  <c r="CK9" i="8" l="1"/>
  <c r="CK12" i="8"/>
  <c r="CL11" i="8"/>
  <c r="CK10" i="8"/>
  <c r="CM11" i="8" l="1"/>
  <c r="CL12" i="8"/>
  <c r="CL9" i="8"/>
  <c r="CL10" i="8"/>
  <c r="CM9" i="8" l="1"/>
  <c r="CM10" i="8"/>
  <c r="CM12" i="8"/>
  <c r="CN11" i="8"/>
  <c r="CN12" i="8" l="1"/>
  <c r="CN10" i="8"/>
  <c r="CO11" i="8"/>
  <c r="CN9" i="8"/>
  <c r="CO9" i="8" l="1"/>
  <c r="CO12" i="8"/>
  <c r="CO10" i="8"/>
  <c r="CP11" i="8"/>
  <c r="CQ11" i="8" l="1"/>
  <c r="CP12" i="8"/>
  <c r="CP10" i="8"/>
  <c r="CP9" i="8"/>
  <c r="CQ10" i="8" l="1"/>
  <c r="CQ12" i="8"/>
  <c r="CR11" i="8"/>
  <c r="CQ9" i="8"/>
  <c r="CR9" i="8" l="1"/>
  <c r="CR12" i="8"/>
  <c r="CS11" i="8"/>
  <c r="CR10" i="8"/>
  <c r="CS10" i="8" l="1"/>
  <c r="CS9" i="8"/>
  <c r="CT11" i="8"/>
  <c r="CS12" i="8"/>
  <c r="CT10" i="8" l="1"/>
  <c r="CT9" i="8"/>
  <c r="CU11" i="8"/>
  <c r="CT12" i="8"/>
  <c r="CU9" i="8" l="1"/>
  <c r="CV11" i="8"/>
  <c r="CU12" i="8"/>
  <c r="CU10" i="8"/>
  <c r="CV12" i="8" l="1"/>
  <c r="CV10" i="8"/>
  <c r="CV9" i="8"/>
  <c r="CW11" i="8"/>
  <c r="CW10" i="8" l="1"/>
  <c r="CW9" i="8"/>
  <c r="CW12" i="8"/>
  <c r="CX11" i="8"/>
  <c r="CY11" i="8" l="1"/>
  <c r="CX12" i="8"/>
  <c r="CX10" i="8"/>
  <c r="CX9" i="8"/>
  <c r="CY9" i="8" l="1"/>
  <c r="CY12" i="8"/>
  <c r="CZ11" i="8"/>
  <c r="CY10" i="8"/>
  <c r="CZ12" i="8" l="1"/>
  <c r="DA11" i="8"/>
  <c r="CZ9" i="8"/>
  <c r="CZ10" i="8"/>
  <c r="DA9" i="8" l="1"/>
  <c r="DA12" i="8"/>
  <c r="DA10" i="8"/>
  <c r="DB11" i="8"/>
  <c r="DC11" i="8" l="1"/>
  <c r="DB12" i="8"/>
  <c r="DB9" i="8"/>
  <c r="DB10" i="8"/>
  <c r="DC9" i="8" l="1"/>
  <c r="DC12" i="8"/>
  <c r="DD11" i="8"/>
  <c r="DC10" i="8"/>
  <c r="DD12" i="8" l="1"/>
  <c r="DE11" i="8"/>
  <c r="DD9" i="8"/>
  <c r="DD10" i="8"/>
  <c r="DF11" i="8" l="1"/>
  <c r="DE12" i="8"/>
  <c r="DE10" i="8"/>
  <c r="DE9" i="8"/>
  <c r="DG11" i="8" l="1"/>
  <c r="DF12" i="8"/>
  <c r="DF9" i="8"/>
  <c r="DF10" i="8"/>
  <c r="DG10" i="8" l="1"/>
  <c r="DG12" i="8"/>
  <c r="DG9" i="8"/>
  <c r="DH11" i="8"/>
  <c r="DH9" i="8" l="1"/>
  <c r="DH12" i="8"/>
  <c r="DI11" i="8"/>
  <c r="DH10" i="8"/>
  <c r="DI10" i="8" l="1"/>
  <c r="DI12" i="8"/>
  <c r="DI9" i="8"/>
  <c r="DJ11" i="8"/>
  <c r="DK11" i="8" l="1"/>
  <c r="DJ12" i="8"/>
  <c r="DJ10" i="8"/>
  <c r="DJ9" i="8"/>
  <c r="DK10" i="8" l="1"/>
  <c r="DK12" i="8"/>
  <c r="DL11" i="8"/>
  <c r="DK9" i="8"/>
  <c r="DL12" i="8" l="1"/>
  <c r="DM11" i="8"/>
  <c r="DL10" i="8"/>
  <c r="DL9" i="8"/>
  <c r="DM9" i="8" l="1"/>
  <c r="DN11" i="8"/>
  <c r="DM12" i="8"/>
  <c r="DM10" i="8"/>
  <c r="DO11" i="8" l="1"/>
  <c r="DN12" i="8"/>
  <c r="DN10" i="8"/>
  <c r="DN9" i="8"/>
  <c r="DO9" i="8" l="1"/>
  <c r="DO12" i="8"/>
  <c r="DP11" i="8"/>
  <c r="DO10" i="8"/>
  <c r="DP12" i="8" l="1"/>
  <c r="DQ11" i="8"/>
  <c r="DP10" i="8"/>
  <c r="DP9" i="8"/>
  <c r="DR11" i="8" l="1"/>
  <c r="DQ12" i="8"/>
  <c r="DQ10" i="8"/>
  <c r="DQ9" i="8"/>
  <c r="DS11" i="8" l="1"/>
  <c r="DR12" i="8"/>
  <c r="DR10" i="8"/>
  <c r="DR9" i="8"/>
  <c r="DS10" i="8" l="1"/>
  <c r="DS12" i="8"/>
  <c r="DT11" i="8"/>
  <c r="DS9" i="8"/>
  <c r="DT12" i="8" l="1"/>
  <c r="DU11" i="8"/>
  <c r="DT9" i="8"/>
  <c r="DT10" i="8"/>
  <c r="DU9" i="8" l="1"/>
  <c r="DU12" i="8"/>
  <c r="DU10" i="8"/>
  <c r="DV11" i="8"/>
  <c r="DV12" i="8" l="1"/>
  <c r="DW11" i="8"/>
  <c r="DV9" i="8"/>
  <c r="DV10" i="8"/>
  <c r="DX11" i="8" l="1"/>
  <c r="DW9" i="8"/>
  <c r="DW12" i="8"/>
  <c r="DW10" i="8"/>
  <c r="DX9" i="8" l="1"/>
  <c r="DX12" i="8"/>
  <c r="DY11" i="8"/>
  <c r="DX10" i="8"/>
  <c r="DY9" i="8" l="1"/>
  <c r="DY12" i="8"/>
  <c r="DZ11" i="8"/>
  <c r="DY10" i="8"/>
  <c r="EA11" i="8" l="1"/>
  <c r="DZ12" i="8"/>
  <c r="DZ10" i="8"/>
  <c r="DZ9" i="8"/>
  <c r="EA10" i="8" l="1"/>
  <c r="EA12" i="8"/>
  <c r="EB11" i="8"/>
  <c r="EA9" i="8"/>
  <c r="EB12" i="8" l="1"/>
  <c r="EC11" i="8"/>
  <c r="EB10" i="8"/>
  <c r="EB9" i="8"/>
  <c r="EC9" i="8" l="1"/>
  <c r="ED11" i="8"/>
  <c r="EC12" i="8"/>
  <c r="EC10" i="8"/>
  <c r="ED12" i="8" l="1"/>
  <c r="EE11" i="8"/>
  <c r="ED10" i="8"/>
  <c r="ED9" i="8"/>
  <c r="EF11" i="8" l="1"/>
  <c r="EE12" i="8"/>
  <c r="EE10" i="8"/>
  <c r="EE9" i="8"/>
  <c r="EF9" i="8" l="1"/>
  <c r="EG11" i="8"/>
  <c r="EF10" i="8"/>
  <c r="EF12" i="8"/>
  <c r="EG9" i="8" l="1"/>
  <c r="EG12" i="8"/>
  <c r="EG10" i="8"/>
  <c r="EH11" i="8"/>
  <c r="EH9" i="8" l="1"/>
  <c r="EI11" i="8"/>
  <c r="EH10" i="8"/>
  <c r="EH12" i="8"/>
  <c r="EI10" i="8" l="1"/>
  <c r="EI12" i="8"/>
  <c r="EJ11" i="8"/>
  <c r="EI9" i="8"/>
  <c r="EK11" i="8" l="1"/>
  <c r="EJ12" i="8"/>
  <c r="EJ10" i="8"/>
  <c r="EJ9" i="8"/>
  <c r="EK12" i="8" l="1"/>
  <c r="EK10" i="8"/>
  <c r="EK9" i="8"/>
  <c r="EL11" i="8"/>
  <c r="EL12" i="8" l="1"/>
  <c r="EM11" i="8"/>
  <c r="EL10" i="8"/>
  <c r="EL9" i="8"/>
  <c r="EM10" i="8" l="1"/>
  <c r="EM12" i="8"/>
  <c r="EN11" i="8"/>
  <c r="EM9" i="8"/>
  <c r="EN12" i="8" l="1"/>
  <c r="EN10" i="8"/>
  <c r="EN9" i="8"/>
  <c r="EO11" i="8"/>
  <c r="EP11" i="8" l="1"/>
  <c r="EO9" i="8"/>
  <c r="EO12" i="8"/>
  <c r="EO10" i="8"/>
  <c r="EQ11" i="8" l="1"/>
  <c r="EP12" i="8"/>
  <c r="EP10" i="8"/>
  <c r="EP9" i="8"/>
  <c r="EQ10" i="8" l="1"/>
  <c r="EQ12" i="8"/>
  <c r="ER11" i="8"/>
  <c r="EQ9" i="8"/>
  <c r="ER12" i="8" l="1"/>
  <c r="ES11" i="8"/>
  <c r="ER10" i="8"/>
  <c r="ER9" i="8"/>
  <c r="ES10" i="8" l="1"/>
  <c r="ET11" i="8"/>
  <c r="ES12" i="8"/>
  <c r="ES9" i="8"/>
  <c r="EU11" i="8" l="1"/>
  <c r="ET12" i="8"/>
  <c r="ET10" i="8"/>
  <c r="ET9" i="8"/>
  <c r="EU10" i="8" l="1"/>
  <c r="EU12" i="8"/>
  <c r="EV11" i="8"/>
  <c r="EU9" i="8"/>
  <c r="EV12" i="8" l="1"/>
  <c r="EV10" i="8"/>
  <c r="EV9" i="8"/>
  <c r="EW11" i="8"/>
  <c r="EW9" i="8" l="1"/>
  <c r="EW12" i="8"/>
  <c r="EX11" i="8"/>
  <c r="EW10" i="8"/>
  <c r="EY11" i="8" l="1"/>
  <c r="EX12" i="8"/>
  <c r="EX10" i="8"/>
  <c r="EX9" i="8"/>
  <c r="EY10" i="8" l="1"/>
  <c r="EY12" i="8"/>
  <c r="EZ11" i="8"/>
  <c r="EY9" i="8"/>
  <c r="EZ12" i="8" l="1"/>
  <c r="FA11" i="8"/>
  <c r="EZ10" i="8"/>
  <c r="EZ9" i="8"/>
  <c r="FA9" i="8" l="1"/>
  <c r="FA12" i="8"/>
  <c r="FA10" i="8"/>
  <c r="FB11" i="8"/>
  <c r="FC11" i="8" l="1"/>
  <c r="FB12" i="8"/>
  <c r="FB9" i="8"/>
  <c r="FB10" i="8"/>
  <c r="FC9" i="8" l="1"/>
  <c r="FC12" i="8"/>
  <c r="FD11" i="8"/>
  <c r="FC10" i="8"/>
  <c r="FD12" i="8" l="1"/>
  <c r="FE11" i="8"/>
  <c r="FD10" i="8"/>
  <c r="FD9" i="8"/>
  <c r="FE10" i="8" l="1"/>
  <c r="FE12" i="8"/>
  <c r="FF11" i="8"/>
  <c r="FE9" i="8"/>
  <c r="FF9" i="8" l="1"/>
  <c r="FF12" i="8"/>
  <c r="FG11" i="8"/>
  <c r="FF10" i="8"/>
  <c r="FG10" i="8" l="1"/>
  <c r="FG9" i="8"/>
  <c r="FG12" i="8"/>
  <c r="FH11" i="8"/>
  <c r="FH9" i="8" l="1"/>
  <c r="FI11" i="8"/>
  <c r="FH10" i="8"/>
  <c r="FH12" i="8"/>
  <c r="FI9" i="8" l="1"/>
  <c r="FJ11" i="8"/>
  <c r="FI12" i="8"/>
  <c r="FI10" i="8"/>
  <c r="FJ9" i="8" l="1"/>
  <c r="FK11" i="8"/>
  <c r="FJ12" i="8"/>
  <c r="FJ10" i="8"/>
  <c r="FL11" i="8" l="1"/>
  <c r="FK9" i="8"/>
  <c r="FK12" i="8"/>
  <c r="FK10" i="8"/>
  <c r="FL12" i="8" l="1"/>
  <c r="FL9" i="8"/>
  <c r="FL10" i="8"/>
  <c r="FM11" i="8"/>
  <c r="FM10" i="8" l="1"/>
  <c r="FN11" i="8"/>
  <c r="FM9" i="8"/>
  <c r="FM12" i="8"/>
  <c r="FN12" i="8" l="1"/>
  <c r="FO11" i="8"/>
  <c r="FN9" i="8"/>
  <c r="FN10" i="8"/>
  <c r="FP11" i="8" l="1"/>
  <c r="FO12" i="8"/>
  <c r="FO10" i="8"/>
  <c r="FO9" i="8"/>
  <c r="FQ11" i="8" l="1"/>
  <c r="FP12" i="8"/>
  <c r="FP10" i="8"/>
  <c r="FP9" i="8"/>
  <c r="FQ9" i="8" l="1"/>
  <c r="FQ12" i="8"/>
  <c r="FR11" i="8"/>
  <c r="FQ10" i="8"/>
  <c r="FR10" i="8" l="1"/>
  <c r="FS11" i="8"/>
  <c r="FR9" i="8"/>
  <c r="FR12" i="8"/>
  <c r="FS10" i="8" l="1"/>
  <c r="FS12" i="8"/>
  <c r="FT11" i="8"/>
  <c r="FS9" i="8"/>
  <c r="FU11" i="8" l="1"/>
  <c r="FT12" i="8"/>
  <c r="FT10" i="8"/>
  <c r="FT9" i="8"/>
  <c r="FU12" i="8" l="1"/>
  <c r="FU9" i="8"/>
  <c r="FV11" i="8"/>
  <c r="FU10" i="8"/>
  <c r="FV12" i="8" l="1"/>
  <c r="FW11" i="8"/>
  <c r="FV10" i="8"/>
  <c r="FV9" i="8"/>
  <c r="FX11" i="8" l="1"/>
  <c r="FW12" i="8"/>
  <c r="FW9" i="8"/>
  <c r="FW10" i="8"/>
  <c r="FY11" i="8" l="1"/>
  <c r="FX12" i="8"/>
  <c r="FX10" i="8"/>
  <c r="FX9" i="8"/>
  <c r="FY12" i="8" l="1"/>
  <c r="FZ11" i="8"/>
  <c r="FY10" i="8"/>
  <c r="FY9" i="8"/>
  <c r="FZ10" i="8" l="1"/>
  <c r="FZ9" i="8"/>
  <c r="FZ12" i="8"/>
  <c r="GA11" i="8"/>
  <c r="GA10" i="8" l="1"/>
  <c r="GB11" i="8"/>
  <c r="GA12" i="8"/>
  <c r="GA9" i="8"/>
  <c r="GB9" i="8" l="1"/>
  <c r="GC11" i="8"/>
  <c r="GB12" i="8"/>
  <c r="GB10" i="8"/>
  <c r="GC10" i="8"/>
  <c r="GC9" i="8" l="1"/>
  <c r="GC12" i="8"/>
  <c r="GD11" i="8"/>
  <c r="GD9" i="8" l="1"/>
  <c r="GD10" i="8"/>
  <c r="GD12" i="8"/>
  <c r="GE11" i="8"/>
  <c r="GE9" i="8" l="1"/>
  <c r="GE10" i="8"/>
  <c r="GE12" i="8"/>
  <c r="GF11" i="8"/>
  <c r="GF9" i="8" l="1"/>
  <c r="GF10" i="8"/>
  <c r="GG11" i="8"/>
  <c r="GF12" i="8"/>
  <c r="GH11" i="8" l="1"/>
  <c r="GG12" i="8"/>
  <c r="GG10" i="8"/>
  <c r="GG9" i="8"/>
  <c r="GH9" i="8" l="1"/>
  <c r="GH10" i="8"/>
  <c r="GI11" i="8"/>
  <c r="GH12" i="8"/>
  <c r="GI10" i="8" l="1"/>
  <c r="GI9" i="8"/>
  <c r="GJ11" i="8"/>
  <c r="GI12" i="8"/>
  <c r="GJ10" i="8" l="1"/>
  <c r="GJ12" i="8"/>
  <c r="GJ9" i="8"/>
  <c r="GK11" i="8"/>
  <c r="GK12" i="8" l="1"/>
  <c r="GK9" i="8"/>
  <c r="GL11" i="8"/>
  <c r="GK10" i="8"/>
  <c r="GL9" i="8" l="1"/>
  <c r="GM11" i="8"/>
  <c r="GL10" i="8"/>
  <c r="GL12" i="8"/>
  <c r="GM10" i="8" l="1"/>
  <c r="GM12" i="8"/>
  <c r="GM9" i="8"/>
  <c r="GN11" i="8"/>
  <c r="GN9" i="8" l="1"/>
  <c r="GN10" i="8"/>
  <c r="GO11" i="8"/>
  <c r="GN12" i="8"/>
  <c r="GO10" i="8" l="1"/>
  <c r="GP11" i="8"/>
  <c r="GO12" i="8"/>
  <c r="GO9" i="8"/>
  <c r="GP9" i="8" l="1"/>
  <c r="GQ11" i="8"/>
  <c r="GP12" i="8"/>
  <c r="GP10" i="8"/>
  <c r="GR11" i="8" l="1"/>
  <c r="GR12" i="8" s="1"/>
  <c r="GQ10" i="8"/>
  <c r="GQ9" i="8"/>
  <c r="GQ12" i="8"/>
  <c r="GR9" i="8"/>
  <c r="GS11" i="8" l="1"/>
  <c r="GR10" i="8"/>
  <c r="GS10" i="8"/>
  <c r="GS12" i="8"/>
  <c r="GS9" i="8" l="1"/>
  <c r="GT11" i="8"/>
  <c r="GT9" i="8" s="1"/>
  <c r="GT10" i="8" l="1"/>
  <c r="GT12" i="8"/>
  <c r="GU11" i="8"/>
  <c r="GU10" i="8" s="1"/>
  <c r="GU9" i="8" l="1"/>
  <c r="GU12" i="8"/>
  <c r="GV11" i="8"/>
  <c r="GV9" i="8" s="1"/>
  <c r="GW11" i="8" l="1"/>
  <c r="GW10" i="8" s="1"/>
  <c r="GV12" i="8"/>
  <c r="GV10" i="8"/>
  <c r="GX11" i="8" l="1"/>
  <c r="GX9" i="8" s="1"/>
  <c r="GW9" i="8"/>
  <c r="GW12" i="8"/>
  <c r="GX10" i="8" l="1"/>
  <c r="GX12" i="8"/>
  <c r="GY11" i="8"/>
  <c r="GZ11" i="8" s="1"/>
  <c r="GY9" i="8" l="1"/>
  <c r="GY12" i="8"/>
  <c r="GY10" i="8"/>
  <c r="GZ9" i="8"/>
  <c r="GZ10" i="8"/>
  <c r="GZ12" i="8"/>
  <c r="HA11" i="8"/>
  <c r="HA10" i="8" l="1"/>
  <c r="HB11" i="8"/>
  <c r="HA12" i="8"/>
  <c r="HA9" i="8"/>
  <c r="HB10" i="8" l="1"/>
  <c r="HB9" i="8"/>
  <c r="HC11" i="8"/>
  <c r="HB12" i="8"/>
  <c r="HC9" i="8" l="1"/>
  <c r="HD11" i="8"/>
  <c r="HC12" i="8"/>
  <c r="HC10" i="8"/>
  <c r="HD9" i="8" l="1"/>
  <c r="HD10" i="8"/>
  <c r="HD12" i="8"/>
  <c r="HE11" i="8"/>
  <c r="HE10" i="8" l="1"/>
  <c r="HF11" i="8"/>
  <c r="HE12" i="8"/>
  <c r="HE9" i="8"/>
  <c r="HF9" i="8" l="1"/>
  <c r="HF10" i="8"/>
  <c r="HG11" i="8"/>
  <c r="HF12" i="8"/>
  <c r="HG10" i="8" l="1"/>
  <c r="HH11" i="8"/>
  <c r="HG12" i="8"/>
  <c r="HG9" i="8"/>
  <c r="HH10" i="8" l="1"/>
  <c r="HH9" i="8"/>
  <c r="HH12" i="8"/>
  <c r="HI11" i="8"/>
  <c r="HI10" i="8" l="1"/>
  <c r="HJ11" i="8"/>
  <c r="HI12" i="8"/>
  <c r="HI9" i="8"/>
  <c r="HJ9" i="8" l="1"/>
  <c r="HJ10" i="8"/>
  <c r="HK11" i="8"/>
  <c r="HJ12" i="8"/>
  <c r="HK10" i="8" l="1"/>
  <c r="HL11" i="8"/>
  <c r="HK12" i="8"/>
  <c r="HK9" i="8"/>
  <c r="HL9" i="8" l="1"/>
  <c r="HL10" i="8"/>
  <c r="HL12" i="8"/>
  <c r="HM11" i="8"/>
  <c r="HN11" i="8" l="1"/>
  <c r="HM10" i="8"/>
  <c r="HM12" i="8"/>
  <c r="HM9" i="8"/>
  <c r="HN9" i="8" l="1"/>
  <c r="HN10" i="8"/>
  <c r="HO11" i="8"/>
  <c r="HN12" i="8"/>
  <c r="HP11" i="8" l="1"/>
  <c r="HO9" i="8"/>
  <c r="HO12" i="8"/>
  <c r="HO10" i="8"/>
  <c r="HP9" i="8" l="1"/>
  <c r="HP10" i="8"/>
  <c r="HP12" i="8"/>
  <c r="HQ11" i="8"/>
  <c r="HQ10" i="8" l="1"/>
  <c r="HR11" i="8"/>
  <c r="HQ12" i="8"/>
  <c r="HQ9" i="8"/>
  <c r="HR9" i="8" l="1"/>
  <c r="HR10" i="8"/>
  <c r="HS11" i="8"/>
  <c r="HR12" i="8"/>
  <c r="HS10" i="8" l="1"/>
  <c r="HT11" i="8"/>
  <c r="HS12" i="8"/>
  <c r="HS9" i="8"/>
  <c r="HT9" i="8" l="1"/>
  <c r="HT10" i="8"/>
  <c r="HT12" i="8"/>
  <c r="HU11" i="8"/>
  <c r="HU10" i="8" l="1"/>
  <c r="HV11" i="8"/>
  <c r="HU12" i="8"/>
  <c r="HU9" i="8"/>
  <c r="HV9" i="8" l="1"/>
  <c r="HV10" i="8"/>
  <c r="HV12" i="8"/>
  <c r="HW11" i="8"/>
  <c r="HW12" i="8" l="1"/>
  <c r="HW10" i="8"/>
  <c r="HX11" i="8"/>
  <c r="HW9" i="8"/>
  <c r="HX9" i="8" l="1"/>
  <c r="HX10" i="8"/>
  <c r="HX12" i="8"/>
  <c r="HY11" i="8"/>
  <c r="HY10" i="8" l="1"/>
  <c r="HZ11" i="8"/>
  <c r="HY12" i="8"/>
  <c r="HY9" i="8"/>
  <c r="HZ9" i="8" l="1"/>
  <c r="HZ10" i="8"/>
  <c r="IA11" i="8"/>
  <c r="HZ12" i="8"/>
  <c r="IA10" i="8" l="1"/>
  <c r="IB11" i="8"/>
  <c r="IA12" i="8"/>
  <c r="IA9" i="8"/>
  <c r="IB9" i="8" l="1"/>
  <c r="IB10" i="8"/>
  <c r="IB12" i="8"/>
  <c r="IC11" i="8"/>
  <c r="IC10" i="8" l="1"/>
  <c r="ID11" i="8"/>
  <c r="IC12" i="8"/>
  <c r="IC9" i="8"/>
  <c r="ID9" i="8" l="1"/>
  <c r="ID12" i="8"/>
  <c r="IE11" i="8"/>
  <c r="ID10" i="8"/>
  <c r="IF11" i="8" l="1"/>
  <c r="IE10" i="8"/>
  <c r="IE12" i="8"/>
  <c r="IE9" i="8"/>
  <c r="IF9" i="8" l="1"/>
  <c r="IF10" i="8"/>
  <c r="IF12" i="8"/>
  <c r="IG11" i="8"/>
  <c r="IG10" i="8" l="1"/>
  <c r="IH11" i="8"/>
  <c r="IG12" i="8"/>
  <c r="IG9" i="8"/>
  <c r="IH10" i="8" l="1"/>
  <c r="IH9" i="8"/>
  <c r="II11" i="8"/>
  <c r="IH12" i="8"/>
  <c r="II10" i="8" l="1"/>
  <c r="IJ11" i="8"/>
  <c r="II12" i="8"/>
  <c r="II9" i="8"/>
  <c r="IJ9" i="8" l="1"/>
  <c r="IJ10" i="8"/>
  <c r="IJ12" i="8"/>
  <c r="IK11" i="8"/>
  <c r="IK10" i="8" l="1"/>
  <c r="IK12" i="8"/>
  <c r="IL11" i="8"/>
  <c r="IK9" i="8"/>
  <c r="IL9" i="8" l="1"/>
  <c r="IL10" i="8"/>
  <c r="IM11" i="8"/>
  <c r="IL12" i="8"/>
  <c r="IM10" i="8" l="1"/>
  <c r="IM9" i="8"/>
  <c r="IN11" i="8"/>
  <c r="IM12" i="8"/>
  <c r="IN9" i="8" l="1"/>
  <c r="IO11" i="8"/>
  <c r="IN10" i="8"/>
  <c r="IN12" i="8"/>
  <c r="IO9" i="8" l="1"/>
  <c r="IP11" i="8"/>
  <c r="IO10" i="8"/>
  <c r="IO12" i="8"/>
  <c r="IQ11" i="8" l="1"/>
  <c r="IP10" i="8"/>
  <c r="IP9" i="8"/>
  <c r="IP12" i="8"/>
  <c r="IQ9" i="8" l="1"/>
  <c r="IQ10" i="8"/>
  <c r="IR11" i="8"/>
  <c r="IQ12" i="8"/>
  <c r="IS11" i="8" l="1"/>
  <c r="IR12" i="8"/>
  <c r="IR9" i="8"/>
  <c r="IR10" i="8"/>
  <c r="IS9" i="8" l="1"/>
  <c r="IT11" i="8"/>
  <c r="IS10" i="8"/>
  <c r="IS12" i="8"/>
  <c r="IT10" i="8" l="1"/>
  <c r="IT12" i="8"/>
  <c r="IU11" i="8"/>
  <c r="IT9" i="8"/>
  <c r="IV11" i="8" l="1"/>
  <c r="IU10" i="8"/>
  <c r="IU12" i="8"/>
  <c r="IU9" i="8"/>
  <c r="IV12" i="8" l="1"/>
  <c r="IV9" i="8"/>
  <c r="IV10" i="8"/>
  <c r="IW11" i="8"/>
  <c r="IW9" i="8" l="1"/>
  <c r="IW10" i="8"/>
  <c r="IX11" i="8"/>
  <c r="IW12" i="8"/>
  <c r="IY11" i="8" l="1"/>
  <c r="IX12" i="8"/>
  <c r="IX9" i="8"/>
  <c r="IX10" i="8"/>
  <c r="IY10" i="8" l="1"/>
  <c r="IY9" i="8"/>
  <c r="IY12" i="8"/>
  <c r="IZ11" i="8"/>
  <c r="IZ12" i="8" l="1"/>
  <c r="IZ10" i="8"/>
  <c r="IZ9" i="8"/>
  <c r="JA11" i="8"/>
  <c r="JA9" i="8" l="1"/>
  <c r="JA10" i="8"/>
  <c r="JA12" i="8"/>
  <c r="JB11" i="8"/>
  <c r="JB12" i="8" l="1"/>
  <c r="JC11" i="8"/>
  <c r="JB9" i="8"/>
  <c r="JB10" i="8"/>
  <c r="JC9" i="8" l="1"/>
  <c r="JC10" i="8"/>
  <c r="JD11" i="8"/>
  <c r="JC12" i="8"/>
  <c r="JD12" i="8" l="1"/>
  <c r="JD9" i="8"/>
  <c r="JD10" i="8"/>
  <c r="JE11" i="8"/>
  <c r="JE9" i="8" l="1"/>
  <c r="JE10" i="8"/>
  <c r="JF11" i="8"/>
  <c r="JE12" i="8"/>
  <c r="JG11" i="8" l="1"/>
  <c r="JF12" i="8"/>
  <c r="JF9" i="8"/>
  <c r="JF10" i="8"/>
  <c r="JG9" i="8" l="1"/>
  <c r="JG10" i="8"/>
  <c r="JH11" i="8"/>
  <c r="JG12" i="8"/>
  <c r="JH12" i="8" l="1"/>
  <c r="JH9" i="8"/>
  <c r="JH10" i="8"/>
  <c r="JI11" i="8"/>
  <c r="JI9" i="8" l="1"/>
  <c r="JI10" i="8"/>
  <c r="JJ11" i="8"/>
  <c r="JI12" i="8"/>
  <c r="JK11" i="8" l="1"/>
  <c r="JJ10" i="8"/>
  <c r="JJ9" i="8"/>
  <c r="JJ12" i="8"/>
  <c r="JK10" i="8" l="1"/>
  <c r="JK9" i="8"/>
  <c r="JL11" i="8"/>
  <c r="JK12" i="8"/>
  <c r="JL12" i="8" l="1"/>
  <c r="JL10" i="8"/>
  <c r="JM11" i="8"/>
  <c r="JL9" i="8"/>
  <c r="JM9" i="8" l="1"/>
  <c r="JM10" i="8"/>
  <c r="JN11" i="8"/>
  <c r="JM12" i="8"/>
  <c r="JO11" i="8" l="1"/>
  <c r="JN10" i="8"/>
  <c r="JN9" i="8"/>
  <c r="JN12" i="8"/>
  <c r="JO9" i="8" l="1"/>
  <c r="JO10" i="8"/>
  <c r="JP11" i="8"/>
  <c r="JO12" i="8"/>
  <c r="JP12" i="8" l="1"/>
  <c r="JP10" i="8"/>
  <c r="JQ11" i="8"/>
  <c r="JP9" i="8"/>
  <c r="JQ9" i="8" l="1"/>
  <c r="JQ10" i="8"/>
  <c r="JQ12" i="8"/>
  <c r="JR11" i="8"/>
  <c r="JS11" i="8" l="1"/>
  <c r="JR10" i="8"/>
  <c r="JR9" i="8"/>
  <c r="JR12" i="8"/>
  <c r="JS10" i="8" l="1"/>
  <c r="JS9" i="8"/>
  <c r="JT11" i="8"/>
  <c r="JS12" i="8"/>
  <c r="JT12" i="8" l="1"/>
  <c r="JT10" i="8"/>
  <c r="JT9" i="8"/>
  <c r="JU11" i="8"/>
  <c r="JU9" i="8" l="1"/>
  <c r="JU10" i="8"/>
  <c r="JV11" i="8"/>
  <c r="JU12" i="8"/>
  <c r="JW11" i="8" l="1"/>
  <c r="JV10" i="8"/>
  <c r="JV9" i="8"/>
  <c r="JV12" i="8"/>
  <c r="JW10" i="8" l="1"/>
  <c r="JW9" i="8"/>
  <c r="JX11" i="8"/>
  <c r="JW12" i="8"/>
  <c r="JX12" i="8" l="1"/>
  <c r="JX10" i="8"/>
  <c r="JX9" i="8"/>
  <c r="JY11" i="8"/>
  <c r="JY9" i="8" l="1"/>
  <c r="JZ11" i="8"/>
  <c r="JY10" i="8"/>
  <c r="JY12" i="8"/>
  <c r="KA11" i="8" l="1"/>
  <c r="JZ10" i="8"/>
  <c r="JZ9" i="8"/>
  <c r="JZ12" i="8"/>
  <c r="KA9" i="8" l="1"/>
  <c r="KA10" i="8"/>
  <c r="KA12" i="8"/>
  <c r="KB11" i="8"/>
  <c r="KB12" i="8" l="1"/>
  <c r="KB10" i="8"/>
  <c r="KC11" i="8"/>
  <c r="KB9" i="8"/>
  <c r="KC9" i="8" l="1"/>
  <c r="KD11" i="8"/>
  <c r="KC10" i="8"/>
  <c r="KC12" i="8"/>
  <c r="KE11" i="8" l="1"/>
  <c r="KD10" i="8"/>
  <c r="KD9" i="8"/>
  <c r="KD12" i="8"/>
  <c r="KE10" i="8" l="1"/>
  <c r="KE9" i="8"/>
  <c r="KF11" i="8"/>
  <c r="KE12" i="8"/>
  <c r="KF12" i="8" l="1"/>
  <c r="KF10" i="8"/>
  <c r="KG11" i="8"/>
  <c r="KF9" i="8"/>
  <c r="KG9" i="8" l="1"/>
  <c r="KG10" i="8"/>
  <c r="KH11" i="8"/>
  <c r="KG12" i="8"/>
  <c r="KH12" i="8" l="1"/>
  <c r="KH10" i="8"/>
  <c r="KH9" i="8"/>
  <c r="KI11" i="8"/>
  <c r="KI9" i="8" l="1"/>
  <c r="KI10" i="8"/>
  <c r="KJ11" i="8"/>
  <c r="KI12" i="8"/>
  <c r="KJ12" i="8" l="1"/>
  <c r="KJ9" i="8"/>
  <c r="KJ10" i="8"/>
  <c r="KK11" i="8"/>
  <c r="KK9" i="8" l="1"/>
  <c r="KK10" i="8"/>
  <c r="KL11" i="8"/>
  <c r="KK12" i="8"/>
  <c r="KM11" i="8" l="1"/>
  <c r="KL10" i="8"/>
  <c r="KL9" i="8"/>
  <c r="KL12" i="8"/>
  <c r="KM9" i="8" l="1"/>
  <c r="KM10" i="8"/>
  <c r="KN11" i="8"/>
  <c r="KM12" i="8"/>
  <c r="KN12" i="8" l="1"/>
  <c r="KN10" i="8"/>
  <c r="KN9" i="8"/>
  <c r="KO11" i="8"/>
  <c r="KO9" i="8" l="1"/>
  <c r="KO10" i="8"/>
  <c r="KP11" i="8"/>
  <c r="KO12" i="8"/>
  <c r="KQ11" i="8" l="1"/>
  <c r="KP10" i="8"/>
  <c r="KP9" i="8"/>
  <c r="KP12" i="8"/>
  <c r="KQ10" i="8" l="1"/>
  <c r="KQ9" i="8"/>
  <c r="KR11" i="8"/>
  <c r="KQ12" i="8"/>
  <c r="KR12" i="8" l="1"/>
  <c r="KR10" i="8"/>
  <c r="KS11" i="8"/>
  <c r="KR9" i="8"/>
  <c r="KS9" i="8" l="1"/>
  <c r="KT11" i="8"/>
  <c r="KS10" i="8"/>
  <c r="KS12" i="8"/>
  <c r="KU11" i="8" l="1"/>
  <c r="KT10" i="8"/>
  <c r="KT9" i="8"/>
  <c r="KT12" i="8"/>
  <c r="KU10" i="8" l="1"/>
  <c r="KU9" i="8"/>
  <c r="KV11" i="8"/>
  <c r="KU12" i="8"/>
  <c r="KV12" i="8" l="1"/>
  <c r="KV10" i="8"/>
  <c r="KW11" i="8"/>
  <c r="KV9" i="8"/>
  <c r="KW9" i="8" l="1"/>
  <c r="KW10" i="8"/>
  <c r="KW12" i="8"/>
  <c r="KX11" i="8"/>
  <c r="KX12" i="8" l="1"/>
  <c r="KX10" i="8"/>
  <c r="KX9" i="8"/>
  <c r="KY11" i="8"/>
  <c r="KY9" i="8" l="1"/>
  <c r="KY10" i="8"/>
  <c r="KZ11" i="8"/>
  <c r="KY12" i="8"/>
  <c r="KZ12" i="8" l="1"/>
  <c r="KZ10" i="8"/>
  <c r="KZ9" i="8"/>
  <c r="LA11" i="8"/>
  <c r="LA9" i="8" l="1"/>
  <c r="LB11" i="8"/>
  <c r="LA10" i="8"/>
  <c r="LA12" i="8"/>
  <c r="LC11" i="8" l="1"/>
  <c r="LB10" i="8"/>
  <c r="LB9" i="8"/>
  <c r="LB12" i="8"/>
  <c r="LC10" i="8" l="1"/>
  <c r="LC9" i="8"/>
  <c r="LD11" i="8"/>
  <c r="LC12" i="8"/>
  <c r="LD12" i="8" l="1"/>
  <c r="LD10" i="8"/>
  <c r="LD9" i="8"/>
  <c r="LE11" i="8"/>
  <c r="LE9" i="8" l="1"/>
  <c r="LE10" i="8"/>
  <c r="LF11" i="8"/>
  <c r="LE12" i="8"/>
  <c r="LF12" i="8" l="1"/>
  <c r="LF10" i="8"/>
  <c r="LF9" i="8"/>
  <c r="LG11" i="8"/>
  <c r="LH11" i="8" l="1"/>
  <c r="LG9" i="8"/>
  <c r="LG10" i="8"/>
  <c r="LG12" i="8"/>
  <c r="LI11" i="8" l="1"/>
  <c r="LH10" i="8"/>
  <c r="LH12" i="8"/>
  <c r="LH9" i="8"/>
  <c r="LI9" i="8" l="1"/>
  <c r="LJ11" i="8"/>
  <c r="LI10" i="8"/>
  <c r="LI12" i="8"/>
  <c r="LJ12" i="8" l="1"/>
  <c r="LJ10" i="8"/>
  <c r="LJ9" i="8"/>
  <c r="LK11" i="8"/>
  <c r="LK10" i="8" l="1"/>
  <c r="LK9" i="8"/>
  <c r="LL11" i="8"/>
  <c r="LK12" i="8"/>
  <c r="LL12" i="8" l="1"/>
  <c r="LL10" i="8"/>
  <c r="LM11" i="8"/>
  <c r="LL9" i="8"/>
  <c r="LM9" i="8" l="1"/>
  <c r="LM10" i="8"/>
  <c r="LM12" i="8"/>
  <c r="LN11" i="8"/>
  <c r="LN12" i="8" l="1"/>
  <c r="LN10" i="8"/>
  <c r="LN9" i="8"/>
  <c r="LO11" i="8"/>
  <c r="LO9" i="8" l="1"/>
  <c r="LO10" i="8"/>
  <c r="LP11" i="8"/>
  <c r="LO12" i="8"/>
  <c r="LP12" i="8" l="1"/>
  <c r="LP10" i="8"/>
  <c r="LP9" i="8"/>
  <c r="LQ11" i="8"/>
  <c r="LQ9" i="8" l="1"/>
  <c r="LQ10" i="8"/>
  <c r="LR11" i="8"/>
  <c r="LQ12" i="8"/>
  <c r="LS11" i="8" l="1"/>
  <c r="LR10" i="8"/>
  <c r="LR9" i="8"/>
  <c r="LR12" i="8"/>
  <c r="LS9" i="8" l="1"/>
  <c r="LS10" i="8"/>
  <c r="LT11" i="8"/>
  <c r="LS12" i="8"/>
  <c r="LT12" i="8" l="1"/>
  <c r="LT10" i="8"/>
  <c r="LT9" i="8"/>
  <c r="LU11" i="8"/>
  <c r="LU10" i="8" l="1"/>
  <c r="LU9" i="8"/>
  <c r="LV11" i="8"/>
  <c r="LU12" i="8"/>
  <c r="LV12" i="8" l="1"/>
  <c r="LV9" i="8"/>
  <c r="LV10" i="8"/>
  <c r="LW11" i="8"/>
  <c r="LW9" i="8" l="1"/>
  <c r="LW10" i="8"/>
  <c r="LX11" i="8"/>
  <c r="LW12" i="8"/>
  <c r="LX12" i="8" l="1"/>
  <c r="LX10" i="8"/>
  <c r="LY11" i="8"/>
  <c r="LX9" i="8"/>
  <c r="LY9" i="8" l="1"/>
  <c r="LY10" i="8"/>
  <c r="LZ11" i="8"/>
  <c r="LY12" i="8"/>
  <c r="MA11" i="8" l="1"/>
  <c r="LZ10" i="8"/>
  <c r="LZ9" i="8"/>
  <c r="LZ12" i="8"/>
  <c r="MA10" i="8" l="1"/>
  <c r="MA9" i="8"/>
  <c r="MB11" i="8"/>
  <c r="MA12" i="8"/>
  <c r="MB12" i="8" l="1"/>
  <c r="MB10" i="8"/>
  <c r="MC11" i="8"/>
  <c r="MB9" i="8"/>
  <c r="MC9" i="8" l="1"/>
  <c r="MC10" i="8"/>
  <c r="MD11" i="8"/>
  <c r="MC12" i="8"/>
  <c r="MD12" i="8" l="1"/>
  <c r="MD10" i="8"/>
  <c r="MD9" i="8"/>
  <c r="ME11" i="8"/>
  <c r="ME9" i="8" l="1"/>
  <c r="ME10" i="8"/>
  <c r="MF11" i="8"/>
  <c r="ME12" i="8"/>
  <c r="MF12" i="8" l="1"/>
  <c r="MF10" i="8"/>
  <c r="MF9" i="8"/>
  <c r="MG11" i="8"/>
  <c r="MG9" i="8" l="1"/>
  <c r="MG10" i="8"/>
  <c r="MH11" i="8"/>
  <c r="MG12" i="8"/>
  <c r="MI11" i="8" l="1"/>
  <c r="MH10" i="8"/>
  <c r="MH9" i="8"/>
  <c r="MH12" i="8"/>
  <c r="MI10" i="8" l="1"/>
  <c r="MI9" i="8"/>
  <c r="MJ11" i="8"/>
  <c r="MI12" i="8"/>
  <c r="MJ12" i="8" l="1"/>
  <c r="MJ10" i="8"/>
  <c r="MJ9" i="8"/>
  <c r="MK11" i="8"/>
  <c r="MK9" i="8" l="1"/>
  <c r="MK10" i="8"/>
  <c r="ML11" i="8"/>
  <c r="MK12" i="8"/>
  <c r="ML12" i="8" l="1"/>
  <c r="ML10" i="8"/>
  <c r="ML9" i="8"/>
  <c r="MM11" i="8"/>
  <c r="MN11" i="8" l="1"/>
  <c r="MM10" i="8"/>
  <c r="MM9" i="8"/>
  <c r="MM12" i="8"/>
  <c r="MO11" i="8" l="1"/>
  <c r="MN10" i="8"/>
  <c r="MN12" i="8"/>
  <c r="MN9" i="8"/>
  <c r="MO9" i="8" l="1"/>
  <c r="MP11" i="8"/>
  <c r="MO10" i="8"/>
  <c r="MO12" i="8"/>
  <c r="MP12" i="8" l="1"/>
  <c r="MP10" i="8"/>
  <c r="MP9" i="8"/>
  <c r="MQ11" i="8"/>
  <c r="MQ10" i="8" l="1"/>
  <c r="MQ9" i="8"/>
  <c r="MR11" i="8"/>
  <c r="MQ12" i="8"/>
  <c r="MR12" i="8" l="1"/>
  <c r="MR9" i="8"/>
  <c r="MS11" i="8"/>
  <c r="MR10" i="8"/>
  <c r="MS9" i="8" l="1"/>
  <c r="MS10" i="8"/>
  <c r="MS12" i="8"/>
  <c r="MT11" i="8"/>
  <c r="MT12" i="8" l="1"/>
  <c r="MT10" i="8"/>
  <c r="MT9" i="8"/>
  <c r="MU11" i="8"/>
  <c r="MU9" i="8" l="1"/>
  <c r="MU10" i="8"/>
  <c r="MV11" i="8"/>
  <c r="MU12" i="8"/>
  <c r="MV12" i="8" l="1"/>
  <c r="MV10" i="8"/>
  <c r="MV9" i="8"/>
  <c r="MW11" i="8"/>
  <c r="MW9" i="8" l="1"/>
  <c r="MW10" i="8"/>
  <c r="MX11" i="8"/>
  <c r="MW12" i="8"/>
  <c r="MY11" i="8" l="1"/>
  <c r="MX10" i="8"/>
  <c r="MX9" i="8"/>
  <c r="MX12" i="8"/>
  <c r="MY9" i="8" l="1"/>
  <c r="MY10" i="8"/>
  <c r="MZ11" i="8"/>
  <c r="MY12" i="8"/>
  <c r="MZ12" i="8" l="1"/>
  <c r="MZ10" i="8"/>
  <c r="MZ9" i="8"/>
  <c r="NA11" i="8"/>
  <c r="NA9" i="8" l="1"/>
  <c r="NA10" i="8"/>
  <c r="NB11" i="8"/>
  <c r="NA12" i="8"/>
  <c r="NB12" i="8" l="1"/>
  <c r="NB10" i="8"/>
  <c r="NB9" i="8"/>
  <c r="NC11" i="8"/>
  <c r="NC9" i="8" l="1"/>
  <c r="NC10" i="8"/>
  <c r="ND11" i="8"/>
  <c r="NC12" i="8"/>
  <c r="ND12" i="8" l="1"/>
  <c r="ND10" i="8"/>
  <c r="NE11" i="8"/>
  <c r="ND9" i="8"/>
  <c r="NE9" i="8" l="1"/>
  <c r="NE10" i="8"/>
  <c r="NF11" i="8"/>
  <c r="NE12" i="8"/>
  <c r="NG11" i="8" l="1"/>
  <c r="NF9" i="8"/>
  <c r="NF10" i="8"/>
  <c r="NF12" i="8"/>
  <c r="NH11" i="8" l="1"/>
  <c r="NG10" i="8"/>
  <c r="NG9" i="8"/>
  <c r="NG12" i="8"/>
  <c r="NH12" i="8" l="1"/>
  <c r="NH10" i="8"/>
  <c r="NI11" i="8"/>
  <c r="NH9" i="8"/>
  <c r="NI9" i="8" l="1"/>
  <c r="NI10" i="8"/>
  <c r="NJ11" i="8"/>
  <c r="NI12" i="8"/>
  <c r="NJ12" i="8" l="1"/>
  <c r="NJ10" i="8"/>
  <c r="NJ9" i="8"/>
  <c r="NK11" i="8"/>
  <c r="NL11" i="8" l="1"/>
  <c r="NK10" i="8"/>
  <c r="NK9" i="8"/>
  <c r="NK12" i="8"/>
  <c r="NL12" i="8" l="1"/>
  <c r="NL10" i="8"/>
  <c r="NL9" i="8"/>
  <c r="NM11" i="8"/>
  <c r="NM9" i="8" l="1"/>
  <c r="NM10" i="8"/>
  <c r="NN11" i="8"/>
  <c r="NM12" i="8"/>
  <c r="NN12" i="8" l="1"/>
  <c r="NN10" i="8"/>
  <c r="NN9" i="8"/>
  <c r="NO11" i="8"/>
  <c r="NO10" i="8" l="1"/>
  <c r="NO9" i="8"/>
  <c r="NP11" i="8"/>
  <c r="NO12" i="8"/>
  <c r="NP12" i="8" l="1"/>
  <c r="NP10" i="8"/>
  <c r="NP9" i="8"/>
  <c r="NQ11" i="8"/>
  <c r="NQ9" i="8" l="1"/>
  <c r="NQ10" i="8"/>
  <c r="NR11" i="8"/>
  <c r="NQ12" i="8"/>
  <c r="NR12" i="8" l="1"/>
  <c r="NR10" i="8"/>
  <c r="NR9" i="8"/>
  <c r="NS11" i="8"/>
  <c r="NT11" i="8" l="1"/>
  <c r="NS10" i="8"/>
  <c r="NS9" i="8"/>
  <c r="NS12" i="8"/>
  <c r="NU11" i="8" l="1"/>
  <c r="NT10" i="8"/>
  <c r="NT9" i="8"/>
  <c r="NT12" i="8"/>
  <c r="NU9" i="8" l="1"/>
  <c r="NU10" i="8"/>
  <c r="NV11" i="8"/>
  <c r="NU12" i="8"/>
  <c r="NV12" i="8" l="1"/>
  <c r="NV10" i="8"/>
  <c r="NV9" i="8"/>
  <c r="NW11" i="8"/>
  <c r="NW10" i="8" l="1"/>
  <c r="NW9" i="8"/>
  <c r="NX11" i="8"/>
  <c r="NW12" i="8"/>
  <c r="NX12" i="8" l="1"/>
  <c r="NX9" i="8"/>
  <c r="NX10" i="8"/>
  <c r="NY11" i="8"/>
  <c r="NY9" i="8" l="1"/>
  <c r="NY10" i="8"/>
  <c r="NZ11" i="8"/>
  <c r="NY12" i="8"/>
  <c r="NZ12" i="8" l="1"/>
  <c r="NZ10" i="8"/>
  <c r="NZ9" i="8"/>
  <c r="OA11" i="8"/>
  <c r="OB11" i="8" l="1"/>
  <c r="OA9" i="8"/>
  <c r="OA10" i="8"/>
  <c r="OA12" i="8"/>
  <c r="OB12" i="8" l="1"/>
  <c r="OB10" i="8"/>
  <c r="OB9" i="8"/>
  <c r="OC11" i="8"/>
  <c r="OC9" i="8" l="1"/>
  <c r="OC10" i="8"/>
  <c r="OD11" i="8"/>
  <c r="OC12" i="8"/>
  <c r="OD12" i="8" l="1"/>
  <c r="OD10" i="8"/>
  <c r="OD9" i="8"/>
  <c r="OE11" i="8"/>
  <c r="OE9" i="8" l="1"/>
  <c r="OE10" i="8"/>
  <c r="OE12" i="8"/>
  <c r="OF11" i="8"/>
  <c r="OF12" i="8" l="1"/>
  <c r="OF10" i="8"/>
  <c r="OF9" i="8"/>
  <c r="OG11" i="8"/>
  <c r="OG9" i="8" l="1"/>
  <c r="OG10" i="8"/>
  <c r="OH11" i="8"/>
  <c r="OG12" i="8"/>
  <c r="OH12" i="8" l="1"/>
  <c r="OH10" i="8"/>
  <c r="OH9" i="8"/>
  <c r="OI11" i="8"/>
  <c r="OI10" i="8" l="1"/>
  <c r="OI9" i="8"/>
  <c r="OJ11" i="8"/>
  <c r="OI12" i="8"/>
  <c r="OJ12" i="8" l="1"/>
  <c r="OJ10" i="8"/>
  <c r="OJ9" i="8"/>
  <c r="OK11" i="8"/>
  <c r="OK9" i="8" l="1"/>
  <c r="OK10" i="8"/>
  <c r="OL11" i="8"/>
  <c r="OK12" i="8"/>
  <c r="OL12" i="8" l="1"/>
  <c r="OL10" i="8"/>
  <c r="OL9" i="8"/>
  <c r="OM11" i="8"/>
  <c r="OM10" i="8" l="1"/>
  <c r="OM9" i="8"/>
  <c r="ON11" i="8"/>
  <c r="OM12" i="8"/>
  <c r="ON12" i="8" l="1"/>
  <c r="ON10" i="8"/>
  <c r="ON9" i="8"/>
  <c r="OO11" i="8"/>
  <c r="OO9" i="8" l="1"/>
  <c r="OO10" i="8"/>
  <c r="OO12" i="8"/>
  <c r="OP11" i="8"/>
  <c r="OP12" i="8" l="1"/>
  <c r="OP10" i="8"/>
  <c r="OP9" i="8"/>
  <c r="OQ11" i="8"/>
  <c r="OQ10" i="8" l="1"/>
  <c r="OQ9" i="8"/>
  <c r="OR11" i="8"/>
  <c r="OQ12" i="8"/>
  <c r="OR12" i="8" l="1"/>
  <c r="OR10" i="8"/>
  <c r="OR9" i="8"/>
  <c r="OS11" i="8"/>
  <c r="OS9" i="8" l="1"/>
  <c r="OT11" i="8"/>
  <c r="OS10" i="8"/>
  <c r="OS12" i="8"/>
  <c r="OT12" i="8" l="1"/>
  <c r="OT10" i="8"/>
  <c r="OT9" i="8"/>
  <c r="OU11" i="8"/>
  <c r="OU10" i="8" l="1"/>
  <c r="OU9" i="8"/>
  <c r="OV11" i="8"/>
  <c r="OU12" i="8"/>
  <c r="OW11" i="8" l="1"/>
  <c r="OV9" i="8"/>
  <c r="OV12" i="8"/>
  <c r="OV10" i="8"/>
  <c r="OW9" i="8" l="1"/>
  <c r="OW10" i="8"/>
  <c r="OX11" i="8"/>
  <c r="OW12" i="8"/>
  <c r="OX12" i="8" l="1"/>
  <c r="OX10" i="8"/>
  <c r="OX9" i="8"/>
  <c r="OY11" i="8"/>
  <c r="OZ11" i="8" l="1"/>
  <c r="OY9" i="8"/>
  <c r="OY10" i="8"/>
  <c r="OY12" i="8"/>
  <c r="PA11" i="8" l="1"/>
  <c r="OZ12" i="8"/>
  <c r="OZ10" i="8"/>
  <c r="OZ9" i="8"/>
  <c r="PA12" i="8" l="1"/>
  <c r="PB11" i="8"/>
  <c r="PA10" i="8"/>
  <c r="PA9" i="8"/>
  <c r="PB12" i="8" l="1"/>
  <c r="PC11" i="8"/>
  <c r="PB10" i="8"/>
  <c r="PB9" i="8"/>
  <c r="PC12" i="8" l="1"/>
  <c r="PD11" i="8"/>
  <c r="PC9" i="8"/>
  <c r="PC10" i="8"/>
  <c r="PD10" i="8" l="1"/>
  <c r="PD9" i="8"/>
  <c r="PD12" i="8"/>
  <c r="PE11" i="8"/>
  <c r="PE12" i="8" l="1"/>
  <c r="PE9" i="8"/>
  <c r="PF11" i="8"/>
  <c r="PE10" i="8"/>
  <c r="PF12" i="8" l="1"/>
  <c r="PG11" i="8"/>
  <c r="PF10" i="8"/>
  <c r="PF9" i="8"/>
  <c r="PH11" i="8" l="1"/>
  <c r="PG12" i="8"/>
  <c r="PG10" i="8"/>
  <c r="PG9" i="8"/>
  <c r="PH12" i="8" l="1"/>
  <c r="PI11" i="8"/>
  <c r="PH9" i="8"/>
  <c r="PH10" i="8"/>
  <c r="PI12" i="8" l="1"/>
  <c r="PI10" i="8"/>
  <c r="PI9" i="8"/>
  <c r="PJ11" i="8"/>
  <c r="PJ10" i="8" l="1"/>
  <c r="PJ9" i="8"/>
  <c r="PJ12" i="8"/>
  <c r="PK11" i="8"/>
  <c r="PL11" i="8" l="1"/>
  <c r="PK12" i="8"/>
  <c r="PK9" i="8"/>
  <c r="PK10" i="8"/>
  <c r="PL12" i="8" l="1"/>
  <c r="PL10" i="8"/>
  <c r="PM11" i="8"/>
  <c r="PL9" i="8"/>
  <c r="PM12" i="8" l="1"/>
  <c r="PN11" i="8"/>
  <c r="PM9" i="8"/>
  <c r="PM10" i="8"/>
  <c r="PN12" i="8" l="1"/>
  <c r="PO11" i="8"/>
  <c r="PN10" i="8"/>
  <c r="PN9" i="8"/>
  <c r="PO12" i="8" l="1"/>
  <c r="PO9" i="8"/>
  <c r="PO10" i="8"/>
  <c r="PP11" i="8"/>
  <c r="PQ11" i="8" l="1"/>
  <c r="PP12" i="8"/>
  <c r="PP10" i="8"/>
  <c r="PP9" i="8"/>
  <c r="PQ12" i="8" l="1"/>
  <c r="PR11" i="8"/>
  <c r="PQ10" i="8"/>
  <c r="PQ9" i="8"/>
  <c r="PR12" i="8" l="1"/>
  <c r="PR9" i="8"/>
  <c r="PS11" i="8"/>
  <c r="PR10" i="8"/>
  <c r="PS9" i="8" l="1"/>
  <c r="PT11" i="8"/>
  <c r="PS10" i="8"/>
  <c r="PS12" i="8"/>
  <c r="PT12" i="8" l="1"/>
  <c r="PU11" i="8"/>
  <c r="PT10" i="8"/>
  <c r="PT9" i="8"/>
  <c r="PU12" i="8" l="1"/>
  <c r="PV11" i="8"/>
  <c r="PU9" i="8"/>
  <c r="PU10" i="8"/>
  <c r="PV12" i="8" l="1"/>
  <c r="PW11" i="8"/>
  <c r="PV10" i="8"/>
  <c r="PV9" i="8"/>
  <c r="PW12" i="8" l="1"/>
  <c r="PX11" i="8"/>
  <c r="PW10" i="8"/>
  <c r="PW9" i="8"/>
  <c r="PX10" i="8" l="1"/>
  <c r="PX9" i="8"/>
  <c r="PX12" i="8"/>
  <c r="PY11" i="8"/>
  <c r="PY12" i="8" l="1"/>
  <c r="PZ11" i="8"/>
  <c r="PY9" i="8"/>
  <c r="PY10" i="8"/>
  <c r="PZ12" i="8" l="1"/>
  <c r="QA11" i="8"/>
  <c r="PZ10" i="8"/>
  <c r="PZ9" i="8"/>
  <c r="QA12" i="8" l="1"/>
  <c r="QB11" i="8"/>
  <c r="QA9" i="8"/>
  <c r="QA10" i="8"/>
  <c r="QC11" i="8" l="1"/>
  <c r="QB12" i="8"/>
  <c r="QB10" i="8"/>
  <c r="QB9" i="8"/>
  <c r="QC12" i="8" l="1"/>
  <c r="QC10" i="8"/>
  <c r="QD11" i="8"/>
  <c r="QC9" i="8"/>
  <c r="QD12" i="8" l="1"/>
  <c r="QE11" i="8"/>
  <c r="QD10" i="8"/>
  <c r="QD9" i="8"/>
  <c r="QE12" i="8" l="1"/>
  <c r="QE10" i="8"/>
  <c r="QF11" i="8"/>
  <c r="QE9" i="8"/>
  <c r="QF12" i="8" l="1"/>
  <c r="QG11" i="8"/>
  <c r="QF10" i="8"/>
  <c r="QF9" i="8"/>
  <c r="QG12" i="8" l="1"/>
  <c r="QH11" i="8"/>
  <c r="QG10" i="8"/>
  <c r="QG9" i="8"/>
  <c r="QH12" i="8" l="1"/>
  <c r="QI11" i="8"/>
  <c r="QH10" i="8"/>
  <c r="QH9" i="8"/>
  <c r="QI12" i="8" l="1"/>
  <c r="QJ11" i="8"/>
  <c r="QI10" i="8"/>
  <c r="QI9" i="8"/>
  <c r="QJ12" i="8" l="1"/>
  <c r="QK11" i="8"/>
  <c r="QJ10" i="8"/>
  <c r="QJ9" i="8"/>
  <c r="QL11" i="8" l="1"/>
  <c r="QK12" i="8"/>
  <c r="QK10" i="8"/>
  <c r="QK9" i="8"/>
  <c r="QL12" i="8" l="1"/>
  <c r="QM11" i="8"/>
  <c r="QL10" i="8"/>
  <c r="QL9" i="8"/>
  <c r="QM12" i="8" l="1"/>
  <c r="QN11" i="8"/>
  <c r="QM10" i="8"/>
  <c r="QM9" i="8"/>
  <c r="QN12" i="8" l="1"/>
  <c r="QO11" i="8"/>
  <c r="QN10" i="8"/>
  <c r="QN9" i="8"/>
  <c r="QO12" i="8" l="1"/>
  <c r="QP11" i="8"/>
  <c r="QO10" i="8"/>
  <c r="QO9" i="8"/>
  <c r="QP12" i="8" l="1"/>
  <c r="QQ11" i="8"/>
  <c r="QP10" i="8"/>
  <c r="QP9" i="8"/>
  <c r="QR11" i="8" l="1"/>
  <c r="QQ12" i="8"/>
  <c r="QQ10" i="8"/>
  <c r="QQ9" i="8"/>
  <c r="QS11" i="8" l="1"/>
  <c r="QR12" i="8"/>
  <c r="QR10" i="8"/>
  <c r="QR9" i="8"/>
  <c r="QS12" i="8" l="1"/>
  <c r="QT11" i="8"/>
  <c r="QS9" i="8"/>
  <c r="QS10" i="8"/>
  <c r="QT12" i="8" l="1"/>
  <c r="QU11" i="8"/>
  <c r="QT10" i="8"/>
  <c r="QT9" i="8"/>
  <c r="QU12" i="8" l="1"/>
  <c r="QU10" i="8"/>
  <c r="QU9" i="8"/>
  <c r="QV11" i="8"/>
  <c r="QV12" i="8" l="1"/>
  <c r="QW11" i="8"/>
  <c r="QV10" i="8"/>
  <c r="QV9" i="8"/>
  <c r="QW12" i="8" l="1"/>
  <c r="QX11" i="8"/>
  <c r="QW10" i="8"/>
  <c r="QW9" i="8"/>
  <c r="QX12" i="8" l="1"/>
  <c r="QY11" i="8"/>
  <c r="QX10" i="8"/>
  <c r="QX9" i="8"/>
  <c r="QY12" i="8" l="1"/>
  <c r="QY9" i="8"/>
  <c r="QY10" i="8"/>
  <c r="QZ11" i="8"/>
  <c r="QZ12" i="8" l="1"/>
  <c r="RA11" i="8"/>
  <c r="QZ10" i="8"/>
  <c r="QZ9" i="8"/>
  <c r="RB11" i="8" l="1"/>
  <c r="RA12" i="8"/>
  <c r="RA10" i="8"/>
  <c r="RA9" i="8"/>
  <c r="RB12" i="8" l="1"/>
  <c r="RC11" i="8"/>
  <c r="RB10" i="8"/>
  <c r="RB9" i="8"/>
  <c r="RC12" i="8" l="1"/>
  <c r="RD11" i="8"/>
  <c r="RC10" i="8"/>
  <c r="RC9" i="8"/>
  <c r="RD12" i="8" l="1"/>
  <c r="RE11" i="8"/>
  <c r="RD10" i="8"/>
  <c r="RD9" i="8"/>
  <c r="RE12" i="8" l="1"/>
  <c r="RF11" i="8"/>
  <c r="RE10" i="8"/>
  <c r="RE9" i="8"/>
  <c r="RF12" i="8" l="1"/>
  <c r="RG11" i="8"/>
  <c r="RF10" i="8"/>
  <c r="RF9" i="8"/>
  <c r="RG12" i="8" l="1"/>
  <c r="RH11" i="8"/>
  <c r="RG10" i="8"/>
  <c r="RG9" i="8"/>
  <c r="RH12" i="8" l="1"/>
  <c r="RI11" i="8"/>
  <c r="RH10" i="8"/>
  <c r="RH9" i="8"/>
  <c r="RI12" i="8" l="1"/>
  <c r="RJ11" i="8"/>
  <c r="RI10" i="8"/>
  <c r="RI9" i="8"/>
  <c r="RJ12" i="8" l="1"/>
  <c r="RK11" i="8"/>
  <c r="RJ10" i="8"/>
  <c r="RJ9" i="8"/>
  <c r="RK12" i="8" l="1"/>
  <c r="RL11" i="8"/>
  <c r="RK9" i="8"/>
  <c r="RK10" i="8"/>
  <c r="RM11" i="8" l="1"/>
  <c r="RL12" i="8"/>
  <c r="RL10" i="8"/>
  <c r="RL9" i="8"/>
  <c r="RM12" i="8" l="1"/>
  <c r="RN11" i="8"/>
  <c r="RM10" i="8"/>
  <c r="RM9" i="8"/>
  <c r="RN12" i="8" l="1"/>
  <c r="RO11" i="8"/>
  <c r="RN10" i="8"/>
  <c r="RN9" i="8"/>
  <c r="RO12" i="8" l="1"/>
  <c r="RO10" i="8"/>
  <c r="RO9" i="8"/>
  <c r="RP11" i="8"/>
  <c r="RP12" i="8" l="1"/>
  <c r="RQ11" i="8"/>
  <c r="RP9" i="8"/>
  <c r="RP10" i="8"/>
  <c r="RQ12" i="8" l="1"/>
  <c r="RR11" i="8"/>
  <c r="RQ10" i="8"/>
  <c r="RQ9" i="8"/>
  <c r="RR12" i="8" l="1"/>
  <c r="RS11" i="8"/>
  <c r="RR10" i="8"/>
  <c r="RR9" i="8"/>
  <c r="RS12" i="8" l="1"/>
  <c r="RT11" i="8"/>
  <c r="RS10" i="8"/>
  <c r="RS9" i="8"/>
  <c r="RT12" i="8" l="1"/>
  <c r="RU11" i="8"/>
  <c r="RT10" i="8"/>
  <c r="RT9" i="8"/>
  <c r="RU12" i="8" l="1"/>
  <c r="RV11" i="8"/>
  <c r="RU10" i="8"/>
  <c r="RU9" i="8"/>
  <c r="RV12" i="8" l="1"/>
  <c r="RW11" i="8"/>
  <c r="RV10" i="8"/>
  <c r="RV9" i="8"/>
  <c r="RX11" i="8" l="1"/>
  <c r="RW12" i="8"/>
  <c r="RW10" i="8"/>
  <c r="RW9" i="8"/>
  <c r="RX12" i="8" l="1"/>
  <c r="RY11" i="8"/>
  <c r="RX10" i="8"/>
  <c r="RX9" i="8"/>
  <c r="RY12" i="8" l="1"/>
  <c r="RZ11" i="8"/>
  <c r="RY10" i="8"/>
  <c r="RY9" i="8"/>
  <c r="RZ12" i="8" l="1"/>
  <c r="SA11" i="8"/>
  <c r="RZ10" i="8"/>
  <c r="RZ9" i="8"/>
  <c r="SA12" i="8" l="1"/>
  <c r="SB11" i="8"/>
  <c r="SA10" i="8"/>
  <c r="SA9" i="8"/>
  <c r="SB12" i="8" l="1"/>
  <c r="SC11" i="8"/>
  <c r="SB10" i="8"/>
  <c r="SB9" i="8"/>
  <c r="SD11" i="8" l="1"/>
  <c r="SC10" i="8"/>
  <c r="SC12" i="8"/>
  <c r="SC9" i="8"/>
  <c r="SD12" i="8" l="1"/>
  <c r="SE11" i="8"/>
  <c r="SD10" i="8"/>
  <c r="SD9" i="8"/>
  <c r="SE12" i="8" l="1"/>
  <c r="SF11" i="8"/>
  <c r="SE9" i="8"/>
  <c r="SE10" i="8"/>
  <c r="SF12" i="8" l="1"/>
  <c r="SG11" i="8"/>
  <c r="SF10" i="8"/>
  <c r="SF9" i="8"/>
  <c r="SH11" i="8" l="1"/>
  <c r="SG12" i="8"/>
  <c r="SG10" i="8"/>
  <c r="SG9" i="8"/>
  <c r="SH12" i="8" l="1"/>
  <c r="SI11" i="8"/>
  <c r="SH10" i="8"/>
  <c r="SH9" i="8"/>
  <c r="SI12" i="8" l="1"/>
  <c r="SI9" i="8"/>
  <c r="SJ11" i="8"/>
  <c r="SI10" i="8"/>
  <c r="SJ12" i="8" l="1"/>
  <c r="SK11" i="8"/>
  <c r="SJ9" i="8"/>
  <c r="SJ10" i="8"/>
  <c r="SK12" i="8" l="1"/>
  <c r="SL11" i="8"/>
  <c r="SK10" i="8"/>
  <c r="SK9" i="8"/>
  <c r="SL12" i="8" l="1"/>
  <c r="SM11" i="8"/>
  <c r="SL10" i="8"/>
  <c r="SL9" i="8"/>
  <c r="SM12" i="8" l="1"/>
  <c r="SN11" i="8"/>
  <c r="SM10" i="8"/>
  <c r="SM9" i="8"/>
  <c r="SN12" i="8" l="1"/>
  <c r="SO11" i="8"/>
  <c r="SN10" i="8"/>
  <c r="SN9" i="8"/>
  <c r="SO12" i="8" l="1"/>
  <c r="SP11" i="8"/>
  <c r="SO10" i="8"/>
  <c r="SO9" i="8"/>
  <c r="SP12" i="8" l="1"/>
  <c r="SQ11" i="8"/>
  <c r="SP10" i="8"/>
  <c r="SP9" i="8"/>
  <c r="SQ12" i="8" l="1"/>
  <c r="SR11" i="8"/>
  <c r="SQ9" i="8"/>
  <c r="SQ10" i="8"/>
  <c r="SR12" i="8" l="1"/>
  <c r="SS11" i="8"/>
  <c r="SR10" i="8"/>
  <c r="SR9" i="8"/>
  <c r="SS12" i="8" l="1"/>
  <c r="ST11" i="8"/>
  <c r="SS10" i="8"/>
  <c r="SS9" i="8"/>
  <c r="ST12" i="8" l="1"/>
  <c r="SU11" i="8"/>
  <c r="ST10" i="8"/>
  <c r="ST9" i="8"/>
  <c r="SU12" i="8" l="1"/>
  <c r="SV11" i="8"/>
  <c r="SU9" i="8"/>
  <c r="SU10" i="8"/>
  <c r="SV12" i="8" l="1"/>
  <c r="SW11" i="8"/>
  <c r="SV10" i="8"/>
  <c r="SV9" i="8"/>
  <c r="SX11" i="8" l="1"/>
  <c r="SW12" i="8"/>
  <c r="SW10" i="8"/>
  <c r="SW9" i="8"/>
  <c r="SX12" i="8" l="1"/>
  <c r="SY11" i="8"/>
  <c r="SX10" i="8"/>
  <c r="SX9" i="8"/>
  <c r="SY12" i="8" l="1"/>
  <c r="SZ11" i="8"/>
  <c r="SY10" i="8"/>
  <c r="SY9" i="8"/>
  <c r="SZ12" i="8" l="1"/>
  <c r="TA11" i="8"/>
  <c r="SZ10" i="8"/>
  <c r="SZ9" i="8"/>
  <c r="TA12" i="8" l="1"/>
  <c r="TB11" i="8"/>
  <c r="TA10" i="8"/>
  <c r="TA9" i="8"/>
  <c r="TB12" i="8" l="1"/>
  <c r="TC11" i="8"/>
  <c r="TB10" i="8"/>
  <c r="TB9" i="8"/>
  <c r="TD11" i="8" l="1"/>
  <c r="TC12" i="8"/>
  <c r="TC10" i="8"/>
  <c r="TC9" i="8"/>
  <c r="TD12" i="8" l="1"/>
  <c r="TD10" i="8"/>
  <c r="TE11" i="8"/>
  <c r="TD9" i="8"/>
  <c r="TE12" i="8" l="1"/>
  <c r="TF11" i="8"/>
  <c r="TE10" i="8"/>
  <c r="TE9" i="8"/>
  <c r="TF12" i="8" l="1"/>
  <c r="TG11" i="8"/>
  <c r="TF10" i="8"/>
  <c r="TF9" i="8"/>
  <c r="TG12" i="8" l="1"/>
  <c r="TH11" i="8"/>
  <c r="TG9" i="8"/>
  <c r="TG10" i="8"/>
  <c r="TH12" i="8" l="1"/>
  <c r="TI11" i="8"/>
  <c r="TH10" i="8"/>
  <c r="TH9" i="8"/>
  <c r="TI12" i="8" l="1"/>
  <c r="TJ11" i="8"/>
  <c r="TI10" i="8"/>
  <c r="TI9" i="8"/>
  <c r="TJ12" i="8" l="1"/>
  <c r="TK11" i="8"/>
  <c r="TJ10" i="8"/>
  <c r="TJ9" i="8"/>
  <c r="TK12" i="8" l="1"/>
  <c r="TL11" i="8"/>
  <c r="TK10" i="8"/>
  <c r="TK9" i="8"/>
  <c r="TL12" i="8" l="1"/>
  <c r="TM11" i="8"/>
  <c r="TL10" i="8"/>
  <c r="TL9" i="8"/>
  <c r="TN11" i="8" l="1"/>
  <c r="TM12" i="8"/>
  <c r="TM10" i="8"/>
  <c r="TM9" i="8"/>
  <c r="TN12" i="8" l="1"/>
  <c r="TO11" i="8"/>
  <c r="TN10" i="8"/>
  <c r="TN9" i="8"/>
  <c r="TO12" i="8" l="1"/>
  <c r="TP11" i="8"/>
  <c r="TO9" i="8"/>
  <c r="TO10" i="8"/>
  <c r="TQ11" i="8" l="1"/>
  <c r="TP12" i="8"/>
  <c r="TP10" i="8"/>
  <c r="TP9" i="8"/>
  <c r="TQ12" i="8" l="1"/>
  <c r="TR11" i="8"/>
  <c r="TQ10" i="8"/>
  <c r="TQ9" i="8"/>
  <c r="TR12" i="8" l="1"/>
  <c r="TS11" i="8"/>
  <c r="TR10" i="8"/>
  <c r="TR9" i="8"/>
  <c r="TT11" i="8" l="1"/>
  <c r="TS12" i="8"/>
  <c r="TS9" i="8"/>
  <c r="TS10" i="8"/>
  <c r="TT12" i="8" l="1"/>
  <c r="TU11" i="8"/>
  <c r="TT10" i="8"/>
  <c r="TT9" i="8"/>
  <c r="TU12" i="8" l="1"/>
  <c r="TU10" i="8"/>
  <c r="TU9" i="8"/>
  <c r="TV11" i="8"/>
  <c r="TV12" i="8" l="1"/>
  <c r="TW11" i="8"/>
  <c r="TV10" i="8"/>
  <c r="TV9" i="8"/>
  <c r="TW12" i="8" l="1"/>
  <c r="TX11" i="8"/>
  <c r="TW10" i="8"/>
  <c r="TW9" i="8"/>
  <c r="TX12" i="8" l="1"/>
  <c r="TY11" i="8"/>
  <c r="TX10" i="8"/>
  <c r="TX9" i="8"/>
  <c r="TY12" i="8" l="1"/>
  <c r="TZ11" i="8"/>
  <c r="TY10" i="8"/>
  <c r="TY9" i="8"/>
  <c r="TZ12" i="8" l="1"/>
  <c r="UA11" i="8"/>
  <c r="TZ10" i="8"/>
  <c r="TZ9" i="8"/>
  <c r="UA12" i="8" l="1"/>
  <c r="UB11" i="8"/>
  <c r="UA9" i="8"/>
  <c r="UA10" i="8"/>
  <c r="UB12" i="8" l="1"/>
  <c r="UC11" i="8"/>
  <c r="UB10" i="8"/>
  <c r="UB9" i="8"/>
  <c r="UC12" i="8" l="1"/>
  <c r="UD11" i="8"/>
  <c r="UC10" i="8"/>
  <c r="UC9" i="8"/>
  <c r="UD12" i="8" l="1"/>
  <c r="UE11" i="8"/>
  <c r="UD10" i="8"/>
  <c r="UD9" i="8"/>
  <c r="UE12" i="8" l="1"/>
  <c r="UF11" i="8"/>
  <c r="UE10" i="8"/>
  <c r="UE9" i="8"/>
  <c r="UF12" i="8" l="1"/>
  <c r="UG11" i="8"/>
  <c r="UF10" i="8"/>
  <c r="UF9" i="8"/>
  <c r="UG12" i="8" l="1"/>
  <c r="UH11" i="8"/>
  <c r="UG10" i="8"/>
  <c r="UG9" i="8"/>
  <c r="UH12" i="8" l="1"/>
  <c r="UI11" i="8"/>
  <c r="UH10" i="8"/>
  <c r="UH9" i="8"/>
  <c r="UJ11" i="8" l="1"/>
  <c r="UI12" i="8"/>
  <c r="UI10" i="8"/>
  <c r="UI9" i="8"/>
  <c r="UJ12" i="8" l="1"/>
  <c r="UK11" i="8"/>
  <c r="UJ10" i="8"/>
  <c r="UJ9" i="8"/>
  <c r="UK12" i="8" l="1"/>
  <c r="UL11" i="8"/>
  <c r="UK9" i="8"/>
  <c r="UK10" i="8"/>
  <c r="UL12" i="8" l="1"/>
  <c r="UM11" i="8"/>
  <c r="UL10" i="8"/>
  <c r="UL9" i="8"/>
  <c r="UM12" i="8" l="1"/>
  <c r="UN11" i="8"/>
  <c r="UM9" i="8"/>
  <c r="UM10" i="8"/>
  <c r="UN12" i="8" l="1"/>
  <c r="UO11" i="8"/>
  <c r="UN10" i="8"/>
  <c r="UN9" i="8"/>
  <c r="UO12" i="8" l="1"/>
  <c r="UO10" i="8"/>
  <c r="UP11" i="8"/>
  <c r="UO9" i="8"/>
  <c r="UP12" i="8" l="1"/>
  <c r="UQ11" i="8"/>
  <c r="UP10" i="8"/>
  <c r="UP9" i="8"/>
  <c r="UQ12" i="8" l="1"/>
  <c r="UR11" i="8"/>
  <c r="UQ9" i="8"/>
  <c r="UQ10" i="8"/>
  <c r="UR12" i="8" l="1"/>
  <c r="US11" i="8"/>
  <c r="UR10" i="8"/>
  <c r="UR9" i="8"/>
  <c r="UT11" i="8" l="1"/>
  <c r="US12" i="8"/>
  <c r="US10" i="8"/>
  <c r="US9" i="8"/>
  <c r="UT12" i="8" l="1"/>
  <c r="UU11" i="8"/>
  <c r="UT10" i="8"/>
  <c r="UT9" i="8"/>
  <c r="UU12" i="8" l="1"/>
  <c r="UV11" i="8"/>
  <c r="UU10" i="8"/>
  <c r="UU9" i="8"/>
  <c r="UV12" i="8" l="1"/>
  <c r="UW11" i="8"/>
  <c r="UV10" i="8"/>
  <c r="UV9" i="8"/>
  <c r="UW12" i="8" l="1"/>
  <c r="UX11" i="8"/>
  <c r="UW10" i="8"/>
  <c r="UW9" i="8"/>
  <c r="UX12" i="8" l="1"/>
  <c r="UY11" i="8"/>
  <c r="UX10" i="8"/>
  <c r="UX9" i="8"/>
  <c r="UY12" i="8" l="1"/>
  <c r="UZ11" i="8"/>
  <c r="UY9" i="8"/>
  <c r="UY10" i="8"/>
  <c r="UZ12" i="8" l="1"/>
  <c r="VA11" i="8"/>
  <c r="UZ10" i="8"/>
  <c r="UZ9" i="8"/>
  <c r="VA12" i="8" l="1"/>
  <c r="VB11" i="8"/>
  <c r="VA10" i="8"/>
  <c r="VA9" i="8"/>
  <c r="VB12" i="8" l="1"/>
  <c r="VC11" i="8"/>
  <c r="VB10" i="8"/>
  <c r="VB9" i="8"/>
  <c r="VC12" i="8" l="1"/>
  <c r="VD11" i="8"/>
  <c r="VC10" i="8"/>
  <c r="VC9" i="8"/>
  <c r="VE11" i="8" l="1"/>
  <c r="VD12" i="8"/>
  <c r="VD10" i="8"/>
  <c r="VD9" i="8"/>
  <c r="VE12" i="8" l="1"/>
  <c r="VF11" i="8"/>
  <c r="VE10" i="8"/>
  <c r="VE9" i="8"/>
  <c r="VF12" i="8" l="1"/>
  <c r="VG11" i="8"/>
  <c r="VF10" i="8"/>
  <c r="VF9" i="8"/>
  <c r="VG12" i="8" l="1"/>
  <c r="VH11" i="8"/>
  <c r="VG9" i="8"/>
  <c r="VG10" i="8"/>
  <c r="VH12" i="8" l="1"/>
  <c r="VH10" i="8"/>
  <c r="VH9" i="8"/>
  <c r="VI11" i="8"/>
  <c r="VI12" i="8" l="1"/>
  <c r="VJ11" i="8"/>
  <c r="VI10" i="8"/>
  <c r="VI9" i="8"/>
  <c r="VJ12" i="8" l="1"/>
  <c r="VK11" i="8"/>
  <c r="VJ10" i="8"/>
  <c r="VJ9" i="8"/>
  <c r="VK12" i="8" l="1"/>
  <c r="VL11" i="8"/>
  <c r="VK10" i="8"/>
  <c r="VK9" i="8"/>
  <c r="VL12" i="8" l="1"/>
  <c r="VM11" i="8"/>
  <c r="VL10" i="8"/>
  <c r="VL9" i="8"/>
  <c r="VM12" i="8" l="1"/>
  <c r="VN11" i="8"/>
  <c r="VM10" i="8"/>
  <c r="VM9" i="8"/>
  <c r="VN12" i="8" l="1"/>
  <c r="VO11" i="8"/>
  <c r="VN10" i="8"/>
  <c r="VN9" i="8"/>
  <c r="VP11" i="8" l="1"/>
  <c r="VO12" i="8"/>
  <c r="VO10" i="8"/>
  <c r="VO9" i="8"/>
  <c r="VP12" i="8" l="1"/>
  <c r="VQ11" i="8"/>
  <c r="VP10" i="8"/>
  <c r="VP9" i="8"/>
  <c r="VQ12" i="8" l="1"/>
  <c r="VR11" i="8"/>
  <c r="VQ10" i="8"/>
  <c r="VQ9" i="8"/>
  <c r="VR12" i="8" l="1"/>
  <c r="VS11" i="8"/>
  <c r="VR10" i="8"/>
  <c r="VR9" i="8"/>
  <c r="VS12" i="8" l="1"/>
  <c r="VT11" i="8"/>
  <c r="VS10" i="8"/>
  <c r="VS9" i="8"/>
  <c r="VT12" i="8" l="1"/>
  <c r="VU11" i="8"/>
  <c r="VT10" i="8"/>
  <c r="VT9" i="8"/>
  <c r="VU12" i="8" l="1"/>
  <c r="VV11" i="8"/>
  <c r="VU10" i="8"/>
  <c r="VU9" i="8"/>
  <c r="VV12" i="8" l="1"/>
  <c r="VW11" i="8"/>
  <c r="VV9" i="8"/>
  <c r="VV10" i="8"/>
  <c r="VW12" i="8" l="1"/>
  <c r="VX11" i="8"/>
  <c r="VW9" i="8"/>
  <c r="VW10" i="8"/>
  <c r="VX12" i="8" l="1"/>
  <c r="VX10" i="8"/>
  <c r="VX9" i="8"/>
  <c r="VY11" i="8"/>
  <c r="VZ11" i="8" l="1"/>
  <c r="VY12" i="8"/>
  <c r="VY10" i="8"/>
  <c r="VY9" i="8"/>
  <c r="VZ12" i="8" l="1"/>
  <c r="WA11" i="8"/>
  <c r="VZ10" i="8"/>
  <c r="VZ9" i="8"/>
  <c r="WA12" i="8" l="1"/>
  <c r="WB11" i="8"/>
  <c r="WA10" i="8"/>
  <c r="WA9" i="8"/>
  <c r="WB12" i="8" l="1"/>
  <c r="WC11" i="8"/>
  <c r="WB9" i="8"/>
  <c r="WB10" i="8"/>
  <c r="WC12" i="8" l="1"/>
  <c r="WD11" i="8"/>
  <c r="WC10" i="8"/>
  <c r="WC9" i="8"/>
  <c r="WD12" i="8" l="1"/>
  <c r="WE11" i="8"/>
  <c r="WD10" i="8"/>
  <c r="WD9" i="8"/>
  <c r="WF11" i="8" l="1"/>
  <c r="WE12" i="8"/>
  <c r="WE9" i="8"/>
  <c r="WE10" i="8"/>
  <c r="WF12" i="8" l="1"/>
  <c r="WG11" i="8"/>
  <c r="WF10" i="8"/>
  <c r="WF9" i="8"/>
  <c r="WG12" i="8" l="1"/>
  <c r="WH11" i="8"/>
  <c r="WG10" i="8"/>
  <c r="WG9" i="8"/>
  <c r="WH12" i="8" l="1"/>
  <c r="WI11" i="8"/>
  <c r="WH10" i="8"/>
  <c r="WH9" i="8"/>
  <c r="WI12" i="8" l="1"/>
  <c r="WJ11" i="8"/>
  <c r="WI9" i="8"/>
  <c r="WI10" i="8"/>
  <c r="WJ12" i="8" l="1"/>
  <c r="WK11" i="8"/>
  <c r="WJ10" i="8"/>
  <c r="WJ9" i="8"/>
  <c r="WK12" i="8" l="1"/>
  <c r="WL11" i="8"/>
  <c r="WK10" i="8"/>
  <c r="WK9" i="8"/>
  <c r="WL12" i="8" l="1"/>
  <c r="WM11" i="8"/>
  <c r="WL10" i="8"/>
  <c r="WL9" i="8"/>
  <c r="WM12" i="8" l="1"/>
  <c r="WN11" i="8"/>
  <c r="WM9" i="8"/>
  <c r="WM10" i="8"/>
  <c r="WN12" i="8" l="1"/>
  <c r="WO11" i="8"/>
  <c r="WN10" i="8"/>
  <c r="WN9" i="8"/>
  <c r="WO12" i="8" l="1"/>
  <c r="WP11" i="8"/>
  <c r="WO10" i="8"/>
  <c r="WO9" i="8"/>
  <c r="WP12" i="8" l="1"/>
  <c r="WQ11" i="8"/>
  <c r="WP10" i="8"/>
  <c r="WP9" i="8"/>
  <c r="WQ12" i="8" l="1"/>
  <c r="WR11" i="8"/>
  <c r="WQ10" i="8"/>
  <c r="WQ9" i="8"/>
  <c r="WR12" i="8" l="1"/>
  <c r="WR10" i="8"/>
  <c r="WR9" i="8"/>
  <c r="WS11" i="8"/>
  <c r="WS12" i="8" l="1"/>
  <c r="WS10" i="8"/>
  <c r="WT11" i="8"/>
  <c r="WS9" i="8"/>
  <c r="WT12" i="8" l="1"/>
  <c r="WU11" i="8"/>
  <c r="WT10" i="8"/>
  <c r="WT9" i="8"/>
  <c r="WU12" i="8" l="1"/>
  <c r="WV11" i="8"/>
  <c r="WU10" i="8"/>
  <c r="WU9" i="8"/>
  <c r="WV12" i="8" l="1"/>
  <c r="WW11" i="8"/>
  <c r="WV10" i="8"/>
  <c r="WV9" i="8"/>
  <c r="WW12" i="8" l="1"/>
  <c r="WX11" i="8"/>
  <c r="WW10" i="8"/>
  <c r="WW9" i="8"/>
  <c r="WX12" i="8" l="1"/>
  <c r="WY11" i="8"/>
  <c r="WX10" i="8"/>
  <c r="WX9" i="8"/>
  <c r="WY12" i="8" l="1"/>
  <c r="WZ11" i="8"/>
  <c r="WY10" i="8"/>
  <c r="WY9" i="8"/>
  <c r="XA11" i="8" l="1"/>
  <c r="WZ12" i="8"/>
  <c r="WZ10" i="8"/>
  <c r="WZ9" i="8"/>
  <c r="XA12" i="8" l="1"/>
  <c r="XB11" i="8"/>
  <c r="XA10" i="8"/>
  <c r="XA9" i="8"/>
  <c r="XB12" i="8" l="1"/>
  <c r="XC11" i="8"/>
  <c r="XB10" i="8"/>
  <c r="XB9" i="8"/>
  <c r="XC12" i="8" l="1"/>
  <c r="XD11" i="8"/>
  <c r="XC9" i="8"/>
  <c r="XC10" i="8"/>
  <c r="XD12" i="8" l="1"/>
  <c r="XE11" i="8"/>
  <c r="XD10" i="8"/>
  <c r="XD9" i="8"/>
  <c r="XF11" i="8" l="1"/>
  <c r="XE12" i="8"/>
  <c r="XE10" i="8"/>
  <c r="XE9" i="8"/>
  <c r="XF12" i="8" l="1"/>
  <c r="XG11" i="8"/>
  <c r="XF10" i="8"/>
  <c r="XF9" i="8"/>
  <c r="XG12" i="8" l="1"/>
  <c r="XH11" i="8"/>
  <c r="XG9" i="8"/>
  <c r="XG10" i="8"/>
  <c r="XH12" i="8" l="1"/>
  <c r="XI11" i="8"/>
  <c r="XH10" i="8"/>
  <c r="XH9" i="8"/>
  <c r="XI12" i="8" l="1"/>
  <c r="XI10" i="8"/>
  <c r="XJ11" i="8"/>
  <c r="XI9" i="8"/>
  <c r="XJ12" i="8" l="1"/>
  <c r="XK11" i="8"/>
  <c r="XJ10" i="8"/>
  <c r="XJ9" i="8"/>
  <c r="XK12" i="8" l="1"/>
  <c r="XL11" i="8"/>
  <c r="XK9" i="8"/>
  <c r="XK10" i="8"/>
  <c r="XL12" i="8" l="1"/>
  <c r="XM11" i="8"/>
  <c r="XL10" i="8"/>
  <c r="XL9" i="8"/>
  <c r="XM12" i="8" l="1"/>
  <c r="XM10" i="8"/>
  <c r="XN11" i="8"/>
  <c r="XM9" i="8"/>
  <c r="XN12" i="8" l="1"/>
  <c r="XO11" i="8"/>
  <c r="XN10" i="8"/>
  <c r="XN9" i="8"/>
  <c r="XO12" i="8" l="1"/>
  <c r="XP11" i="8"/>
  <c r="XO9" i="8"/>
  <c r="XO10" i="8"/>
  <c r="XP12" i="8" l="1"/>
  <c r="XQ11" i="8"/>
  <c r="XP10" i="8"/>
  <c r="XP9" i="8"/>
  <c r="XQ12" i="8" l="1"/>
  <c r="XR11" i="8"/>
  <c r="XQ10" i="8"/>
  <c r="XQ9" i="8"/>
  <c r="XR12" i="8" l="1"/>
  <c r="XS11" i="8"/>
  <c r="XR10" i="8"/>
  <c r="XR9" i="8"/>
  <c r="XS12" i="8" l="1"/>
  <c r="XT11" i="8"/>
  <c r="XS9" i="8"/>
  <c r="XS10" i="8"/>
  <c r="XT12" i="8" l="1"/>
  <c r="XU11" i="8"/>
  <c r="XT10" i="8"/>
  <c r="XT9" i="8"/>
  <c r="XV11" i="8" l="1"/>
  <c r="XU12" i="8"/>
  <c r="XU10" i="8"/>
  <c r="XU9" i="8"/>
  <c r="XV12" i="8" l="1"/>
  <c r="XW11" i="8"/>
  <c r="XV10" i="8"/>
  <c r="XV9" i="8"/>
  <c r="XW12" i="8" l="1"/>
  <c r="XX11" i="8"/>
  <c r="XW10" i="8"/>
  <c r="XW9" i="8"/>
  <c r="XX12" i="8" l="1"/>
  <c r="XY11" i="8"/>
  <c r="XX10" i="8"/>
  <c r="XX9" i="8"/>
  <c r="XY12" i="8" l="1"/>
  <c r="XZ11" i="8"/>
  <c r="XY10" i="8"/>
  <c r="XY9" i="8"/>
  <c r="XZ12" i="8" l="1"/>
  <c r="YA11" i="8"/>
  <c r="XZ10" i="8"/>
  <c r="XZ9" i="8"/>
  <c r="YB11" i="8" l="1"/>
  <c r="YA12" i="8"/>
  <c r="YA10" i="8"/>
  <c r="YA9" i="8"/>
  <c r="YB12" i="8" l="1"/>
  <c r="YC11" i="8"/>
  <c r="YB10" i="8"/>
  <c r="YB9" i="8"/>
  <c r="YC12" i="8" l="1"/>
  <c r="YC10" i="8"/>
  <c r="YD11" i="8"/>
  <c r="YC9" i="8"/>
  <c r="YD12" i="8" l="1"/>
  <c r="YE11" i="8"/>
  <c r="YD10" i="8"/>
  <c r="YD9" i="8"/>
  <c r="YE12" i="8" l="1"/>
  <c r="YE9" i="8"/>
  <c r="YF11" i="8"/>
  <c r="YE10" i="8"/>
  <c r="YF12" i="8" l="1"/>
  <c r="YG11" i="8"/>
  <c r="YF10" i="8"/>
  <c r="YF9" i="8"/>
  <c r="YG12" i="8" l="1"/>
  <c r="YH11" i="8"/>
  <c r="YG10" i="8"/>
  <c r="YG9" i="8"/>
  <c r="YH12" i="8" l="1"/>
  <c r="YI11" i="8"/>
  <c r="YH10" i="8"/>
  <c r="YH9" i="8"/>
  <c r="YJ11" i="8" l="1"/>
  <c r="YI12" i="8"/>
  <c r="YI9" i="8"/>
  <c r="YI10" i="8"/>
  <c r="YJ12" i="8" l="1"/>
  <c r="YK11" i="8"/>
  <c r="YJ10" i="8"/>
  <c r="YJ9" i="8"/>
  <c r="YK12" i="8" l="1"/>
  <c r="YL11" i="8"/>
  <c r="YK10" i="8"/>
  <c r="YK9" i="8"/>
  <c r="YL12" i="8" l="1"/>
  <c r="YM11" i="8"/>
  <c r="YL10" i="8"/>
  <c r="YL9" i="8"/>
  <c r="YM12" i="8" l="1"/>
  <c r="YN11" i="8"/>
  <c r="YM9" i="8"/>
  <c r="YM10" i="8"/>
  <c r="YN12" i="8" l="1"/>
  <c r="YO11" i="8"/>
  <c r="YN10" i="8"/>
  <c r="YN9" i="8"/>
  <c r="YO12" i="8" l="1"/>
  <c r="YP11" i="8"/>
  <c r="YO10" i="8"/>
  <c r="YO9" i="8"/>
  <c r="YP12" i="8" l="1"/>
  <c r="YQ11" i="8"/>
  <c r="YP10" i="8"/>
  <c r="YP9" i="8"/>
  <c r="YQ12" i="8" l="1"/>
  <c r="YR11" i="8"/>
  <c r="YQ9" i="8"/>
  <c r="YQ10" i="8"/>
  <c r="YR12" i="8" l="1"/>
  <c r="YS11" i="8"/>
  <c r="YR10" i="8"/>
  <c r="YR9" i="8"/>
  <c r="YS12" i="8" l="1"/>
  <c r="YT11" i="8"/>
  <c r="YS10" i="8"/>
  <c r="YS9" i="8"/>
  <c r="YT12" i="8" l="1"/>
  <c r="YU11" i="8"/>
  <c r="YT10" i="8"/>
  <c r="YT9" i="8"/>
  <c r="YU12" i="8" l="1"/>
  <c r="YV11" i="8"/>
  <c r="YU10" i="8"/>
  <c r="YU9" i="8"/>
  <c r="YV12" i="8" l="1"/>
  <c r="YW11" i="8"/>
  <c r="YV10" i="8"/>
  <c r="YV9" i="8"/>
  <c r="YW12" i="8" l="1"/>
  <c r="YX11" i="8"/>
  <c r="YW10" i="8"/>
  <c r="YW9" i="8"/>
  <c r="YX12" i="8" l="1"/>
  <c r="YY11" i="8"/>
  <c r="YX10" i="8"/>
  <c r="YX9" i="8"/>
  <c r="YY12" i="8" l="1"/>
  <c r="YY9" i="8"/>
  <c r="YZ11" i="8"/>
  <c r="YY10" i="8"/>
  <c r="YZ12" i="8" l="1"/>
  <c r="ZA11" i="8"/>
  <c r="YZ10" i="8"/>
  <c r="YZ9" i="8"/>
  <c r="ZA12" i="8" l="1"/>
  <c r="ZB11" i="8"/>
  <c r="ZA10" i="8"/>
  <c r="ZA9" i="8"/>
  <c r="ZB12" i="8" l="1"/>
  <c r="ZC11" i="8"/>
  <c r="ZB10" i="8"/>
  <c r="ZB9" i="8"/>
  <c r="ZC12" i="8" l="1"/>
  <c r="ZD11" i="8"/>
  <c r="ZC10" i="8"/>
  <c r="ZC9" i="8"/>
  <c r="ZD12" i="8" l="1"/>
  <c r="ZE11" i="8"/>
  <c r="ZD10" i="8"/>
  <c r="ZD9" i="8"/>
  <c r="ZE12" i="8" l="1"/>
  <c r="ZF11" i="8"/>
  <c r="ZE10" i="8"/>
  <c r="ZE9" i="8"/>
  <c r="ZF12" i="8" l="1"/>
  <c r="ZG11" i="8"/>
  <c r="ZF10" i="8"/>
  <c r="ZF9" i="8"/>
  <c r="ZG12" i="8" l="1"/>
  <c r="ZH11" i="8"/>
  <c r="ZG10" i="8"/>
  <c r="ZG9" i="8"/>
  <c r="ZH12" i="8" l="1"/>
  <c r="ZI11" i="8"/>
  <c r="ZH10" i="8"/>
  <c r="ZH9" i="8"/>
  <c r="ZI12" i="8" l="1"/>
  <c r="ZJ11" i="8"/>
  <c r="ZI10" i="8"/>
  <c r="ZI9" i="8"/>
  <c r="ZJ12" i="8" l="1"/>
  <c r="ZK11" i="8"/>
  <c r="ZJ10" i="8"/>
  <c r="ZJ9" i="8"/>
  <c r="ZK12" i="8" l="1"/>
  <c r="ZL11" i="8"/>
  <c r="ZK9" i="8"/>
  <c r="ZK10" i="8"/>
  <c r="ZM11" i="8" l="1"/>
  <c r="ZL12" i="8"/>
  <c r="ZL10" i="8"/>
  <c r="ZL9" i="8"/>
  <c r="ZM12" i="8" l="1"/>
  <c r="ZN11" i="8"/>
  <c r="ZM10" i="8"/>
  <c r="ZM9" i="8"/>
  <c r="ZN12" i="8" l="1"/>
  <c r="ZO11" i="8"/>
  <c r="ZN10" i="8"/>
  <c r="ZN9" i="8"/>
  <c r="ZO12" i="8" l="1"/>
  <c r="ZO9" i="8"/>
  <c r="ZO10" i="8"/>
  <c r="ZP11" i="8"/>
  <c r="ZP12" i="8" l="1"/>
  <c r="ZQ11" i="8"/>
  <c r="ZP10" i="8"/>
  <c r="ZP9" i="8"/>
  <c r="ZR11" i="8" l="1"/>
  <c r="ZQ12" i="8"/>
  <c r="ZQ10" i="8"/>
  <c r="ZQ9" i="8"/>
  <c r="ZR12" i="8" l="1"/>
  <c r="ZS11" i="8"/>
  <c r="ZR10" i="8"/>
  <c r="ZR9" i="8"/>
  <c r="ZS12" i="8" l="1"/>
  <c r="ZS10" i="8"/>
  <c r="ZS9" i="8"/>
  <c r="ZT11" i="8"/>
  <c r="ZT12" i="8" l="1"/>
  <c r="ZU11" i="8"/>
  <c r="ZT10" i="8"/>
  <c r="ZT9" i="8"/>
  <c r="ZU12" i="8" l="1"/>
  <c r="ZV11" i="8"/>
  <c r="ZU10" i="8"/>
  <c r="ZU9" i="8"/>
  <c r="ZV12" i="8" l="1"/>
  <c r="ZW11" i="8"/>
  <c r="ZV10" i="8"/>
  <c r="ZV9" i="8"/>
  <c r="ZW12" i="8" l="1"/>
  <c r="ZX11" i="8"/>
  <c r="ZW9" i="8"/>
  <c r="ZW10" i="8"/>
  <c r="ZX12" i="8" l="1"/>
  <c r="ZY11" i="8"/>
  <c r="ZX10" i="8"/>
  <c r="ZX9" i="8"/>
  <c r="ZY12" i="8" l="1"/>
  <c r="ZZ11" i="8"/>
  <c r="ZY10" i="8"/>
  <c r="ZY9" i="8"/>
  <c r="AAA11" i="8" l="1"/>
  <c r="ZZ10" i="8"/>
  <c r="ZZ12" i="8"/>
  <c r="ZZ9" i="8"/>
  <c r="AAA12" i="8" l="1"/>
  <c r="AAB11" i="8"/>
  <c r="AAA10" i="8"/>
  <c r="AAA9" i="8"/>
  <c r="AAB12" i="8" l="1"/>
  <c r="AAC11" i="8"/>
  <c r="AAB10" i="8"/>
  <c r="AAB9" i="8"/>
  <c r="AAC12" i="8" l="1"/>
  <c r="AAD11" i="8"/>
  <c r="AAC10" i="8"/>
  <c r="AAC9" i="8"/>
  <c r="AAD12" i="8" l="1"/>
  <c r="AAE11" i="8"/>
  <c r="AAD10" i="8"/>
  <c r="AAD9" i="8"/>
  <c r="AAE12" i="8" l="1"/>
  <c r="AAF11" i="8"/>
  <c r="AAE10" i="8"/>
  <c r="AAE9" i="8"/>
  <c r="AAF12" i="8" l="1"/>
  <c r="AAG11" i="8"/>
  <c r="AAF10" i="8"/>
  <c r="AAF9" i="8"/>
  <c r="AAG12" i="8" l="1"/>
  <c r="AAH11" i="8"/>
  <c r="AAG10" i="8"/>
  <c r="AAG9" i="8"/>
  <c r="AAH12" i="8" l="1"/>
  <c r="AAI11" i="8"/>
  <c r="AAH10" i="8"/>
  <c r="AAH9" i="8"/>
  <c r="AAI12" i="8" l="1"/>
  <c r="AAI10" i="8"/>
  <c r="AAJ11" i="8"/>
  <c r="AAI9" i="8"/>
  <c r="AAJ12" i="8" l="1"/>
  <c r="AAK11" i="8"/>
  <c r="AAJ9" i="8"/>
  <c r="AAJ10" i="8"/>
  <c r="AAK12" i="8" l="1"/>
  <c r="AAL11" i="8"/>
  <c r="AAK10" i="8"/>
  <c r="AAK9" i="8"/>
  <c r="AAL12" i="8" l="1"/>
  <c r="AAM11" i="8"/>
  <c r="AAL10" i="8"/>
  <c r="AAL9" i="8"/>
  <c r="AAM12" i="8" l="1"/>
  <c r="AAN11" i="8"/>
  <c r="AAM10" i="8"/>
  <c r="AAM9" i="8"/>
  <c r="AAN12" i="8" l="1"/>
  <c r="AAO11" i="8"/>
  <c r="AAN10" i="8"/>
  <c r="AAN9" i="8"/>
  <c r="AAO12" i="8" l="1"/>
  <c r="AAP11" i="8"/>
  <c r="AAO10" i="8"/>
  <c r="AAO9" i="8"/>
  <c r="AAQ11" i="8" l="1"/>
  <c r="AAP12" i="8"/>
  <c r="AAP10" i="8"/>
  <c r="AAP9" i="8"/>
  <c r="AAR11" i="8" l="1"/>
  <c r="AAQ12" i="8"/>
  <c r="AAQ10" i="8"/>
  <c r="AAQ9" i="8"/>
  <c r="AAR12" i="8" l="1"/>
  <c r="AAS11" i="8"/>
  <c r="AAR10" i="8"/>
  <c r="AAR9" i="8"/>
  <c r="AAS12" i="8" l="1"/>
  <c r="AAT11" i="8"/>
  <c r="AAS10" i="8"/>
  <c r="AAS9" i="8"/>
  <c r="AAT12" i="8" l="1"/>
  <c r="AAU11" i="8"/>
  <c r="AAT10" i="8"/>
  <c r="AAT9" i="8"/>
  <c r="AAU12" i="8" l="1"/>
  <c r="AAV11" i="8"/>
  <c r="AAU9" i="8"/>
  <c r="AAU10" i="8"/>
  <c r="AAV12" i="8" l="1"/>
  <c r="AAV10" i="8"/>
  <c r="AAW11" i="8"/>
  <c r="AAV9" i="8"/>
  <c r="AAW12" i="8" l="1"/>
  <c r="AAX11" i="8"/>
  <c r="AAW10" i="8"/>
  <c r="AAW9" i="8"/>
  <c r="AAX12" i="8" l="1"/>
  <c r="AAY11" i="8"/>
  <c r="AAX10" i="8"/>
  <c r="AAX9" i="8"/>
  <c r="AAY12" i="8" l="1"/>
  <c r="AAZ11" i="8"/>
  <c r="AAY10" i="8"/>
  <c r="AAY9" i="8"/>
  <c r="AAZ12" i="8" l="1"/>
  <c r="ABA11" i="8"/>
  <c r="AAZ9" i="8"/>
  <c r="AAZ10" i="8"/>
  <c r="ABA12" i="8" l="1"/>
  <c r="ABA10" i="8"/>
  <c r="ABB11" i="8"/>
  <c r="ABA9" i="8"/>
  <c r="ABB12" i="8" l="1"/>
  <c r="ABC11" i="8"/>
  <c r="ABB10" i="8"/>
  <c r="ABB9" i="8"/>
  <c r="ABC12" i="8" l="1"/>
  <c r="ABD11" i="8"/>
  <c r="ABC10" i="8"/>
  <c r="ABC9" i="8"/>
  <c r="ABD12" i="8" l="1"/>
  <c r="ABD10" i="8"/>
  <c r="ABE11" i="8"/>
  <c r="ABD9" i="8"/>
  <c r="ABE12" i="8" l="1"/>
  <c r="ABF11" i="8"/>
  <c r="ABE10" i="8"/>
  <c r="ABE9" i="8"/>
  <c r="ABF12" i="8" l="1"/>
  <c r="ABG11" i="8"/>
  <c r="ABF10" i="8"/>
  <c r="ABF9" i="8"/>
  <c r="ABG12" i="8" l="1"/>
  <c r="ABH11" i="8"/>
  <c r="ABG9" i="8"/>
  <c r="ABG10" i="8"/>
  <c r="ABI11" i="8" l="1"/>
  <c r="ABH12" i="8"/>
  <c r="ABH10" i="8"/>
  <c r="ABH9" i="8"/>
  <c r="ABI12" i="8" l="1"/>
  <c r="ABJ11" i="8"/>
  <c r="ABI10" i="8"/>
  <c r="ABI9" i="8"/>
  <c r="ABJ12" i="8" l="1"/>
  <c r="ABK11" i="8"/>
  <c r="ABJ10" i="8"/>
  <c r="ABJ9" i="8"/>
  <c r="ABK12" i="8" l="1"/>
  <c r="ABL11" i="8"/>
  <c r="ABK10" i="8"/>
  <c r="ABK9" i="8"/>
  <c r="ABL12" i="8" l="1"/>
  <c r="ABM11" i="8"/>
  <c r="ABL10" i="8"/>
  <c r="ABL9" i="8"/>
  <c r="ABM12" i="8" l="1"/>
  <c r="ABN11" i="8"/>
  <c r="ABM10" i="8"/>
  <c r="ABM9" i="8"/>
  <c r="ABO11" i="8" l="1"/>
  <c r="ABN12" i="8"/>
  <c r="ABN10" i="8"/>
  <c r="ABN9" i="8"/>
  <c r="ABO12" i="8" l="1"/>
  <c r="ABP11" i="8"/>
  <c r="ABO10" i="8"/>
  <c r="ABO9" i="8"/>
  <c r="ABP12" i="8" l="1"/>
  <c r="ABQ11" i="8"/>
  <c r="ABP10" i="8"/>
  <c r="ABP9" i="8"/>
  <c r="ABQ12" i="8" l="1"/>
  <c r="ABR11" i="8"/>
  <c r="ABQ10" i="8"/>
  <c r="ABQ9" i="8"/>
  <c r="ABR12" i="8" l="1"/>
  <c r="ABS11" i="8"/>
  <c r="ABR10" i="8"/>
  <c r="ABR9" i="8"/>
  <c r="ABS12" i="8" l="1"/>
  <c r="ABT11" i="8"/>
  <c r="ABS10" i="8"/>
  <c r="ABS9" i="8"/>
  <c r="ABT12" i="8" l="1"/>
  <c r="ABU11" i="8"/>
  <c r="ABT10" i="8"/>
  <c r="ABT9" i="8"/>
  <c r="ABU12" i="8" l="1"/>
  <c r="ABV11" i="8"/>
  <c r="ABU10" i="8"/>
  <c r="ABU9" i="8"/>
  <c r="ABW11" i="8" l="1"/>
  <c r="ABV12" i="8"/>
  <c r="ABV10" i="8"/>
  <c r="ABV9" i="8"/>
  <c r="ABW12" i="8" l="1"/>
  <c r="ABW10" i="8"/>
  <c r="ABX11" i="8"/>
  <c r="ABW9" i="8"/>
  <c r="ABX12" i="8" l="1"/>
  <c r="ABY11" i="8"/>
  <c r="ABX10" i="8"/>
  <c r="ABX9" i="8"/>
  <c r="ABY12" i="8" l="1"/>
  <c r="ABZ11" i="8"/>
  <c r="ABY10" i="8"/>
  <c r="ABY9" i="8"/>
  <c r="ABZ12" i="8" l="1"/>
  <c r="ACA11" i="8"/>
  <c r="ABZ10" i="8"/>
  <c r="ABZ9" i="8"/>
  <c r="ACA12" i="8" l="1"/>
  <c r="ACB11" i="8"/>
  <c r="ACA10" i="8"/>
  <c r="ACA9" i="8"/>
  <c r="ACB12" i="8" l="1"/>
  <c r="ACC11" i="8"/>
  <c r="ACB10" i="8"/>
  <c r="ACB9" i="8"/>
  <c r="ACC12" i="8" l="1"/>
  <c r="ACD11" i="8"/>
  <c r="ACC10" i="8"/>
  <c r="ACC9" i="8"/>
  <c r="ACD12" i="8" l="1"/>
  <c r="ACE11" i="8"/>
  <c r="ACD10" i="8"/>
  <c r="ACD9" i="8"/>
  <c r="ACE12" i="8" l="1"/>
  <c r="ACF11" i="8"/>
  <c r="ACE9" i="8"/>
  <c r="ACE10" i="8"/>
  <c r="ACF12" i="8" l="1"/>
  <c r="ACG11" i="8"/>
  <c r="ACF10" i="8"/>
  <c r="ACF9" i="8"/>
  <c r="ACG12" i="8" l="1"/>
  <c r="ACG10" i="8"/>
  <c r="ACH11" i="8"/>
  <c r="ACG9" i="8"/>
  <c r="ACH12" i="8" l="1"/>
  <c r="ACI11" i="8"/>
  <c r="ACH10" i="8"/>
  <c r="ACH9" i="8"/>
  <c r="ACI12" i="8" l="1"/>
  <c r="ACJ11" i="8"/>
  <c r="ACI10" i="8"/>
  <c r="ACI9" i="8"/>
  <c r="ACJ12" i="8" l="1"/>
  <c r="ACK11" i="8"/>
  <c r="ACJ10" i="8"/>
  <c r="ACJ9" i="8"/>
  <c r="ACK12" i="8" l="1"/>
  <c r="ACL11" i="8"/>
  <c r="ACK10" i="8"/>
  <c r="ACK9" i="8"/>
  <c r="ACM11" i="8" l="1"/>
  <c r="ACL12" i="8"/>
  <c r="ACL10" i="8"/>
  <c r="ACL9" i="8"/>
  <c r="ACM12" i="8" l="1"/>
  <c r="ACM9" i="8"/>
  <c r="ACM10" i="8"/>
  <c r="ACN11" i="8"/>
  <c r="ACO11" i="8" l="1"/>
  <c r="ACN12" i="8"/>
  <c r="ACN10" i="8"/>
  <c r="ACN9" i="8"/>
  <c r="ACO12" i="8" l="1"/>
  <c r="ACO10" i="8"/>
  <c r="ACP11" i="8"/>
  <c r="ACO9" i="8"/>
  <c r="ACP12" i="8" l="1"/>
  <c r="ACQ11" i="8"/>
  <c r="ACP10" i="8"/>
  <c r="ACP9" i="8"/>
  <c r="ACQ12" i="8" l="1"/>
  <c r="ACR11" i="8"/>
  <c r="ACQ9" i="8"/>
  <c r="ACQ10" i="8"/>
  <c r="ACR12" i="8" l="1"/>
  <c r="ACS11" i="8"/>
  <c r="ACR9" i="8"/>
  <c r="ACR10" i="8"/>
  <c r="ACS12" i="8" l="1"/>
  <c r="ACT11" i="8"/>
  <c r="ACS10" i="8"/>
  <c r="ACS9" i="8"/>
  <c r="ACU11" i="8" l="1"/>
  <c r="ACT12" i="8"/>
  <c r="ACT10" i="8"/>
  <c r="ACT9" i="8"/>
  <c r="ACU12" i="8" l="1"/>
  <c r="ACV11" i="8"/>
  <c r="ACU10" i="8"/>
  <c r="ACU9" i="8"/>
  <c r="ACV12" i="8" l="1"/>
  <c r="ACW11" i="8"/>
  <c r="ACV10" i="8"/>
  <c r="ACV9" i="8"/>
  <c r="ACW12" i="8" l="1"/>
  <c r="ACX11" i="8"/>
  <c r="ACW10" i="8"/>
  <c r="ACW9" i="8"/>
  <c r="ACX12" i="8" l="1"/>
  <c r="ACY11" i="8"/>
  <c r="ACX10" i="8"/>
  <c r="ACX9" i="8"/>
  <c r="ACY12" i="8" l="1"/>
  <c r="ACZ11" i="8"/>
  <c r="ACY10" i="8"/>
  <c r="ACY9" i="8"/>
  <c r="ACZ12" i="8" l="1"/>
  <c r="ADA11" i="8"/>
  <c r="ACZ10" i="8"/>
  <c r="ACZ9" i="8"/>
  <c r="ADA12" i="8" l="1"/>
  <c r="ADB11" i="8"/>
  <c r="ADA10" i="8"/>
  <c r="ADA9" i="8"/>
  <c r="ADC11" i="8" l="1"/>
  <c r="ADB12" i="8"/>
  <c r="ADB10" i="8"/>
  <c r="ADB9" i="8"/>
  <c r="ADC12" i="8" l="1"/>
  <c r="ADD11" i="8"/>
  <c r="ADC9" i="8"/>
  <c r="ADC10" i="8"/>
  <c r="ADE11" i="8" l="1"/>
  <c r="ADD12" i="8"/>
  <c r="ADD10" i="8"/>
  <c r="ADD9" i="8"/>
  <c r="ADE12" i="8" l="1"/>
  <c r="ADF11" i="8"/>
  <c r="ADE10" i="8"/>
  <c r="ADE9" i="8"/>
  <c r="ADF12" i="8" l="1"/>
  <c r="ADG11" i="8"/>
  <c r="ADF10" i="8"/>
  <c r="ADF9" i="8"/>
  <c r="ADG12" i="8" l="1"/>
  <c r="ADG10" i="8"/>
  <c r="ADG9" i="8"/>
  <c r="ADH11" i="8"/>
  <c r="ADH12" i="8" l="1"/>
  <c r="ADH10" i="8"/>
  <c r="ADI11" i="8"/>
  <c r="ADH9" i="8"/>
  <c r="ADI12" i="8" l="1"/>
  <c r="ADJ11" i="8"/>
  <c r="ADI10" i="8"/>
  <c r="ADI9" i="8"/>
  <c r="ADJ12" i="8" l="1"/>
  <c r="ADK11" i="8"/>
  <c r="ADJ10" i="8"/>
  <c r="ADJ9" i="8"/>
  <c r="ADK12" i="8" l="1"/>
  <c r="ADL11" i="8"/>
  <c r="ADK9" i="8"/>
  <c r="ADK10" i="8"/>
  <c r="ADL12" i="8" l="1"/>
  <c r="ADM11" i="8"/>
  <c r="ADL10" i="8"/>
  <c r="ADL9" i="8"/>
  <c r="ADM12" i="8" l="1"/>
  <c r="ADN11" i="8"/>
  <c r="ADM10" i="8"/>
  <c r="ADM9" i="8"/>
  <c r="ADN12" i="8" l="1"/>
  <c r="ADO11" i="8"/>
  <c r="ADN10" i="8"/>
  <c r="ADN9" i="8"/>
  <c r="ADO12" i="8" l="1"/>
  <c r="ADP11" i="8"/>
  <c r="ADO9" i="8"/>
  <c r="ADO10" i="8"/>
  <c r="ADP12" i="8" l="1"/>
  <c r="ADQ11" i="8"/>
  <c r="ADP10" i="8"/>
  <c r="ADP9" i="8"/>
  <c r="ADQ12" i="8" l="1"/>
  <c r="ADR11" i="8"/>
  <c r="ADQ10" i="8"/>
  <c r="ADQ9" i="8"/>
  <c r="ADS11" i="8" l="1"/>
  <c r="ADR12" i="8"/>
  <c r="ADR10" i="8"/>
  <c r="ADR9" i="8"/>
  <c r="ADS12" i="8" l="1"/>
  <c r="ADT11" i="8"/>
  <c r="ADS10" i="8"/>
  <c r="ADS9" i="8"/>
  <c r="ADU11" i="8" l="1"/>
  <c r="ADT12" i="8"/>
  <c r="ADT10" i="8"/>
  <c r="ADT9" i="8"/>
  <c r="ADU12" i="8" l="1"/>
  <c r="ADV11" i="8"/>
  <c r="ADU10" i="8"/>
  <c r="ADU9" i="8"/>
  <c r="ADV12" i="8" l="1"/>
  <c r="ADW11" i="8"/>
  <c r="ADV10" i="8"/>
  <c r="ADV9" i="8"/>
  <c r="ADW12" i="8" l="1"/>
  <c r="ADX11" i="8"/>
  <c r="ADW9" i="8"/>
  <c r="ADW10" i="8"/>
  <c r="ADX12" i="8" l="1"/>
  <c r="ADX10" i="8"/>
  <c r="ADX9" i="8"/>
  <c r="ADY11" i="8"/>
  <c r="ADY12" i="8" l="1"/>
  <c r="ADZ11" i="8"/>
  <c r="ADY10" i="8"/>
  <c r="ADY9" i="8"/>
  <c r="AEA11" i="8" l="1"/>
  <c r="ADZ12" i="8"/>
  <c r="ADZ10" i="8"/>
  <c r="ADZ9" i="8"/>
  <c r="AEA12" i="8" l="1"/>
  <c r="AEB11" i="8"/>
  <c r="AEA10" i="8"/>
  <c r="AEA9" i="8"/>
  <c r="AEB12" i="8" l="1"/>
  <c r="AEC11" i="8"/>
  <c r="AEB10" i="8"/>
  <c r="AEB9" i="8"/>
  <c r="AEC12" i="8" l="1"/>
  <c r="AED11" i="8"/>
  <c r="AEC10" i="8"/>
  <c r="AEC9" i="8"/>
  <c r="AED12" i="8" l="1"/>
  <c r="AEE11" i="8"/>
  <c r="AED10" i="8"/>
  <c r="AED9" i="8"/>
  <c r="AEE12" i="8" l="1"/>
  <c r="AEF11" i="8"/>
  <c r="AEE10" i="8"/>
  <c r="AEE9" i="8"/>
  <c r="AEF12" i="8" l="1"/>
  <c r="AEG11" i="8"/>
  <c r="AEF10" i="8"/>
  <c r="AEF9" i="8"/>
  <c r="AEG12" i="8" l="1"/>
  <c r="AEH11" i="8"/>
  <c r="AEG10" i="8"/>
  <c r="AEG9" i="8"/>
  <c r="AEH12" i="8" l="1"/>
  <c r="AEI11" i="8"/>
  <c r="AEH10" i="8"/>
  <c r="AEH9" i="8"/>
  <c r="AEI12" i="8" l="1"/>
  <c r="AEJ11" i="8"/>
  <c r="AEI9" i="8"/>
  <c r="AEI10" i="8"/>
  <c r="AEK11" i="8" l="1"/>
  <c r="AEJ12" i="8"/>
  <c r="AEJ10" i="8"/>
  <c r="AEJ9" i="8"/>
  <c r="AEK12" i="8" l="1"/>
  <c r="AEL11" i="8"/>
  <c r="AEK10" i="8"/>
  <c r="AEK9" i="8"/>
  <c r="AEL12" i="8" l="1"/>
  <c r="AEM11" i="8"/>
  <c r="AEL10" i="8"/>
  <c r="AEL9" i="8"/>
  <c r="AEM12" i="8" l="1"/>
  <c r="AEN11" i="8"/>
  <c r="AEM9" i="8"/>
  <c r="AEM10" i="8"/>
  <c r="AEN12" i="8" l="1"/>
  <c r="AEO11" i="8"/>
  <c r="AEN10" i="8"/>
  <c r="AEN9" i="8"/>
  <c r="AEO12" i="8" l="1"/>
  <c r="AEP11" i="8"/>
  <c r="AEO10" i="8"/>
  <c r="AEO9" i="8"/>
  <c r="AEP12" i="8" l="1"/>
  <c r="AEQ11" i="8"/>
  <c r="AEP10" i="8"/>
  <c r="AEP9" i="8"/>
  <c r="AEQ12" i="8" l="1"/>
  <c r="AER11" i="8"/>
  <c r="AEQ10" i="8"/>
  <c r="AEQ9" i="8"/>
  <c r="AER12" i="8" l="1"/>
  <c r="AES11" i="8"/>
  <c r="AER10" i="8"/>
  <c r="AER9" i="8"/>
  <c r="AES12" i="8" l="1"/>
  <c r="AET11" i="8"/>
  <c r="AES10" i="8"/>
  <c r="AES9" i="8"/>
  <c r="AET12" i="8" l="1"/>
  <c r="AEU11" i="8"/>
  <c r="AET10" i="8"/>
  <c r="AET9" i="8"/>
  <c r="AEU12" i="8" l="1"/>
  <c r="AEV11" i="8"/>
  <c r="AEU9" i="8"/>
  <c r="AEU10" i="8"/>
  <c r="AEV12" i="8" l="1"/>
  <c r="AEW11" i="8"/>
  <c r="AEV10" i="8"/>
  <c r="AEV9" i="8"/>
  <c r="AEW12" i="8" l="1"/>
  <c r="AEW10" i="8"/>
  <c r="AEW9" i="8"/>
  <c r="AEX11" i="8"/>
  <c r="AEY11" i="8" l="1"/>
  <c r="AEX12" i="8"/>
  <c r="AEX10" i="8"/>
  <c r="AEX9" i="8"/>
  <c r="AEY12" i="8" l="1"/>
  <c r="AEZ11" i="8"/>
  <c r="AEY10" i="8"/>
  <c r="AEY9" i="8"/>
  <c r="AEZ12" i="8" l="1"/>
  <c r="AFA11" i="8"/>
  <c r="AEZ10" i="8"/>
  <c r="AEZ9" i="8"/>
  <c r="AFA12" i="8" l="1"/>
  <c r="AFB11" i="8"/>
  <c r="AFA10" i="8"/>
  <c r="AFA9" i="8"/>
  <c r="AFB12" i="8" l="1"/>
  <c r="AFC11" i="8"/>
  <c r="AFB10" i="8"/>
  <c r="AFB9" i="8"/>
  <c r="AFC12" i="8" l="1"/>
  <c r="AFD11" i="8"/>
  <c r="AFC9" i="8"/>
  <c r="AFC10" i="8"/>
  <c r="AFD12" i="8" l="1"/>
  <c r="AFD10" i="8"/>
  <c r="AFE11" i="8"/>
  <c r="AFD9" i="8"/>
  <c r="AFE12" i="8" l="1"/>
  <c r="AFF11" i="8"/>
  <c r="AFE10" i="8"/>
  <c r="AFE9" i="8"/>
  <c r="AFF12" i="8" l="1"/>
  <c r="AFG11" i="8"/>
  <c r="AFF10" i="8"/>
  <c r="AFF9" i="8"/>
  <c r="AFG12" i="8" l="1"/>
  <c r="AFH11" i="8"/>
  <c r="AFG10" i="8"/>
  <c r="AFG9" i="8"/>
  <c r="AFH12" i="8" l="1"/>
  <c r="AFI11" i="8"/>
  <c r="AFH10" i="8"/>
  <c r="AFH9" i="8"/>
  <c r="AFI12" i="8" l="1"/>
  <c r="AFJ11" i="8"/>
  <c r="AFI10" i="8"/>
  <c r="AFI9" i="8"/>
  <c r="AFJ12" i="8" l="1"/>
  <c r="AFK11" i="8"/>
  <c r="AFJ10" i="8"/>
  <c r="AFJ9" i="8"/>
  <c r="AFK12" i="8" l="1"/>
  <c r="AFL11" i="8"/>
  <c r="AFK10" i="8"/>
  <c r="AFK9" i="8"/>
  <c r="AFL12" i="8" l="1"/>
  <c r="AFM11" i="8"/>
  <c r="AFL10" i="8"/>
  <c r="AFL9" i="8"/>
  <c r="AFM12" i="8" l="1"/>
  <c r="AFN11" i="8"/>
  <c r="AFM9" i="8"/>
  <c r="AFM10" i="8"/>
  <c r="AFO11" i="8" l="1"/>
  <c r="AFN12" i="8"/>
  <c r="AFN10" i="8"/>
  <c r="AFN9" i="8"/>
  <c r="AFO12" i="8" l="1"/>
  <c r="AFP11" i="8"/>
  <c r="AFO10" i="8"/>
  <c r="AFO9" i="8"/>
  <c r="AFQ11" i="8" l="1"/>
  <c r="AFP10" i="8"/>
  <c r="AFP12" i="8"/>
  <c r="AFP9" i="8"/>
  <c r="AFQ12" i="8" l="1"/>
  <c r="AFR11" i="8"/>
  <c r="AFQ10" i="8"/>
  <c r="AFQ9" i="8"/>
  <c r="AFR12" i="8" l="1"/>
  <c r="AFS11" i="8"/>
  <c r="AFR9" i="8"/>
  <c r="AFR10" i="8"/>
  <c r="AFS12" i="8" l="1"/>
  <c r="AFT11" i="8"/>
  <c r="AFS9" i="8"/>
  <c r="AFS10" i="8"/>
  <c r="AFT12" i="8" l="1"/>
  <c r="AFU11" i="8"/>
  <c r="AFT10" i="8"/>
  <c r="AFT9" i="8"/>
  <c r="AFU12" i="8" l="1"/>
  <c r="AFV11" i="8"/>
  <c r="AFU10" i="8"/>
  <c r="AFU9" i="8"/>
  <c r="AFV12" i="8" l="1"/>
  <c r="AFW11" i="8"/>
  <c r="AFV10" i="8"/>
  <c r="AFV9" i="8"/>
  <c r="AFW12" i="8" l="1"/>
  <c r="AFX11" i="8"/>
  <c r="AFW10" i="8"/>
  <c r="AFW9" i="8"/>
  <c r="AFX12" i="8" l="1"/>
  <c r="AFY11" i="8"/>
  <c r="AFX10" i="8"/>
  <c r="AFX9" i="8"/>
  <c r="AFY12" i="8" l="1"/>
  <c r="AFZ11" i="8"/>
  <c r="AFY10" i="8"/>
  <c r="AFY9" i="8"/>
  <c r="AFZ12" i="8" l="1"/>
  <c r="AGA11" i="8"/>
  <c r="AFZ10" i="8"/>
  <c r="AFZ9" i="8"/>
  <c r="AGB11" i="8" l="1"/>
  <c r="AGA12" i="8"/>
  <c r="AGA9" i="8"/>
  <c r="AGA10" i="8"/>
  <c r="AGB12" i="8" l="1"/>
  <c r="AGC11" i="8"/>
  <c r="AGB10" i="8"/>
  <c r="AGB9" i="8"/>
  <c r="AGC12" i="8" l="1"/>
  <c r="AGC10" i="8"/>
  <c r="AGD11" i="8"/>
  <c r="AGC9" i="8"/>
  <c r="AGD12" i="8" l="1"/>
  <c r="AGE11" i="8"/>
  <c r="AGD10" i="8"/>
  <c r="AGD9" i="8"/>
  <c r="AGE12" i="8" l="1"/>
  <c r="AGF11" i="8"/>
  <c r="AGE9" i="8"/>
  <c r="AGE10" i="8"/>
  <c r="AGF12" i="8" l="1"/>
  <c r="AGG11" i="8"/>
  <c r="AGF10" i="8"/>
  <c r="AGF9" i="8"/>
  <c r="AGG12" i="8" l="1"/>
  <c r="AGH11" i="8"/>
  <c r="AGG10" i="8"/>
  <c r="AGG9" i="8"/>
  <c r="AGH12" i="8" l="1"/>
  <c r="AGI11" i="8"/>
  <c r="AGH10" i="8"/>
  <c r="AGH9" i="8"/>
  <c r="AGI12" i="8" l="1"/>
  <c r="AGJ11" i="8"/>
  <c r="AGI9" i="8"/>
  <c r="AGI10" i="8"/>
  <c r="AGJ12" i="8" l="1"/>
  <c r="AGK11" i="8"/>
  <c r="AGJ9" i="8"/>
  <c r="AGJ10" i="8"/>
  <c r="AGK12" i="8" l="1"/>
  <c r="AGL11" i="8"/>
  <c r="AGK10" i="8"/>
  <c r="AGK9" i="8"/>
  <c r="AGL12" i="8" l="1"/>
  <c r="AGM11" i="8"/>
  <c r="AGL10" i="8"/>
  <c r="AGL9" i="8"/>
  <c r="AGM12" i="8" l="1"/>
  <c r="AGN11" i="8"/>
  <c r="AGM10" i="8"/>
  <c r="AGM9" i="8"/>
  <c r="AGN12" i="8" l="1"/>
  <c r="AGO11" i="8"/>
  <c r="AGN10" i="8"/>
  <c r="AGN9" i="8"/>
  <c r="AGP11" i="8" l="1"/>
  <c r="AGO12" i="8"/>
  <c r="AGO10" i="8"/>
  <c r="AGO9" i="8"/>
  <c r="AGP12" i="8" l="1"/>
  <c r="AGQ11" i="8"/>
  <c r="AGP10" i="8"/>
  <c r="AGP9" i="8"/>
  <c r="AGQ12" i="8" l="1"/>
  <c r="AGR11" i="8"/>
  <c r="AGQ10" i="8"/>
  <c r="AGQ9" i="8"/>
  <c r="AGR12" i="8" l="1"/>
  <c r="AGS11" i="8"/>
  <c r="AGR10" i="8"/>
  <c r="AGR9" i="8"/>
  <c r="AGS12" i="8" l="1"/>
  <c r="AGT11" i="8"/>
  <c r="AGS10" i="8"/>
  <c r="AGS9" i="8"/>
  <c r="AGU11" i="8" l="1"/>
  <c r="AGT12" i="8"/>
  <c r="AGT10" i="8"/>
  <c r="AGT9" i="8"/>
  <c r="AGU12" i="8" l="1"/>
  <c r="AGV11" i="8"/>
  <c r="AGU10" i="8"/>
  <c r="AGU9" i="8"/>
  <c r="AGV12" i="8" l="1"/>
  <c r="AGW11" i="8"/>
  <c r="AGV10" i="8"/>
  <c r="AGV9" i="8"/>
  <c r="AGW12" i="8" l="1"/>
  <c r="AGX11" i="8"/>
  <c r="AGW10" i="8"/>
  <c r="AGW9" i="8"/>
  <c r="AGX12" i="8" l="1"/>
  <c r="AGY11" i="8"/>
  <c r="AGX10" i="8"/>
  <c r="AGX9" i="8"/>
  <c r="AGY12" i="8" l="1"/>
  <c r="AGY9" i="8"/>
  <c r="AGY10" i="8"/>
  <c r="AGZ11" i="8"/>
  <c r="AGZ12" i="8" l="1"/>
  <c r="AHA11" i="8"/>
  <c r="AGZ10" i="8"/>
  <c r="AGZ9" i="8"/>
  <c r="AHA12" i="8" l="1"/>
  <c r="AHB11" i="8"/>
  <c r="AHA10" i="8"/>
  <c r="AHA9" i="8"/>
  <c r="AHB12" i="8" l="1"/>
  <c r="AHC11" i="8"/>
  <c r="AHB10" i="8"/>
  <c r="AHB9" i="8"/>
  <c r="AHC12" i="8" l="1"/>
  <c r="AHD11" i="8"/>
  <c r="AHC9" i="8"/>
  <c r="AHC10" i="8"/>
  <c r="AHD12" i="8" l="1"/>
  <c r="AHE11" i="8"/>
  <c r="AHD10" i="8"/>
  <c r="AHD9" i="8"/>
  <c r="AHE12" i="8" l="1"/>
  <c r="AHF11" i="8"/>
  <c r="AHE10" i="8"/>
  <c r="AHE9" i="8"/>
  <c r="AHF12" i="8" l="1"/>
  <c r="AHG11" i="8"/>
  <c r="AHF10" i="8"/>
  <c r="AHF9" i="8"/>
  <c r="AHG12" i="8" l="1"/>
  <c r="AHH11" i="8"/>
  <c r="AHG9" i="8"/>
  <c r="AHG10" i="8"/>
  <c r="AHH12" i="8" l="1"/>
  <c r="AHI11" i="8"/>
  <c r="AHH10" i="8"/>
  <c r="AHH9" i="8"/>
  <c r="AHI12" i="8" l="1"/>
  <c r="AHJ11" i="8"/>
  <c r="AHI10" i="8"/>
  <c r="AHI9" i="8"/>
  <c r="AHJ12" i="8" l="1"/>
  <c r="AHK11" i="8"/>
  <c r="AHJ10" i="8"/>
  <c r="AHJ9" i="8"/>
  <c r="AHK12" i="8" l="1"/>
  <c r="AHL11" i="8"/>
  <c r="AHK9" i="8"/>
  <c r="AHK10" i="8"/>
  <c r="AHL12" i="8" l="1"/>
  <c r="AHM11" i="8"/>
  <c r="AHL10" i="8"/>
  <c r="AHL9" i="8"/>
  <c r="AHM12" i="8" l="1"/>
  <c r="AHN11" i="8"/>
  <c r="AHM10" i="8"/>
  <c r="AHM9" i="8"/>
  <c r="AHO11" i="8" l="1"/>
  <c r="AHN12" i="8"/>
  <c r="AHN10" i="8"/>
  <c r="AHN9" i="8"/>
  <c r="AHO12" i="8" l="1"/>
  <c r="AHP11" i="8"/>
  <c r="AHO9" i="8"/>
  <c r="AHO10" i="8"/>
  <c r="AHP12" i="8" l="1"/>
  <c r="AHQ11" i="8"/>
  <c r="AHP9" i="8"/>
  <c r="AHP10" i="8"/>
  <c r="AHQ12" i="8" l="1"/>
  <c r="AHR11" i="8"/>
  <c r="AHQ10" i="8"/>
  <c r="AHQ9" i="8"/>
  <c r="AHR12" i="8" l="1"/>
  <c r="AHS11" i="8"/>
  <c r="AHR10" i="8"/>
  <c r="AHR9" i="8"/>
  <c r="AHS12" i="8" l="1"/>
  <c r="AHT11" i="8"/>
  <c r="AHS10" i="8"/>
  <c r="AHS9" i="8"/>
  <c r="AHT12" i="8" l="1"/>
  <c r="AHU11" i="8"/>
  <c r="AHT10" i="8"/>
  <c r="AHT9" i="8"/>
  <c r="AHU12" i="8" l="1"/>
  <c r="AHV11" i="8"/>
  <c r="AHU10" i="8"/>
  <c r="AHU9" i="8"/>
  <c r="AHV12" i="8" l="1"/>
  <c r="AHW11" i="8"/>
  <c r="AHV10" i="8"/>
  <c r="AHV9" i="8"/>
  <c r="AHW12" i="8" l="1"/>
  <c r="AHX11" i="8"/>
  <c r="AHW10" i="8"/>
  <c r="AHW9" i="8"/>
  <c r="AHX12" i="8" l="1"/>
  <c r="AHY11" i="8"/>
  <c r="AHX10" i="8"/>
  <c r="AHX9" i="8"/>
  <c r="AHY12" i="8" l="1"/>
  <c r="AHZ11" i="8"/>
  <c r="AHY10" i="8"/>
  <c r="AHY9" i="8"/>
  <c r="AHZ12" i="8" l="1"/>
  <c r="AIA11" i="8"/>
  <c r="AHZ10" i="8"/>
  <c r="AHZ9" i="8"/>
  <c r="AIA12" i="8" l="1"/>
  <c r="AIB11" i="8"/>
  <c r="AIA9" i="8"/>
  <c r="AIA10" i="8"/>
  <c r="AIB12" i="8" l="1"/>
  <c r="AIC11" i="8"/>
  <c r="AIB10" i="8"/>
  <c r="AIB9" i="8"/>
  <c r="AIC12" i="8" l="1"/>
  <c r="AID11" i="8"/>
  <c r="AIC10" i="8"/>
  <c r="AIC9" i="8"/>
  <c r="AIE11" i="8" l="1"/>
  <c r="AID12" i="8"/>
  <c r="AID10" i="8"/>
  <c r="AID9" i="8"/>
  <c r="AIE12" i="8" l="1"/>
  <c r="AIF11" i="8"/>
  <c r="AIE9" i="8"/>
  <c r="AIE10" i="8"/>
  <c r="AIF12" i="8" l="1"/>
  <c r="AIG11" i="8"/>
  <c r="AIF10" i="8"/>
  <c r="AIF9" i="8"/>
  <c r="AIG12" i="8" l="1"/>
  <c r="AIH11" i="8"/>
  <c r="AIG10" i="8"/>
  <c r="AIG9" i="8"/>
  <c r="AIH12" i="8" l="1"/>
  <c r="AII11" i="8"/>
  <c r="AIH10" i="8"/>
  <c r="AIH9" i="8"/>
  <c r="AII12" i="8" l="1"/>
  <c r="AIJ11" i="8"/>
  <c r="AII9" i="8"/>
  <c r="AII10" i="8"/>
  <c r="AIJ12" i="8" l="1"/>
  <c r="AIK11" i="8"/>
  <c r="AIJ10" i="8"/>
  <c r="AIJ9" i="8"/>
  <c r="AIK12" i="8" l="1"/>
  <c r="AIL11" i="8"/>
  <c r="AIK10" i="8"/>
  <c r="AIK9" i="8"/>
  <c r="AIL12" i="8" l="1"/>
  <c r="AIM11" i="8"/>
  <c r="AIL10" i="8"/>
  <c r="AIL9" i="8"/>
  <c r="AIM12" i="8" l="1"/>
  <c r="AIN11" i="8"/>
  <c r="AIM9" i="8"/>
  <c r="AIM10" i="8"/>
  <c r="AIN12" i="8" l="1"/>
  <c r="AIO11" i="8"/>
  <c r="AIN10" i="8"/>
  <c r="AIN9" i="8"/>
  <c r="AIO12" i="8" l="1"/>
  <c r="AIP11" i="8"/>
  <c r="AIO10" i="8"/>
  <c r="AIO9" i="8"/>
  <c r="AIQ11" i="8" l="1"/>
  <c r="AIP12" i="8"/>
  <c r="AIP10" i="8"/>
  <c r="AIP9" i="8"/>
  <c r="AIQ12" i="8" l="1"/>
  <c r="AIR11" i="8"/>
  <c r="AIQ10" i="8"/>
  <c r="AIQ9" i="8"/>
  <c r="AIR12" i="8" l="1"/>
  <c r="AIS11" i="8"/>
  <c r="AIR10" i="8"/>
  <c r="AIR9" i="8"/>
  <c r="AIS12" i="8" l="1"/>
  <c r="AIT11" i="8"/>
  <c r="AIS10" i="8"/>
  <c r="AIS9" i="8"/>
  <c r="AIT12" i="8" l="1"/>
  <c r="AIU11" i="8"/>
  <c r="AIT10" i="8"/>
  <c r="AIT9" i="8"/>
  <c r="AIU12" i="8" l="1"/>
  <c r="AIV11" i="8"/>
  <c r="AIU9" i="8"/>
  <c r="AIU10" i="8"/>
  <c r="AIV12" i="8" l="1"/>
  <c r="AIW11" i="8"/>
  <c r="AIV10" i="8"/>
  <c r="AIV9" i="8"/>
  <c r="AIW12" i="8" l="1"/>
  <c r="AIX11" i="8"/>
  <c r="AIW10" i="8"/>
  <c r="AIW9" i="8"/>
  <c r="AIX12" i="8" l="1"/>
  <c r="AIY11" i="8"/>
  <c r="AIX10" i="8"/>
  <c r="AIX9" i="8"/>
  <c r="AIY12" i="8" l="1"/>
  <c r="AIZ11" i="8"/>
  <c r="AIY10" i="8"/>
  <c r="AIY9" i="8"/>
  <c r="AIZ12" i="8" l="1"/>
  <c r="AJA11" i="8"/>
  <c r="AIZ10" i="8"/>
  <c r="AIZ9" i="8"/>
  <c r="AJA12" i="8" l="1"/>
  <c r="AJB11" i="8"/>
  <c r="AJA10" i="8"/>
  <c r="AJA9" i="8"/>
  <c r="AJB12" i="8" l="1"/>
  <c r="AJC11" i="8"/>
  <c r="AJB10" i="8"/>
  <c r="AJB9" i="8"/>
  <c r="AJC12" i="8" l="1"/>
  <c r="AJD11" i="8"/>
  <c r="AJC10" i="8"/>
  <c r="AJC9" i="8"/>
  <c r="AJD12" i="8" l="1"/>
  <c r="AJE11" i="8"/>
  <c r="AJD10" i="8"/>
  <c r="AJD9" i="8"/>
  <c r="AJE12" i="8" l="1"/>
  <c r="AJF11" i="8"/>
  <c r="AJE9" i="8"/>
  <c r="AJE10" i="8"/>
  <c r="AJG11" i="8" l="1"/>
  <c r="AJF12" i="8"/>
  <c r="AJF10" i="8"/>
  <c r="AJF9" i="8"/>
  <c r="AJG12" i="8" l="1"/>
  <c r="AJH11" i="8"/>
  <c r="AJG9" i="8"/>
  <c r="AJG10" i="8"/>
  <c r="AJH12" i="8" l="1"/>
  <c r="AJI11" i="8"/>
  <c r="AJH10" i="8"/>
  <c r="AJH9" i="8"/>
  <c r="AJI12" i="8" l="1"/>
  <c r="AJJ11" i="8"/>
  <c r="AJI10" i="8"/>
  <c r="AJI9" i="8"/>
  <c r="AJJ12" i="8" l="1"/>
  <c r="AJK11" i="8"/>
  <c r="AJJ10" i="8"/>
  <c r="AJJ9" i="8"/>
  <c r="AJK12" i="8" l="1"/>
  <c r="AJL11" i="8"/>
  <c r="AJK9" i="8"/>
  <c r="AJK10" i="8"/>
  <c r="AJL12" i="8" l="1"/>
  <c r="AJM11" i="8"/>
  <c r="AJL10" i="8"/>
  <c r="AJL9" i="8"/>
  <c r="AJM12" i="8" l="1"/>
  <c r="AJN11" i="8"/>
  <c r="AJM10" i="8"/>
  <c r="AJM9" i="8"/>
  <c r="AJN12" i="8" l="1"/>
  <c r="AJO11" i="8"/>
  <c r="AJN10" i="8"/>
  <c r="AJN9" i="8"/>
  <c r="AJO12" i="8" l="1"/>
  <c r="AJP11" i="8"/>
  <c r="AJO10" i="8"/>
  <c r="AJO9" i="8"/>
  <c r="AJP12" i="8" l="1"/>
  <c r="AJQ11" i="8"/>
  <c r="AJP10" i="8"/>
  <c r="AJP9" i="8"/>
  <c r="AJQ12" i="8" l="1"/>
  <c r="AJR11" i="8"/>
  <c r="AJQ10" i="8"/>
  <c r="AJQ9" i="8"/>
  <c r="AJS11" i="8" l="1"/>
  <c r="AJR12" i="8"/>
  <c r="AJR10" i="8"/>
  <c r="AJR9" i="8"/>
  <c r="AJS12" i="8" l="1"/>
  <c r="AJT11" i="8"/>
  <c r="AJS9" i="8"/>
  <c r="AJS10" i="8"/>
  <c r="AJU11" i="8" l="1"/>
  <c r="AJT10" i="8"/>
  <c r="AJT12" i="8"/>
  <c r="AJT9" i="8"/>
  <c r="AJU12" i="8" l="1"/>
  <c r="AJV11" i="8"/>
  <c r="AJU10" i="8"/>
  <c r="AJU9" i="8"/>
  <c r="AJV12" i="8" l="1"/>
  <c r="AJW11" i="8"/>
  <c r="AJV10" i="8"/>
  <c r="AJV9" i="8"/>
  <c r="AJW12" i="8" l="1"/>
  <c r="AJX11" i="8"/>
  <c r="AJW10" i="8"/>
  <c r="AJW9" i="8"/>
  <c r="AJX12" i="8" l="1"/>
  <c r="AJY11" i="8"/>
  <c r="AJX10" i="8"/>
  <c r="AJX9" i="8"/>
  <c r="AJY12" i="8" l="1"/>
  <c r="AJZ11" i="8"/>
  <c r="AJY10" i="8"/>
  <c r="AJY9" i="8"/>
  <c r="AJZ12" i="8" l="1"/>
  <c r="AKA11" i="8"/>
  <c r="AJZ10" i="8"/>
  <c r="AJZ9" i="8"/>
  <c r="AKA12" i="8" l="1"/>
  <c r="AKB11" i="8"/>
  <c r="AKA10" i="8"/>
  <c r="AKA9" i="8"/>
  <c r="AKB12" i="8" l="1"/>
  <c r="AKC11" i="8"/>
  <c r="AKB10" i="8"/>
  <c r="AKB9" i="8"/>
  <c r="AKC12" i="8" l="1"/>
  <c r="AKD11" i="8"/>
  <c r="AKC10" i="8"/>
  <c r="AKC9" i="8"/>
  <c r="AKD12" i="8" l="1"/>
  <c r="AKE11" i="8"/>
  <c r="AKD10" i="8"/>
  <c r="AKD9" i="8"/>
  <c r="AKE12" i="8" l="1"/>
  <c r="AKF11" i="8"/>
  <c r="AKE10" i="8"/>
  <c r="AKE9" i="8"/>
  <c r="AKF12" i="8" l="1"/>
  <c r="AKG11" i="8"/>
  <c r="AKF10" i="8"/>
  <c r="AKF9" i="8"/>
  <c r="AKG12" i="8" l="1"/>
  <c r="AKH11" i="8"/>
  <c r="AKG10" i="8"/>
  <c r="AKG9" i="8"/>
  <c r="AKI11" i="8" l="1"/>
  <c r="AKH12" i="8"/>
  <c r="AKH10" i="8"/>
  <c r="AKH9" i="8"/>
  <c r="AKI12" i="8" l="1"/>
  <c r="AKJ11" i="8"/>
  <c r="AKI10" i="8"/>
  <c r="AKI9" i="8"/>
  <c r="AKJ12" i="8" l="1"/>
  <c r="AKK11" i="8"/>
  <c r="AKJ10" i="8"/>
  <c r="AKJ9" i="8"/>
  <c r="AKK12" i="8" l="1"/>
  <c r="AKL11" i="8"/>
  <c r="AKK10" i="8"/>
  <c r="AKK9" i="8"/>
  <c r="AKL12" i="8" l="1"/>
  <c r="AKM11" i="8"/>
  <c r="AKL10" i="8"/>
  <c r="AKL9" i="8"/>
  <c r="AKM12" i="8" l="1"/>
  <c r="AKN11" i="8"/>
  <c r="AKM10" i="8"/>
  <c r="AKM9" i="8"/>
  <c r="AKN12" i="8" l="1"/>
  <c r="AKO11" i="8"/>
  <c r="AKN10" i="8"/>
  <c r="AKN9" i="8"/>
  <c r="AKO12" i="8" l="1"/>
  <c r="AKP11" i="8"/>
  <c r="AKO10" i="8"/>
  <c r="AKO9" i="8"/>
  <c r="AKP12" i="8" l="1"/>
  <c r="AKQ11" i="8"/>
  <c r="AKP9" i="8"/>
  <c r="AKP10" i="8"/>
  <c r="AKQ12" i="8" l="1"/>
  <c r="AKR11" i="8"/>
  <c r="AKQ9" i="8"/>
  <c r="AKQ10" i="8"/>
  <c r="AKR12" i="8" l="1"/>
  <c r="AKS11" i="8"/>
  <c r="AKR10" i="8"/>
  <c r="AKR9" i="8"/>
  <c r="AKS12" i="8" l="1"/>
  <c r="AKT11" i="8"/>
  <c r="AKS10" i="8"/>
  <c r="AKS9" i="8"/>
  <c r="AKT12" i="8" l="1"/>
  <c r="AKU11" i="8"/>
  <c r="AKT10" i="8"/>
  <c r="AKT9" i="8"/>
  <c r="AKU12" i="8" l="1"/>
  <c r="AKV11" i="8"/>
  <c r="AKU10" i="8"/>
  <c r="AKU9" i="8"/>
  <c r="AKW11" i="8" l="1"/>
  <c r="AKV12" i="8"/>
  <c r="AKV10" i="8"/>
  <c r="AKV9" i="8"/>
  <c r="AKW12" i="8" l="1"/>
  <c r="AKX11" i="8"/>
  <c r="AKW10" i="8"/>
  <c r="AKW9" i="8"/>
  <c r="AKX12" i="8" l="1"/>
  <c r="AKY11" i="8"/>
  <c r="AKX10" i="8"/>
  <c r="AKX9" i="8"/>
  <c r="AKY12" i="8" l="1"/>
  <c r="AKZ11" i="8"/>
  <c r="AKY10" i="8"/>
  <c r="AKY9" i="8"/>
  <c r="AKZ12" i="8" l="1"/>
  <c r="ALA11" i="8"/>
  <c r="AKZ10" i="8"/>
  <c r="AKZ9" i="8"/>
  <c r="ALA12" i="8" l="1"/>
  <c r="ALA10" i="8"/>
  <c r="ALB11" i="8"/>
  <c r="ALA9" i="8"/>
  <c r="ALC11" i="8" l="1"/>
  <c r="ALB12" i="8"/>
  <c r="ALB10" i="8"/>
  <c r="ALB9" i="8"/>
  <c r="ALC12" i="8" l="1"/>
  <c r="ALD11" i="8"/>
  <c r="ALC9" i="8"/>
  <c r="ALC10" i="8"/>
  <c r="ALD12" i="8" l="1"/>
  <c r="ALE11" i="8"/>
  <c r="ALD10" i="8"/>
  <c r="ALD9" i="8"/>
  <c r="ALE12" i="8" l="1"/>
  <c r="ALF11" i="8"/>
  <c r="ALE10" i="8"/>
  <c r="ALE9" i="8"/>
  <c r="ALF12" i="8" l="1"/>
  <c r="ALG11" i="8"/>
  <c r="ALF10" i="8"/>
  <c r="ALF9" i="8"/>
  <c r="ALG12" i="8" l="1"/>
  <c r="ALH11" i="8"/>
  <c r="ALG10" i="8"/>
  <c r="ALG9" i="8"/>
  <c r="ALH12" i="8" l="1"/>
  <c r="ALH9" i="8"/>
  <c r="ALH10" i="8"/>
  <c r="ALI11" i="8"/>
  <c r="ALI12" i="8" l="1"/>
  <c r="ALJ11" i="8"/>
  <c r="ALI10" i="8"/>
  <c r="ALI9" i="8"/>
  <c r="ALJ12" i="8" l="1"/>
  <c r="ALK11" i="8"/>
  <c r="ALJ10" i="8"/>
  <c r="ALJ9" i="8"/>
  <c r="ALK12" i="8" l="1"/>
  <c r="ALL11" i="8"/>
  <c r="ALK10" i="8"/>
  <c r="ALK9" i="8"/>
  <c r="ALL12" i="8" l="1"/>
  <c r="ALM11" i="8"/>
  <c r="ALL10" i="8"/>
  <c r="ALL9" i="8"/>
  <c r="ALM12" i="8" l="1"/>
  <c r="ALN11" i="8"/>
  <c r="ALM10" i="8"/>
  <c r="ALM9" i="8"/>
  <c r="ALN12" i="8" l="1"/>
  <c r="ALO11" i="8"/>
  <c r="ALN10" i="8"/>
  <c r="ALN9" i="8"/>
  <c r="ALO12" i="8" l="1"/>
  <c r="ALP11" i="8"/>
  <c r="ALO10" i="8"/>
  <c r="ALO9" i="8"/>
  <c r="ALP12" i="8" l="1"/>
  <c r="ALQ11" i="8"/>
  <c r="ALP10" i="8"/>
  <c r="ALP9" i="8"/>
  <c r="ALQ12" i="8" l="1"/>
  <c r="ALR11" i="8"/>
  <c r="ALQ10" i="8"/>
  <c r="ALQ9" i="8"/>
  <c r="ALS11" i="8" l="1"/>
  <c r="ALR12" i="8"/>
  <c r="ALR10" i="8"/>
  <c r="ALR9" i="8"/>
  <c r="ALS12" i="8" l="1"/>
  <c r="ALT11" i="8"/>
  <c r="ALS10" i="8"/>
  <c r="ALS9" i="8"/>
  <c r="ALT12" i="8" l="1"/>
  <c r="ALU11" i="8"/>
  <c r="ALT10" i="8"/>
  <c r="ALT9" i="8"/>
  <c r="ALU12" i="8" l="1"/>
  <c r="ALV11" i="8"/>
  <c r="ALU10" i="8"/>
  <c r="ALU9" i="8"/>
  <c r="ALV12" i="8" l="1"/>
  <c r="ALW11" i="8"/>
  <c r="ALV10" i="8"/>
  <c r="ALV9" i="8"/>
  <c r="ALW12" i="8" l="1"/>
  <c r="ALX11" i="8"/>
  <c r="ALW10" i="8"/>
  <c r="ALW9" i="8"/>
  <c r="ALX12" i="8" l="1"/>
  <c r="ALY11" i="8"/>
  <c r="ALX10" i="8"/>
  <c r="ALX9" i="8"/>
  <c r="ALY12" i="8" l="1"/>
  <c r="ALZ11" i="8"/>
  <c r="ALY10" i="8"/>
  <c r="ALY9" i="8"/>
  <c r="ALZ12" i="8" l="1"/>
  <c r="AMA11" i="8"/>
  <c r="ALZ10" i="8"/>
  <c r="ALZ9" i="8"/>
  <c r="AMA12" i="8" l="1"/>
  <c r="AMB11" i="8"/>
  <c r="AMA9" i="8"/>
  <c r="AMA10" i="8"/>
  <c r="AMB12" i="8" l="1"/>
  <c r="AMC11" i="8"/>
  <c r="AMB9" i="8"/>
  <c r="AMB10" i="8"/>
  <c r="AMC12" i="8" l="1"/>
  <c r="AMD11" i="8"/>
  <c r="AMC10" i="8"/>
  <c r="AMC9" i="8"/>
  <c r="AMD12" i="8" l="1"/>
  <c r="AME11" i="8"/>
  <c r="AMD10" i="8"/>
  <c r="AMD9" i="8"/>
  <c r="AME12" i="8" l="1"/>
  <c r="AMF11" i="8"/>
  <c r="AME10" i="8"/>
  <c r="AME9" i="8"/>
  <c r="AMF12" i="8" l="1"/>
  <c r="AMG11" i="8"/>
  <c r="AMF10" i="8"/>
  <c r="AMF9" i="8"/>
  <c r="AMG12" i="8" l="1"/>
  <c r="AMH11" i="8"/>
  <c r="AMG10" i="8"/>
  <c r="AMG9" i="8"/>
  <c r="AMH12" i="8" l="1"/>
  <c r="AMI11" i="8"/>
  <c r="AMH10" i="8"/>
  <c r="AMH9" i="8"/>
  <c r="AMI12" i="8" l="1"/>
  <c r="AMJ11" i="8"/>
  <c r="AMI9" i="8"/>
  <c r="AMI10" i="8"/>
  <c r="AMJ12" i="8" l="1"/>
  <c r="AMK11" i="8"/>
  <c r="AMJ10" i="8"/>
  <c r="AMJ9" i="8"/>
  <c r="AMK12" i="8" l="1"/>
  <c r="AML11" i="8"/>
  <c r="AMK10" i="8"/>
  <c r="AMK9" i="8"/>
  <c r="AMM11" i="8" l="1"/>
  <c r="AML12" i="8"/>
  <c r="AML10" i="8"/>
  <c r="AML9" i="8"/>
  <c r="AMM12" i="8" l="1"/>
  <c r="AMN11" i="8"/>
  <c r="AMM9" i="8"/>
  <c r="AMM10" i="8"/>
  <c r="AMN12" i="8" l="1"/>
  <c r="AMO11" i="8"/>
  <c r="AMN10" i="8"/>
  <c r="AMN9" i="8"/>
  <c r="AMO12" i="8" l="1"/>
  <c r="AMP11" i="8"/>
  <c r="AMO10" i="8"/>
  <c r="AMO9" i="8"/>
  <c r="AMP12" i="8" l="1"/>
  <c r="AMQ11" i="8"/>
  <c r="AMP10" i="8"/>
  <c r="AMP9" i="8"/>
  <c r="AMQ12" i="8" l="1"/>
  <c r="AMR11" i="8"/>
  <c r="AMQ10" i="8"/>
  <c r="AMQ9" i="8"/>
  <c r="AMR12" i="8" l="1"/>
  <c r="AMS11" i="8"/>
  <c r="AMR10" i="8"/>
  <c r="AMR9" i="8"/>
  <c r="AMS12" i="8" l="1"/>
  <c r="AMT11" i="8"/>
  <c r="AMS10" i="8"/>
  <c r="AMS9" i="8"/>
  <c r="AMT12" i="8" l="1"/>
  <c r="AMU11" i="8"/>
  <c r="AMT10" i="8"/>
  <c r="AMT9" i="8"/>
  <c r="AMU12" i="8" l="1"/>
  <c r="AMV11" i="8"/>
  <c r="AMU10" i="8"/>
  <c r="AMU9" i="8"/>
  <c r="AMV12" i="8" l="1"/>
  <c r="AMW11" i="8"/>
  <c r="AMV10" i="8"/>
  <c r="AMV9" i="8"/>
  <c r="AMW12" i="8" l="1"/>
  <c r="AMX11" i="8"/>
  <c r="AMW10" i="8"/>
  <c r="AMW9" i="8"/>
  <c r="AMX12" i="8" l="1"/>
  <c r="AMY11" i="8"/>
  <c r="AMX10" i="8"/>
  <c r="AMX9" i="8"/>
  <c r="AMY12" i="8" l="1"/>
  <c r="AMZ11" i="8"/>
  <c r="AMY9" i="8"/>
  <c r="AMY10" i="8"/>
  <c r="AMZ12" i="8" l="1"/>
  <c r="ANA11" i="8"/>
  <c r="AMZ10" i="8"/>
  <c r="AMZ9" i="8"/>
  <c r="ANA12" i="8" l="1"/>
  <c r="ANB11" i="8"/>
  <c r="ANA10" i="8"/>
  <c r="ANA9" i="8"/>
  <c r="ANC11" i="8" l="1"/>
  <c r="ANB12" i="8"/>
  <c r="ANB10" i="8"/>
  <c r="ANB9" i="8"/>
  <c r="ANC12" i="8" l="1"/>
  <c r="AND11" i="8"/>
  <c r="ANC10" i="8"/>
  <c r="ANC9" i="8"/>
  <c r="AND12" i="8" l="1"/>
  <c r="ANE11" i="8"/>
  <c r="AND10" i="8"/>
  <c r="AND9" i="8"/>
  <c r="ANE12" i="8" l="1"/>
  <c r="ANF11" i="8"/>
  <c r="ANE10" i="8"/>
  <c r="ANE9" i="8"/>
  <c r="ANF12" i="8" l="1"/>
  <c r="ANG11" i="8"/>
  <c r="ANF10" i="8"/>
  <c r="ANF9" i="8"/>
  <c r="ANG12" i="8" l="1"/>
  <c r="ANH11" i="8"/>
  <c r="ANG9" i="8"/>
  <c r="ANG10" i="8"/>
  <c r="ANH12" i="8" l="1"/>
  <c r="ANI11" i="8"/>
  <c r="ANH10" i="8"/>
  <c r="ANH9" i="8"/>
  <c r="ANI12" i="8" l="1"/>
  <c r="ANJ11" i="8"/>
  <c r="ANI10" i="8"/>
  <c r="ANI9" i="8"/>
  <c r="ANJ12" i="8" l="1"/>
  <c r="ANK11" i="8"/>
  <c r="ANJ10" i="8"/>
  <c r="ANJ9" i="8"/>
  <c r="ANK12" i="8" l="1"/>
  <c r="ANL11" i="8"/>
  <c r="ANK9" i="8"/>
  <c r="ANK10" i="8"/>
  <c r="ANL12" i="8" l="1"/>
  <c r="ANM11" i="8"/>
  <c r="ANL10" i="8"/>
  <c r="ANL9" i="8"/>
  <c r="ANM12" i="8" l="1"/>
  <c r="ANM10" i="8"/>
  <c r="ANN11" i="8"/>
  <c r="ANM9" i="8"/>
  <c r="ANO11" i="8" l="1"/>
  <c r="ANN12" i="8"/>
  <c r="ANN10" i="8"/>
  <c r="ANN9" i="8"/>
  <c r="ANO12" i="8" l="1"/>
  <c r="ANP11" i="8"/>
  <c r="ANO10" i="8"/>
  <c r="ANO9" i="8"/>
  <c r="ANP12" i="8" l="1"/>
  <c r="ANQ11" i="8"/>
  <c r="ANP10" i="8"/>
  <c r="ANP9" i="8"/>
  <c r="ANQ12" i="8" l="1"/>
  <c r="ANR11" i="8"/>
  <c r="ANQ10" i="8"/>
  <c r="ANQ9" i="8"/>
  <c r="ANR12" i="8" l="1"/>
  <c r="ANS11" i="8"/>
  <c r="ANR10" i="8"/>
  <c r="ANR9" i="8"/>
  <c r="ANS12" i="8" l="1"/>
  <c r="ANT11" i="8"/>
  <c r="ANS9" i="8"/>
  <c r="ANS10" i="8"/>
  <c r="ANT12" i="8" l="1"/>
  <c r="ANU11" i="8"/>
  <c r="ANT10" i="8"/>
  <c r="ANT9" i="8"/>
  <c r="ANU12" i="8" l="1"/>
  <c r="ANV11" i="8"/>
  <c r="ANU10" i="8"/>
  <c r="ANU9" i="8"/>
  <c r="ANV12" i="8" l="1"/>
  <c r="ANW11" i="8"/>
  <c r="ANV10" i="8"/>
  <c r="ANV9" i="8"/>
  <c r="ANW12" i="8" l="1"/>
  <c r="ANX11" i="8"/>
  <c r="ANW10" i="8"/>
  <c r="ANW9" i="8"/>
  <c r="ANX12" i="8" l="1"/>
  <c r="ANY11" i="8"/>
  <c r="ANX9" i="8"/>
  <c r="ANX10" i="8"/>
  <c r="ANY12" i="8" l="1"/>
  <c r="ANZ11" i="8"/>
  <c r="ANY10" i="8"/>
  <c r="ANY9" i="8"/>
  <c r="ANZ12" i="8" l="1"/>
  <c r="AOA11" i="8"/>
  <c r="ANZ10" i="8"/>
  <c r="ANZ9" i="8"/>
  <c r="AOA12" i="8" l="1"/>
  <c r="AOB11" i="8"/>
  <c r="AOA10" i="8"/>
  <c r="AOA9" i="8"/>
  <c r="AOB12" i="8" l="1"/>
  <c r="AOC11" i="8"/>
  <c r="AOB10" i="8"/>
  <c r="AOB9" i="8"/>
  <c r="AOC12" i="8" l="1"/>
  <c r="AOD11" i="8"/>
  <c r="AOC9" i="8"/>
  <c r="AOC10" i="8"/>
  <c r="AOE11" i="8" l="1"/>
  <c r="AOD10" i="8"/>
  <c r="AOD12" i="8"/>
  <c r="AOD9" i="8"/>
  <c r="AOE12" i="8" l="1"/>
  <c r="AOF11" i="8"/>
  <c r="AOE9" i="8"/>
  <c r="AOE10" i="8"/>
  <c r="AOF12" i="8" l="1"/>
  <c r="AOG11" i="8"/>
  <c r="AOF10" i="8"/>
  <c r="AOF9" i="8"/>
  <c r="AOG12" i="8" l="1"/>
  <c r="AOH11" i="8"/>
  <c r="AOG10" i="8"/>
  <c r="AOG9" i="8"/>
  <c r="AOH12" i="8" l="1"/>
  <c r="AOI11" i="8"/>
  <c r="AOH10" i="8"/>
  <c r="AOH9" i="8"/>
  <c r="AOI12" i="8" l="1"/>
  <c r="AOJ11" i="8"/>
  <c r="AOI9" i="8"/>
  <c r="AOI10" i="8"/>
  <c r="AOJ12" i="8" l="1"/>
  <c r="AOK11" i="8"/>
  <c r="AOJ10" i="8"/>
  <c r="AOJ9" i="8"/>
  <c r="AOK12" i="8" l="1"/>
  <c r="AOL11" i="8"/>
  <c r="AOK10" i="8"/>
  <c r="AOK9" i="8"/>
  <c r="AOL12" i="8" l="1"/>
  <c r="AOM11" i="8"/>
  <c r="AOL10" i="8"/>
  <c r="AOL9" i="8"/>
  <c r="AOM12" i="8" l="1"/>
  <c r="AON11" i="8"/>
  <c r="AOM10" i="8"/>
  <c r="AOM9" i="8"/>
  <c r="AON12" i="8" l="1"/>
  <c r="AOO11" i="8"/>
  <c r="AON10" i="8"/>
  <c r="AON9" i="8"/>
  <c r="AOO12" i="8" l="1"/>
  <c r="AOP11" i="8"/>
  <c r="AOO10" i="8"/>
  <c r="AOO9" i="8"/>
  <c r="AOQ11" i="8" l="1"/>
  <c r="AOP12" i="8"/>
  <c r="AOP10" i="8"/>
  <c r="AOP9" i="8"/>
  <c r="AOQ12" i="8" l="1"/>
  <c r="AOR11" i="8"/>
  <c r="AOQ9" i="8"/>
  <c r="AOQ10" i="8"/>
  <c r="AOR12" i="8" l="1"/>
  <c r="AOS11" i="8"/>
  <c r="AOR10" i="8"/>
  <c r="AOR9" i="8"/>
  <c r="AOS12" i="8" l="1"/>
  <c r="AOT11" i="8"/>
  <c r="AOS10" i="8"/>
  <c r="AOS9" i="8"/>
  <c r="AOT12" i="8" l="1"/>
  <c r="AOU11" i="8"/>
  <c r="AOT10" i="8"/>
  <c r="AOT9" i="8"/>
  <c r="AOU12" i="8" l="1"/>
  <c r="AOV11" i="8"/>
  <c r="AOU10" i="8"/>
  <c r="AOU9" i="8"/>
  <c r="AOV12" i="8" l="1"/>
  <c r="AOW11" i="8"/>
  <c r="AOV10" i="8"/>
  <c r="AOV9" i="8"/>
  <c r="AOW12" i="8" l="1"/>
  <c r="AOX11" i="8"/>
  <c r="AOW10" i="8"/>
  <c r="AOW9" i="8"/>
  <c r="AOX12" i="8" l="1"/>
  <c r="AOY11" i="8"/>
  <c r="AOX10" i="8"/>
  <c r="AOX9" i="8"/>
  <c r="AOY12" i="8" l="1"/>
  <c r="AOZ11" i="8"/>
  <c r="AOY9" i="8"/>
  <c r="AOY10" i="8"/>
  <c r="AOZ12" i="8" l="1"/>
  <c r="APA11" i="8"/>
  <c r="AOZ10" i="8"/>
  <c r="AOZ9" i="8"/>
  <c r="APA12" i="8" l="1"/>
  <c r="APB11" i="8"/>
  <c r="APA10" i="8"/>
  <c r="APA9" i="8"/>
  <c r="APB12" i="8" l="1"/>
  <c r="APC11" i="8"/>
  <c r="APB10" i="8"/>
  <c r="APB9" i="8"/>
  <c r="APC12" i="8" l="1"/>
  <c r="APD11" i="8"/>
  <c r="APC10" i="8"/>
  <c r="APC9" i="8"/>
  <c r="APD12" i="8" l="1"/>
  <c r="APE11" i="8"/>
  <c r="APD9" i="8"/>
  <c r="APD10" i="8"/>
  <c r="APE12" i="8" l="1"/>
  <c r="APF11" i="8"/>
  <c r="APE10" i="8"/>
  <c r="APE9" i="8"/>
  <c r="APG11" i="8" l="1"/>
  <c r="APF12" i="8"/>
  <c r="APF10" i="8"/>
  <c r="APF9" i="8"/>
  <c r="APG12" i="8" l="1"/>
  <c r="APH11" i="8"/>
  <c r="APG9" i="8"/>
  <c r="APG10" i="8"/>
  <c r="APH12" i="8" l="1"/>
  <c r="API11" i="8"/>
  <c r="APH10" i="8"/>
  <c r="APH9" i="8"/>
  <c r="API12" i="8" l="1"/>
  <c r="APJ11" i="8"/>
  <c r="API9" i="8"/>
  <c r="API10" i="8"/>
  <c r="APJ12" i="8" l="1"/>
  <c r="APK11" i="8"/>
  <c r="APJ10" i="8"/>
  <c r="APJ9" i="8"/>
  <c r="APK12" i="8" l="1"/>
  <c r="APK10" i="8"/>
  <c r="APK9" i="8"/>
  <c r="APL11" i="8"/>
  <c r="APL12" i="8" l="1"/>
  <c r="APM11" i="8"/>
  <c r="APL10" i="8"/>
  <c r="APL9" i="8"/>
  <c r="APM12" i="8" l="1"/>
  <c r="APN11" i="8"/>
  <c r="APM10" i="8"/>
  <c r="APM9" i="8"/>
  <c r="APN12" i="8" l="1"/>
  <c r="APO11" i="8"/>
  <c r="APN10" i="8"/>
  <c r="APN9" i="8"/>
  <c r="APO12" i="8" l="1"/>
  <c r="APP11" i="8"/>
  <c r="APO9" i="8"/>
  <c r="APO10" i="8"/>
  <c r="APP12" i="8" l="1"/>
  <c r="APQ11" i="8"/>
  <c r="APP10" i="8"/>
  <c r="APP9" i="8"/>
  <c r="APQ12" i="8" l="1"/>
  <c r="APR11" i="8"/>
  <c r="APQ10" i="8"/>
  <c r="APQ9" i="8"/>
  <c r="APR12" i="8" l="1"/>
  <c r="APS11" i="8"/>
  <c r="APR10" i="8"/>
  <c r="APR9" i="8"/>
  <c r="APS12" i="8" l="1"/>
  <c r="APS10" i="8"/>
  <c r="APS9" i="8"/>
  <c r="APT11" i="8"/>
  <c r="APT12" i="8" l="1"/>
  <c r="APU11" i="8"/>
  <c r="APT9" i="8"/>
  <c r="APT10" i="8"/>
  <c r="APU12" i="8" l="1"/>
  <c r="APV11" i="8"/>
  <c r="APU10" i="8"/>
  <c r="APU9" i="8"/>
  <c r="APV12" i="8" l="1"/>
  <c r="APW11" i="8"/>
  <c r="APV10" i="8"/>
  <c r="APV9" i="8"/>
  <c r="APW12" i="8" l="1"/>
  <c r="APX11" i="8"/>
  <c r="APW9" i="8"/>
  <c r="APW10" i="8"/>
  <c r="APX12" i="8" l="1"/>
  <c r="APY11" i="8"/>
  <c r="APX10" i="8"/>
  <c r="APX9" i="8"/>
  <c r="APY12" i="8" l="1"/>
  <c r="APZ11" i="8"/>
  <c r="APY10" i="8"/>
  <c r="APY9" i="8"/>
  <c r="APZ12" i="8" l="1"/>
  <c r="AQA11" i="8"/>
  <c r="APZ10" i="8"/>
  <c r="APZ9" i="8"/>
  <c r="AQA12" i="8" l="1"/>
  <c r="AQB11" i="8"/>
  <c r="AQA9" i="8"/>
  <c r="AQA10" i="8"/>
  <c r="AQB12" i="8" l="1"/>
  <c r="AQC11" i="8"/>
  <c r="AQB10" i="8"/>
  <c r="AQB9" i="8"/>
  <c r="AQC12" i="8" l="1"/>
  <c r="AQD11" i="8"/>
  <c r="AQC10" i="8"/>
  <c r="AQC9" i="8"/>
  <c r="AQD12" i="8" l="1"/>
  <c r="AQE11" i="8"/>
  <c r="AQD10" i="8"/>
  <c r="AQD9" i="8"/>
  <c r="AQE12" i="8" l="1"/>
  <c r="AQF11" i="8"/>
  <c r="AQE9" i="8"/>
  <c r="AQE10" i="8"/>
  <c r="AQF12" i="8" l="1"/>
  <c r="AQG11" i="8"/>
  <c r="AQF10" i="8"/>
  <c r="AQF9" i="8"/>
  <c r="AQG12" i="8" l="1"/>
  <c r="AQH11" i="8"/>
  <c r="AQG10" i="8"/>
  <c r="AQG9" i="8"/>
  <c r="AQH12" i="8" l="1"/>
  <c r="AQI11" i="8"/>
  <c r="AQH10" i="8"/>
  <c r="AQH9" i="8"/>
  <c r="AQI12" i="8" l="1"/>
  <c r="AQJ11" i="8"/>
  <c r="AQI10" i="8"/>
  <c r="AQI9" i="8"/>
  <c r="AQJ12" i="8" l="1"/>
  <c r="AQK11" i="8"/>
  <c r="AQJ10" i="8"/>
  <c r="AQJ9" i="8"/>
  <c r="AQK12" i="8" l="1"/>
  <c r="AQL11" i="8"/>
  <c r="AQK10" i="8"/>
  <c r="AQK9" i="8"/>
  <c r="AQL12" i="8" l="1"/>
  <c r="AQM11" i="8"/>
  <c r="AQL10" i="8"/>
  <c r="AQL9" i="8"/>
  <c r="AQM12" i="8" l="1"/>
  <c r="AQN11" i="8"/>
  <c r="AQM10" i="8"/>
  <c r="AQM9" i="8"/>
  <c r="AQN12" i="8" l="1"/>
  <c r="AQO11" i="8"/>
  <c r="AQN10" i="8"/>
  <c r="AQN9" i="8"/>
  <c r="AQO12" i="8" l="1"/>
  <c r="AQP11" i="8"/>
  <c r="AQO10" i="8"/>
  <c r="AQO9" i="8"/>
  <c r="AQP12" i="8" l="1"/>
  <c r="AQQ11" i="8"/>
  <c r="AQP10" i="8"/>
  <c r="AQP9" i="8"/>
  <c r="AQQ12" i="8" l="1"/>
  <c r="AQR11" i="8"/>
  <c r="AQQ10" i="8"/>
  <c r="AQQ9" i="8"/>
  <c r="AQR12" i="8" l="1"/>
  <c r="AQS11" i="8"/>
  <c r="AQR10" i="8"/>
  <c r="AQR9" i="8"/>
  <c r="AQS12" i="8" l="1"/>
  <c r="AQT11" i="8"/>
  <c r="AQS10" i="8"/>
  <c r="AQS9" i="8"/>
  <c r="AQT12" i="8" l="1"/>
  <c r="AQU11" i="8"/>
  <c r="AQT10" i="8"/>
  <c r="AQT9" i="8"/>
  <c r="AQU12" i="8" l="1"/>
  <c r="AQU9" i="8"/>
  <c r="AQU10" i="8"/>
  <c r="AQV11" i="8"/>
  <c r="AQV12" i="8" l="1"/>
  <c r="AQW11" i="8"/>
  <c r="AQV10" i="8"/>
  <c r="AQV9" i="8"/>
  <c r="AQW12" i="8" l="1"/>
  <c r="AQX11" i="8"/>
  <c r="AQW10" i="8"/>
  <c r="AQW9" i="8"/>
  <c r="AQX12" i="8" l="1"/>
  <c r="AQX10" i="8"/>
  <c r="AQX9" i="8"/>
  <c r="AQY11" i="8"/>
  <c r="AQY12" i="8" l="1"/>
  <c r="AQZ11" i="8"/>
  <c r="AQY9" i="8"/>
  <c r="AQY10" i="8"/>
  <c r="AQZ12" i="8" l="1"/>
  <c r="AQZ9" i="8"/>
  <c r="AQZ10" i="8"/>
  <c r="ARA11" i="8"/>
  <c r="ARA12" i="8" l="1"/>
  <c r="ARB11" i="8"/>
  <c r="ARA10" i="8"/>
  <c r="ARA9" i="8"/>
  <c r="ARB12" i="8" l="1"/>
  <c r="ARC11" i="8"/>
  <c r="ARB10" i="8"/>
  <c r="ARB9" i="8"/>
  <c r="ARC12" i="8" l="1"/>
  <c r="ARD11" i="8"/>
  <c r="ARC9" i="8"/>
  <c r="ARC10" i="8"/>
  <c r="ARD12" i="8" l="1"/>
  <c r="ARE11" i="8"/>
  <c r="ARD10" i="8"/>
  <c r="ARD9" i="8"/>
  <c r="ARE12" i="8" l="1"/>
  <c r="ARF11" i="8"/>
  <c r="ARE10" i="8"/>
  <c r="ARE9" i="8"/>
  <c r="ARF12" i="8" l="1"/>
  <c r="ARG11" i="8"/>
  <c r="ARF10" i="8"/>
  <c r="ARF9" i="8"/>
  <c r="ARG12" i="8" l="1"/>
  <c r="ARH11" i="8"/>
  <c r="ARG9" i="8"/>
  <c r="ARG10" i="8"/>
  <c r="ARH12" i="8" l="1"/>
  <c r="ARI11" i="8"/>
  <c r="ARH10" i="8"/>
  <c r="ARH9" i="8"/>
  <c r="ARI12" i="8" l="1"/>
  <c r="ARJ11" i="8"/>
  <c r="ARI10" i="8"/>
  <c r="ARI9" i="8"/>
  <c r="ARK11" i="8" l="1"/>
  <c r="ARJ12" i="8"/>
  <c r="ARJ10" i="8"/>
  <c r="ARJ9" i="8"/>
  <c r="ARK12" i="8" l="1"/>
  <c r="ARL11" i="8"/>
  <c r="ARK9" i="8"/>
  <c r="ARK10" i="8"/>
  <c r="ARL12" i="8" l="1"/>
  <c r="ARM11" i="8"/>
  <c r="ARL10" i="8"/>
  <c r="ARL9" i="8"/>
  <c r="ARM12" i="8" l="1"/>
  <c r="ARN11" i="8"/>
  <c r="ARM10" i="8"/>
  <c r="ARM9" i="8"/>
  <c r="ARN12" i="8" l="1"/>
  <c r="ARO11" i="8"/>
  <c r="ARN10" i="8"/>
  <c r="ARN9" i="8"/>
  <c r="ARO12" i="8" l="1"/>
  <c r="ARP11" i="8"/>
  <c r="ARO10" i="8"/>
  <c r="ARO9" i="8"/>
  <c r="ARP12" i="8" l="1"/>
  <c r="ARQ11" i="8"/>
  <c r="ARP10" i="8"/>
  <c r="ARP9" i="8"/>
  <c r="ARQ12" i="8" l="1"/>
  <c r="ARR11" i="8"/>
  <c r="ARQ10" i="8"/>
  <c r="ARQ9" i="8"/>
  <c r="ARR12" i="8" l="1"/>
  <c r="ARS11" i="8"/>
  <c r="ARR10" i="8"/>
  <c r="ARR9" i="8"/>
  <c r="ARS12" i="8" l="1"/>
  <c r="ART11" i="8"/>
  <c r="ARS10" i="8"/>
  <c r="ARS9" i="8"/>
  <c r="ART12" i="8" l="1"/>
  <c r="ARU11" i="8"/>
  <c r="ART10" i="8"/>
  <c r="ART9" i="8"/>
  <c r="ARU12" i="8" l="1"/>
  <c r="ARV11" i="8"/>
  <c r="ARU10" i="8"/>
  <c r="ARU9" i="8"/>
  <c r="ARV12" i="8" l="1"/>
  <c r="ARW11" i="8"/>
  <c r="ARV10" i="8"/>
  <c r="ARV9" i="8"/>
  <c r="ARW12" i="8" l="1"/>
  <c r="ARX11" i="8"/>
  <c r="ARW9" i="8"/>
  <c r="ARW10" i="8"/>
  <c r="ARX12" i="8" l="1"/>
  <c r="ARY11" i="8"/>
  <c r="ARX10" i="8"/>
  <c r="ARX9" i="8"/>
  <c r="ARY12" i="8" l="1"/>
  <c r="ARZ11" i="8"/>
  <c r="ARY10" i="8"/>
  <c r="ARY9" i="8"/>
  <c r="ASA11" i="8" l="1"/>
  <c r="ARZ12" i="8"/>
  <c r="ARZ10" i="8"/>
  <c r="ARZ9" i="8"/>
  <c r="ASA12" i="8" l="1"/>
  <c r="ASB11" i="8"/>
  <c r="ASA9" i="8"/>
  <c r="ASA10" i="8"/>
  <c r="ASB12" i="8" l="1"/>
  <c r="ASC11" i="8"/>
  <c r="ASB10" i="8"/>
  <c r="ASB9" i="8"/>
  <c r="ASC12" i="8" l="1"/>
  <c r="ASD11" i="8"/>
  <c r="ASC10" i="8"/>
  <c r="ASC9" i="8"/>
  <c r="ASD12" i="8" l="1"/>
  <c r="ASE11" i="8"/>
  <c r="ASD10" i="8"/>
  <c r="ASD9" i="8"/>
  <c r="ASE12" i="8" l="1"/>
  <c r="ASF11" i="8"/>
  <c r="ASE9" i="8"/>
  <c r="ASE10" i="8"/>
  <c r="ASF12" i="8" l="1"/>
  <c r="ASG11" i="8"/>
  <c r="ASF10" i="8"/>
  <c r="ASF9" i="8"/>
  <c r="ASG12" i="8" l="1"/>
  <c r="ASH11" i="8"/>
  <c r="ASG10" i="8"/>
  <c r="ASG9" i="8"/>
  <c r="ASH12" i="8" l="1"/>
  <c r="ASI11" i="8"/>
  <c r="ASH10" i="8"/>
  <c r="ASH9" i="8"/>
  <c r="ASI12" i="8" l="1"/>
  <c r="ASJ11" i="8"/>
  <c r="ASI9" i="8"/>
  <c r="ASI10" i="8"/>
  <c r="ASJ12" i="8" l="1"/>
  <c r="ASK11" i="8"/>
  <c r="ASJ10" i="8"/>
  <c r="ASJ9" i="8"/>
  <c r="ASK12" i="8" l="1"/>
  <c r="ASL11" i="8"/>
  <c r="ASK10" i="8"/>
  <c r="ASK9" i="8"/>
  <c r="ASM11" i="8" l="1"/>
  <c r="ASL12" i="8"/>
  <c r="ASL10" i="8"/>
  <c r="ASL9" i="8"/>
  <c r="ASN11" i="8" l="1"/>
  <c r="ASM12" i="8"/>
  <c r="ASM10" i="8"/>
  <c r="ASM9" i="8"/>
  <c r="ASN12" i="8" l="1"/>
  <c r="ASO11" i="8"/>
  <c r="ASN10" i="8"/>
  <c r="ASN9" i="8"/>
  <c r="ASO12" i="8" l="1"/>
  <c r="ASP11" i="8"/>
  <c r="ASO10" i="8"/>
  <c r="ASO9" i="8"/>
  <c r="ASP12" i="8" l="1"/>
  <c r="ASQ11" i="8"/>
  <c r="ASP10" i="8"/>
  <c r="ASP9" i="8"/>
  <c r="ASQ12" i="8" l="1"/>
  <c r="ASR11" i="8"/>
  <c r="ASQ9" i="8"/>
  <c r="ASQ10" i="8"/>
  <c r="ASR12" i="8" l="1"/>
  <c r="ASS11" i="8"/>
  <c r="ASR10" i="8"/>
  <c r="ASR9" i="8"/>
  <c r="ASS12" i="8" l="1"/>
  <c r="AST11" i="8"/>
  <c r="ASS10" i="8"/>
  <c r="ASS9" i="8"/>
  <c r="AST12" i="8" l="1"/>
  <c r="ASU11" i="8"/>
  <c r="AST10" i="8"/>
  <c r="AST9" i="8"/>
  <c r="ASU12" i="8" l="1"/>
  <c r="ASV11" i="8"/>
  <c r="ASU10" i="8"/>
  <c r="ASU9" i="8"/>
  <c r="ASV12" i="8" l="1"/>
  <c r="ASW11" i="8"/>
  <c r="ASV9" i="8"/>
  <c r="ASV10" i="8"/>
  <c r="ASW12" i="8" l="1"/>
  <c r="ASX11" i="8"/>
  <c r="ASW10" i="8"/>
  <c r="ASW9" i="8"/>
  <c r="ASX12" i="8" l="1"/>
  <c r="ASY11" i="8"/>
  <c r="ASX10" i="8"/>
  <c r="ASX9" i="8"/>
  <c r="ASY12" i="8" l="1"/>
  <c r="ASZ11" i="8"/>
  <c r="ASY10" i="8"/>
  <c r="ASY9" i="8"/>
  <c r="ASZ12" i="8" l="1"/>
  <c r="ATA11" i="8"/>
  <c r="ASZ10" i="8"/>
  <c r="ASZ9" i="8"/>
  <c r="ATA12" i="8" l="1"/>
  <c r="ATB11" i="8"/>
  <c r="ATA10" i="8"/>
  <c r="ATA9" i="8"/>
  <c r="ATC11" i="8" l="1"/>
  <c r="ATB12" i="8"/>
  <c r="ATB10" i="8"/>
  <c r="ATB9" i="8"/>
  <c r="ATC12" i="8" l="1"/>
  <c r="ATD11" i="8"/>
  <c r="ATC9" i="8"/>
  <c r="ATC10" i="8"/>
  <c r="ATD12" i="8" l="1"/>
  <c r="ATE11" i="8"/>
  <c r="ATD10" i="8"/>
  <c r="ATD9" i="8"/>
  <c r="ATE12" i="8" l="1"/>
  <c r="ATF11" i="8"/>
  <c r="ATE10" i="8"/>
  <c r="ATE9" i="8"/>
  <c r="ATF12" i="8" l="1"/>
  <c r="ATG11" i="8"/>
  <c r="ATF10" i="8"/>
  <c r="ATF9" i="8"/>
  <c r="ATG12" i="8" l="1"/>
  <c r="ATH11" i="8"/>
  <c r="ATG9" i="8"/>
  <c r="ATG10" i="8"/>
  <c r="ATH12" i="8" l="1"/>
  <c r="ATI11" i="8"/>
  <c r="ATH10" i="8"/>
  <c r="ATH9" i="8"/>
  <c r="ATI12" i="8" l="1"/>
  <c r="ATJ11" i="8"/>
  <c r="ATI10" i="8"/>
  <c r="ATI9" i="8"/>
  <c r="ATJ12" i="8" l="1"/>
  <c r="ATK11" i="8"/>
  <c r="ATJ10" i="8"/>
  <c r="ATJ9" i="8"/>
  <c r="ATK12" i="8" l="1"/>
  <c r="ATL11" i="8"/>
  <c r="ATK10" i="8"/>
  <c r="ATK9" i="8"/>
  <c r="ATL12" i="8" l="1"/>
  <c r="ATM11" i="8"/>
  <c r="ATL10" i="8"/>
  <c r="ATL9" i="8"/>
  <c r="ATM12" i="8" l="1"/>
  <c r="ATN11" i="8"/>
  <c r="ATM10" i="8"/>
  <c r="ATM9" i="8"/>
  <c r="ATO11" i="8" l="1"/>
  <c r="ATN12" i="8"/>
  <c r="ATN10" i="8"/>
  <c r="ATN9" i="8"/>
  <c r="ATO12" i="8" l="1"/>
  <c r="ATP11" i="8"/>
  <c r="ATO9" i="8"/>
  <c r="ATO10" i="8"/>
  <c r="ATQ11" i="8" l="1"/>
  <c r="ATP12" i="8"/>
  <c r="ATP10" i="8"/>
  <c r="ATP9" i="8"/>
  <c r="ATQ12" i="8" l="1"/>
  <c r="ATR11" i="8"/>
  <c r="ATQ10" i="8"/>
  <c r="ATQ9" i="8"/>
  <c r="ATR12" i="8" l="1"/>
  <c r="ATS11" i="8"/>
  <c r="ATR10" i="8"/>
  <c r="ATR9" i="8"/>
  <c r="ATS12" i="8" l="1"/>
  <c r="ATT11" i="8"/>
  <c r="ATS10" i="8"/>
  <c r="ATS9" i="8"/>
  <c r="ATT12" i="8" l="1"/>
  <c r="ATU11" i="8"/>
  <c r="ATT10" i="8"/>
  <c r="ATT9" i="8"/>
  <c r="ATU12" i="8" l="1"/>
  <c r="ATV11" i="8"/>
  <c r="ATU10" i="8"/>
  <c r="ATU9" i="8"/>
  <c r="ATW11" i="8" l="1"/>
  <c r="ATV12" i="8"/>
  <c r="ATV10" i="8"/>
  <c r="ATV9" i="8"/>
  <c r="ATW12" i="8" l="1"/>
  <c r="ATW10" i="8"/>
  <c r="ATW9" i="8"/>
  <c r="ATX11" i="8"/>
  <c r="ATX12" i="8" l="1"/>
  <c r="ATY11" i="8"/>
  <c r="ATX10" i="8"/>
  <c r="ATX9" i="8"/>
  <c r="ATY12" i="8" l="1"/>
  <c r="ATZ11" i="8"/>
  <c r="ATY10" i="8"/>
  <c r="ATY9" i="8"/>
  <c r="ATZ12" i="8" l="1"/>
  <c r="AUA11" i="8"/>
  <c r="ATZ10" i="8"/>
  <c r="ATZ9" i="8"/>
  <c r="AUA12" i="8" l="1"/>
  <c r="AUB11" i="8"/>
  <c r="AUA10" i="8"/>
  <c r="AUA9" i="8"/>
  <c r="AUC11" i="8" l="1"/>
  <c r="AUB12" i="8"/>
  <c r="AUB9" i="8"/>
  <c r="AUB10" i="8"/>
  <c r="AUC12" i="8" l="1"/>
  <c r="AUD11" i="8"/>
  <c r="AUC10" i="8"/>
  <c r="AUC9" i="8"/>
  <c r="AUE11" i="8" l="1"/>
  <c r="AUD12" i="8"/>
  <c r="AUD10" i="8"/>
  <c r="AUD9" i="8"/>
  <c r="AUE12" i="8" l="1"/>
  <c r="AUF11" i="8"/>
  <c r="AUE10" i="8"/>
  <c r="AUE9" i="8"/>
  <c r="AUF12" i="8" l="1"/>
  <c r="AUF10" i="8"/>
  <c r="AUG11" i="8"/>
  <c r="AUF9" i="8"/>
  <c r="AUG12" i="8" l="1"/>
  <c r="AUH11" i="8"/>
  <c r="AUG9" i="8"/>
  <c r="AUG10" i="8"/>
  <c r="AUH12" i="8" l="1"/>
  <c r="AUI11" i="8"/>
  <c r="AUH10" i="8"/>
  <c r="AUH9" i="8"/>
  <c r="AUI12" i="8" l="1"/>
  <c r="AUJ11" i="8"/>
  <c r="AUI10" i="8"/>
  <c r="AUI9" i="8"/>
  <c r="AUJ12" i="8" l="1"/>
  <c r="AUK11" i="8"/>
  <c r="AUJ10" i="8"/>
  <c r="AUJ9" i="8"/>
  <c r="AUK12" i="8" l="1"/>
  <c r="AUL11" i="8"/>
  <c r="AUK10" i="8"/>
  <c r="AUK9" i="8"/>
  <c r="AUM11" i="8" l="1"/>
  <c r="AUL12" i="8"/>
  <c r="AUL10" i="8"/>
  <c r="AUL9" i="8"/>
  <c r="AUM12" i="8" l="1"/>
  <c r="AUN11" i="8"/>
  <c r="AUM9" i="8"/>
  <c r="AUM10" i="8"/>
  <c r="AUN12" i="8" l="1"/>
  <c r="AUO11" i="8"/>
  <c r="AUN10" i="8"/>
  <c r="AUN9" i="8"/>
  <c r="AUO12" i="8" l="1"/>
  <c r="AUP11" i="8"/>
  <c r="AUO10" i="8"/>
  <c r="AUO9" i="8"/>
  <c r="AUP12" i="8" l="1"/>
  <c r="AUQ11" i="8"/>
  <c r="AUP10" i="8"/>
  <c r="AUP9" i="8"/>
  <c r="AUQ12" i="8" l="1"/>
  <c r="AUR11" i="8"/>
  <c r="AUQ10" i="8"/>
  <c r="AUQ9" i="8"/>
  <c r="AUR12" i="8" l="1"/>
  <c r="AUS11" i="8"/>
  <c r="AUR9" i="8"/>
  <c r="AUR10" i="8"/>
  <c r="AUS12" i="8" l="1"/>
  <c r="AUT11" i="8"/>
  <c r="AUS10" i="8"/>
  <c r="AUS9" i="8"/>
  <c r="AUT12" i="8" l="1"/>
  <c r="AUU11" i="8"/>
  <c r="AUT10" i="8"/>
  <c r="AUT9" i="8"/>
  <c r="AUU12" i="8" l="1"/>
  <c r="AUV11" i="8"/>
  <c r="AUU10" i="8"/>
  <c r="AUU9" i="8"/>
  <c r="AUV12" i="8" l="1"/>
  <c r="AUW11" i="8"/>
  <c r="AUV10" i="8"/>
  <c r="AUV9" i="8"/>
  <c r="AUW12" i="8" l="1"/>
  <c r="AUX11" i="8"/>
  <c r="AUW10" i="8"/>
  <c r="AUW9" i="8"/>
  <c r="AUY11" i="8" l="1"/>
  <c r="AUX12" i="8"/>
  <c r="AUX10" i="8"/>
  <c r="AUX9" i="8"/>
  <c r="AUY12" i="8" l="1"/>
  <c r="AUZ11" i="8"/>
  <c r="AUY9" i="8"/>
  <c r="AUY10" i="8"/>
  <c r="AUZ12" i="8" l="1"/>
  <c r="AVA11" i="8"/>
  <c r="AUZ10" i="8"/>
  <c r="AUZ9" i="8"/>
  <c r="AVA12" i="8" l="1"/>
  <c r="AVB11" i="8"/>
  <c r="AVA10" i="8"/>
  <c r="AVA9" i="8"/>
  <c r="AVC11" i="8" l="1"/>
  <c r="AVB12" i="8"/>
  <c r="AVB10" i="8"/>
  <c r="AVB9" i="8"/>
  <c r="AVC12" i="8" l="1"/>
  <c r="AVD11" i="8"/>
  <c r="AVC10" i="8"/>
  <c r="AVC9" i="8"/>
  <c r="AVE11" i="8" l="1"/>
  <c r="AVD12" i="8"/>
  <c r="AVD10" i="8"/>
  <c r="AVD9" i="8"/>
  <c r="AVE12" i="8" l="1"/>
  <c r="AVF11" i="8"/>
  <c r="AVE10" i="8"/>
  <c r="AVE9" i="8"/>
  <c r="AVF12" i="8" l="1"/>
  <c r="AVG11" i="8"/>
  <c r="AVF10" i="8"/>
  <c r="AVF9" i="8"/>
  <c r="AVG12" i="8" l="1"/>
  <c r="AVH11" i="8"/>
  <c r="AVG10" i="8"/>
  <c r="AVG9" i="8"/>
  <c r="AVH12" i="8" l="1"/>
  <c r="AVI11" i="8"/>
  <c r="AVH10" i="8"/>
  <c r="AVH9" i="8"/>
  <c r="AVI12" i="8" l="1"/>
  <c r="AVJ11" i="8"/>
  <c r="AVI10" i="8"/>
  <c r="AVI9" i="8"/>
  <c r="AVJ12" i="8" l="1"/>
  <c r="AVK11" i="8"/>
  <c r="AVJ10" i="8"/>
  <c r="AVJ9" i="8"/>
  <c r="AVK12" i="8" l="1"/>
  <c r="AVL11" i="8"/>
  <c r="AVK10" i="8"/>
  <c r="AVK9" i="8"/>
  <c r="AVL12" i="8" l="1"/>
  <c r="AVM11" i="8"/>
  <c r="AVL10" i="8"/>
  <c r="AVL9" i="8"/>
  <c r="AVM12" i="8" l="1"/>
  <c r="AVN11" i="8"/>
  <c r="AVM10" i="8"/>
  <c r="AVM9" i="8"/>
  <c r="AVO11" i="8" l="1"/>
  <c r="AVN12" i="8"/>
  <c r="AVN10" i="8"/>
  <c r="AVN9" i="8"/>
  <c r="AVO12" i="8" l="1"/>
  <c r="AVP11" i="8"/>
  <c r="AVO10" i="8"/>
  <c r="AVO9" i="8"/>
  <c r="AVP12" i="8" l="1"/>
  <c r="AVQ11" i="8"/>
  <c r="AVP10" i="8"/>
  <c r="AVP9" i="8"/>
  <c r="AVQ12" i="8" l="1"/>
  <c r="AVR11" i="8"/>
  <c r="AVQ10" i="8"/>
  <c r="AVQ9" i="8"/>
  <c r="AVS11" i="8" l="1"/>
  <c r="AVR12" i="8"/>
  <c r="AVR9" i="8"/>
  <c r="AVR10" i="8"/>
  <c r="AVS12" i="8" l="1"/>
  <c r="AVT11" i="8"/>
  <c r="AVS10" i="8"/>
  <c r="AVS9" i="8"/>
  <c r="AVU11" i="8" l="1"/>
  <c r="AVT12" i="8"/>
  <c r="AVT10" i="8"/>
  <c r="AVT9" i="8"/>
  <c r="AVU12" i="8" l="1"/>
  <c r="AVV11" i="8"/>
  <c r="AVU10" i="8"/>
  <c r="AVU9" i="8"/>
  <c r="AVV12" i="8" l="1"/>
  <c r="AVW11" i="8"/>
  <c r="AVV10" i="8"/>
  <c r="AVV9" i="8"/>
  <c r="AVW12" i="8" l="1"/>
  <c r="AVX11" i="8"/>
  <c r="AVW9" i="8"/>
  <c r="AVW10" i="8"/>
  <c r="AVX12" i="8" l="1"/>
  <c r="AVY11" i="8"/>
  <c r="AVX10" i="8"/>
  <c r="AVX9" i="8"/>
  <c r="AVY12" i="8" l="1"/>
  <c r="AVZ11" i="8"/>
  <c r="AVY10" i="8"/>
  <c r="AVY9" i="8"/>
  <c r="AWA11" i="8" l="1"/>
  <c r="AVZ12" i="8"/>
  <c r="AVZ10" i="8"/>
  <c r="AVZ9" i="8"/>
  <c r="AWA12" i="8" l="1"/>
  <c r="AWB11" i="8"/>
  <c r="AWA10" i="8"/>
  <c r="AWA9" i="8"/>
  <c r="AWB12" i="8" l="1"/>
  <c r="AWC11" i="8"/>
  <c r="AWB10" i="8"/>
  <c r="AWB9" i="8"/>
  <c r="AWC12" i="8" l="1"/>
  <c r="AWD11" i="8"/>
  <c r="AWC10" i="8"/>
  <c r="AWC9" i="8"/>
  <c r="AWD12" i="8" l="1"/>
  <c r="AWE11" i="8"/>
  <c r="AWD10" i="8"/>
  <c r="AWD9" i="8"/>
  <c r="AWE12" i="8" l="1"/>
  <c r="AWF11" i="8"/>
  <c r="AWE9" i="8"/>
  <c r="AWE10" i="8"/>
  <c r="AWF12" i="8" l="1"/>
  <c r="AWG11" i="8"/>
  <c r="AWF10" i="8"/>
  <c r="AWF9" i="8"/>
  <c r="AWG12" i="8" l="1"/>
  <c r="AWH11" i="8"/>
  <c r="AWG10" i="8"/>
  <c r="AWG9" i="8"/>
  <c r="AWI11" i="8" l="1"/>
  <c r="AWH12" i="8"/>
  <c r="AWH10" i="8"/>
  <c r="AWH9" i="8"/>
  <c r="AWI12" i="8" l="1"/>
  <c r="AWJ11" i="8"/>
  <c r="AWI9" i="8"/>
  <c r="AWI10" i="8"/>
  <c r="AWJ12" i="8" l="1"/>
  <c r="AWK11" i="8"/>
  <c r="AWJ9" i="8"/>
  <c r="AWJ10" i="8"/>
  <c r="AWK12" i="8" l="1"/>
  <c r="AWL11" i="8"/>
  <c r="AWK10" i="8"/>
  <c r="AWK9" i="8"/>
  <c r="AWL12" i="8" l="1"/>
  <c r="AWM11" i="8"/>
  <c r="AWL10" i="8"/>
  <c r="AWL9" i="8"/>
  <c r="AWM12" i="8" l="1"/>
  <c r="AWN11" i="8"/>
  <c r="AWM10" i="8"/>
  <c r="AWM9" i="8"/>
  <c r="AWN12" i="8" l="1"/>
  <c r="AWO11" i="8"/>
  <c r="AWN10" i="8"/>
  <c r="AWN9" i="8"/>
  <c r="AWO12" i="8" l="1"/>
  <c r="AWP11" i="8"/>
  <c r="AWO10" i="8"/>
  <c r="AWO9" i="8"/>
  <c r="AWQ11" i="8" l="1"/>
  <c r="AWP12" i="8"/>
  <c r="AWP10" i="8"/>
  <c r="AWP9" i="8"/>
  <c r="AWQ12" i="8" l="1"/>
  <c r="AWR11" i="8"/>
  <c r="AWQ10" i="8"/>
  <c r="AWQ9" i="8"/>
  <c r="AWR12" i="8" l="1"/>
  <c r="AWS11" i="8"/>
  <c r="AWR10" i="8"/>
  <c r="AWR9" i="8"/>
  <c r="AWS12" i="8" l="1"/>
  <c r="AWT11" i="8"/>
  <c r="AWS10" i="8"/>
  <c r="AWS9" i="8"/>
  <c r="AWT12" i="8" l="1"/>
  <c r="AWU11" i="8"/>
  <c r="AWT10" i="8"/>
  <c r="AWT9" i="8"/>
  <c r="AWV11" i="8" l="1"/>
  <c r="AWU12" i="8"/>
  <c r="AWU9" i="8"/>
  <c r="AWU10" i="8"/>
  <c r="AWV12" i="8" l="1"/>
  <c r="AWW11" i="8"/>
  <c r="AWV10" i="8"/>
  <c r="AWV9" i="8"/>
  <c r="AWW12" i="8" l="1"/>
  <c r="AWX11" i="8"/>
  <c r="AWW10" i="8"/>
  <c r="AWW9" i="8"/>
  <c r="AWY11" i="8" l="1"/>
  <c r="AWX12" i="8"/>
  <c r="AWX10" i="8"/>
  <c r="AWX9" i="8"/>
  <c r="AWY12" i="8" l="1"/>
  <c r="AWZ11" i="8"/>
  <c r="AWY10" i="8"/>
  <c r="AWY9" i="8"/>
  <c r="AWZ12" i="8" l="1"/>
  <c r="AXA11" i="8"/>
  <c r="AWZ10" i="8"/>
  <c r="AWZ9" i="8"/>
  <c r="AXA12" i="8" l="1"/>
  <c r="AXB11" i="8"/>
  <c r="AXA10" i="8"/>
  <c r="AXA9" i="8"/>
  <c r="AXB12" i="8" l="1"/>
  <c r="AXC11" i="8"/>
  <c r="AXB10" i="8"/>
  <c r="AXB9" i="8"/>
  <c r="AXC12" i="8" l="1"/>
  <c r="AXD11" i="8"/>
  <c r="AXC9" i="8"/>
  <c r="AXC10" i="8"/>
  <c r="AXD12" i="8" l="1"/>
  <c r="AXE11" i="8"/>
  <c r="AXD10" i="8"/>
  <c r="AXD9" i="8"/>
  <c r="AXE12" i="8" l="1"/>
  <c r="AXF11" i="8"/>
  <c r="AXE10" i="8"/>
  <c r="AXE9" i="8"/>
  <c r="AXG11" i="8" l="1"/>
  <c r="AXF12" i="8"/>
  <c r="AXF10" i="8"/>
  <c r="AXF9" i="8"/>
  <c r="AXG12" i="8" l="1"/>
  <c r="AXH11" i="8"/>
  <c r="AXG9" i="8"/>
  <c r="AXG10" i="8"/>
  <c r="AXH12" i="8" l="1"/>
  <c r="AXI11" i="8"/>
  <c r="AXH10" i="8"/>
  <c r="AXH9" i="8"/>
  <c r="AXI12" i="8" l="1"/>
  <c r="AXJ11" i="8"/>
  <c r="AXI10" i="8"/>
  <c r="AXI9" i="8"/>
  <c r="AXK11" i="8" l="1"/>
  <c r="AXJ12" i="8"/>
  <c r="AXJ10" i="8"/>
  <c r="AXJ9" i="8"/>
  <c r="AXL11" i="8" l="1"/>
  <c r="AXK12" i="8"/>
  <c r="AXK10" i="8"/>
  <c r="AXK9" i="8"/>
  <c r="AXL12" i="8" l="1"/>
  <c r="AXM11" i="8"/>
  <c r="AXL10" i="8"/>
  <c r="AXL9" i="8"/>
  <c r="AXM12" i="8" l="1"/>
  <c r="AXN11" i="8"/>
  <c r="AXM10" i="8"/>
  <c r="AXM9" i="8"/>
  <c r="AXN12" i="8" l="1"/>
  <c r="AXO11" i="8"/>
  <c r="AXN10" i="8"/>
  <c r="AXN9" i="8"/>
  <c r="AXO12" i="8" l="1"/>
  <c r="AXP11" i="8"/>
  <c r="AXO9" i="8"/>
  <c r="AXO10" i="8"/>
  <c r="AXP12" i="8" l="1"/>
  <c r="AXQ11" i="8"/>
  <c r="AXP10" i="8"/>
  <c r="AXP9" i="8"/>
  <c r="AXQ12" i="8" l="1"/>
  <c r="AXR11" i="8"/>
  <c r="AXQ10" i="8"/>
  <c r="AXQ9" i="8"/>
  <c r="AXR12" i="8" l="1"/>
  <c r="AXS11" i="8"/>
  <c r="AXR10" i="8"/>
  <c r="AXR9" i="8"/>
  <c r="AXS12" i="8" l="1"/>
  <c r="AXT11" i="8"/>
  <c r="AXS10" i="8"/>
  <c r="AXS9" i="8"/>
  <c r="AXT12" i="8" l="1"/>
  <c r="AXU11" i="8"/>
  <c r="AXT9" i="8"/>
  <c r="AXT10" i="8"/>
  <c r="AXU12" i="8" l="1"/>
  <c r="AXV11" i="8"/>
  <c r="AXU10" i="8"/>
  <c r="AXU9" i="8"/>
  <c r="AXW11" i="8" l="1"/>
  <c r="AXV12" i="8"/>
  <c r="AXV10" i="8"/>
  <c r="AXV9" i="8"/>
  <c r="AXW12" i="8" l="1"/>
  <c r="AXW10" i="8"/>
  <c r="AXW9" i="8"/>
  <c r="AXX11" i="8"/>
  <c r="AXX12" i="8" l="1"/>
  <c r="AXY11" i="8"/>
  <c r="AXX10" i="8"/>
  <c r="AXX9" i="8"/>
  <c r="AXY12" i="8" l="1"/>
  <c r="AXZ11" i="8"/>
  <c r="AXY10" i="8"/>
  <c r="AXY9" i="8"/>
  <c r="AYA11" i="8" l="1"/>
  <c r="AXZ12" i="8"/>
  <c r="AXZ10" i="8"/>
  <c r="AXZ9" i="8"/>
  <c r="AYA12" i="8" l="1"/>
  <c r="AYB11" i="8"/>
  <c r="AYA9" i="8"/>
  <c r="AYA10" i="8"/>
  <c r="AYB12" i="8" l="1"/>
  <c r="AYC11" i="8"/>
  <c r="AYB10" i="8"/>
  <c r="AYB9" i="8"/>
  <c r="AYC12" i="8" l="1"/>
  <c r="AYD11" i="8"/>
  <c r="AYC10" i="8"/>
  <c r="AYC9" i="8"/>
  <c r="AYD12" i="8" l="1"/>
  <c r="AYE11" i="8"/>
  <c r="AYD10" i="8"/>
  <c r="AYD9" i="8"/>
  <c r="AYE12" i="8" l="1"/>
  <c r="AYF11" i="8"/>
  <c r="AYE9" i="8"/>
  <c r="AYE10" i="8"/>
  <c r="AYF12" i="8" l="1"/>
  <c r="AYG11" i="8"/>
  <c r="AYF10" i="8"/>
  <c r="AYF9" i="8"/>
  <c r="AYG12" i="8" l="1"/>
  <c r="AYG10" i="8"/>
  <c r="AYH11" i="8"/>
  <c r="AYG9" i="8"/>
  <c r="AYH12" i="8" l="1"/>
  <c r="AYI11" i="8"/>
  <c r="AYH10" i="8"/>
  <c r="AYH9" i="8"/>
  <c r="AYI12" i="8" l="1"/>
  <c r="AYJ11" i="8"/>
  <c r="AYI9" i="8"/>
  <c r="AYI10" i="8"/>
  <c r="AYJ12" i="8" l="1"/>
  <c r="AYK11" i="8"/>
  <c r="AYJ10" i="8"/>
  <c r="AYJ9" i="8"/>
  <c r="AYK12" i="8" l="1"/>
  <c r="AYL11" i="8"/>
  <c r="AYK10" i="8"/>
  <c r="AYK9" i="8"/>
  <c r="AYM11" i="8" l="1"/>
  <c r="AYL12" i="8"/>
  <c r="AYL10" i="8"/>
  <c r="AYL9" i="8"/>
  <c r="AYM12" i="8" l="1"/>
  <c r="AYN11" i="8"/>
  <c r="AYM9" i="8"/>
  <c r="AYM10" i="8"/>
  <c r="AYN12" i="8" l="1"/>
  <c r="AYO11" i="8"/>
  <c r="AYN10" i="8"/>
  <c r="AYN9" i="8"/>
  <c r="AYO12" i="8" l="1"/>
  <c r="AYP11" i="8"/>
  <c r="AYO10" i="8"/>
  <c r="AYO9" i="8"/>
  <c r="AYP12" i="8" l="1"/>
  <c r="AYQ11" i="8"/>
  <c r="AYP10" i="8"/>
  <c r="AYP9" i="8"/>
  <c r="AYQ12" i="8" l="1"/>
  <c r="AYR11" i="8"/>
  <c r="AYQ10" i="8"/>
  <c r="AYQ9" i="8"/>
  <c r="AYR12" i="8" l="1"/>
  <c r="AYS11" i="8"/>
  <c r="AYR10" i="8"/>
  <c r="AYR9" i="8"/>
  <c r="AYS12" i="8" l="1"/>
  <c r="AYT11" i="8"/>
  <c r="AYS10" i="8"/>
  <c r="AYS9" i="8"/>
  <c r="AYU11" i="8" l="1"/>
  <c r="AYT12" i="8"/>
  <c r="AYT10" i="8"/>
  <c r="AYT9" i="8"/>
  <c r="AYU12" i="8" l="1"/>
  <c r="AYV11" i="8"/>
  <c r="AYU10" i="8"/>
  <c r="AYU9" i="8"/>
  <c r="AYV12" i="8" l="1"/>
  <c r="AYW11" i="8"/>
  <c r="AYV10" i="8"/>
  <c r="AYV9" i="8"/>
  <c r="AYW12" i="8" l="1"/>
  <c r="AYX11" i="8"/>
  <c r="AYW10" i="8"/>
  <c r="AYW9" i="8"/>
  <c r="AYX12" i="8" l="1"/>
  <c r="AYY11" i="8"/>
  <c r="AYX10" i="8"/>
  <c r="AYX9" i="8"/>
  <c r="AYY12" i="8" l="1"/>
  <c r="AYZ11" i="8"/>
  <c r="AYY10" i="8"/>
  <c r="AYY9" i="8"/>
  <c r="AYZ12" i="8" l="1"/>
  <c r="AZA11" i="8"/>
  <c r="AYZ10" i="8"/>
  <c r="AYZ9" i="8"/>
  <c r="AZA12" i="8" l="1"/>
  <c r="AZB11" i="8"/>
  <c r="AZA10" i="8"/>
  <c r="AZA9" i="8"/>
  <c r="AZC11" i="8" l="1"/>
  <c r="AZB12" i="8"/>
  <c r="AZB10" i="8"/>
  <c r="AZB9" i="8"/>
  <c r="AZC12" i="8" l="1"/>
  <c r="AZD11" i="8"/>
  <c r="AZC10" i="8"/>
  <c r="AZC9" i="8"/>
  <c r="AZD12" i="8" l="1"/>
  <c r="AZE11" i="8"/>
  <c r="AZD9" i="8"/>
  <c r="AZD10" i="8"/>
  <c r="AZE12" i="8" l="1"/>
  <c r="AZF11" i="8"/>
  <c r="AZE10" i="8"/>
  <c r="AZE9" i="8"/>
  <c r="AZF12" i="8" l="1"/>
  <c r="AZG11" i="8"/>
  <c r="AZF10" i="8"/>
  <c r="AZF9" i="8"/>
  <c r="AZG12" i="8" l="1"/>
  <c r="AZH11" i="8"/>
  <c r="AZG10" i="8"/>
  <c r="AZG9" i="8"/>
  <c r="AZH12" i="8" l="1"/>
  <c r="AZI11" i="8"/>
  <c r="AZH9" i="8"/>
  <c r="AZH10" i="8"/>
  <c r="AZI12" i="8" l="1"/>
  <c r="AZJ11" i="8"/>
  <c r="AZI10" i="8"/>
  <c r="AZI9" i="8"/>
  <c r="AZK11" i="8" l="1"/>
  <c r="AZJ12" i="8"/>
  <c r="AZJ10" i="8"/>
  <c r="AZJ9" i="8"/>
  <c r="AZK12" i="8" l="1"/>
  <c r="AZL11" i="8"/>
  <c r="AZK10" i="8"/>
  <c r="AZK9" i="8"/>
  <c r="AZL12" i="8" l="1"/>
  <c r="AZM11" i="8"/>
  <c r="AZL10" i="8"/>
  <c r="AZL9" i="8"/>
  <c r="AZM12" i="8" l="1"/>
  <c r="AZN11" i="8"/>
  <c r="AZM9" i="8"/>
  <c r="AZM10" i="8"/>
  <c r="AZN12" i="8" l="1"/>
  <c r="AZO11" i="8"/>
  <c r="AZN10" i="8"/>
  <c r="AZN9" i="8"/>
  <c r="AZP11" i="8" l="1"/>
  <c r="AZO12" i="8"/>
  <c r="AZO10" i="8"/>
  <c r="AZO9" i="8"/>
  <c r="AZP12" i="8" l="1"/>
  <c r="AZQ11" i="8"/>
  <c r="AZP10" i="8"/>
  <c r="AZP9" i="8"/>
  <c r="AZQ12" i="8" l="1"/>
  <c r="AZR11" i="8"/>
  <c r="AZQ10" i="8"/>
  <c r="AZQ9" i="8"/>
  <c r="AZR12" i="8" l="1"/>
  <c r="AZS11" i="8"/>
  <c r="AZR10" i="8"/>
  <c r="AZR9" i="8"/>
  <c r="AZS12" i="8" l="1"/>
  <c r="AZT11" i="8"/>
  <c r="AZS9" i="8"/>
  <c r="AZS10" i="8"/>
  <c r="AZT12" i="8" l="1"/>
  <c r="AZU11" i="8"/>
  <c r="AZT10" i="8"/>
  <c r="AZT9" i="8"/>
  <c r="AZU12" i="8" l="1"/>
  <c r="AZV11" i="8"/>
  <c r="AZU10" i="8"/>
  <c r="AZU9" i="8"/>
  <c r="AZW11" i="8" l="1"/>
  <c r="AZV12" i="8"/>
  <c r="AZV10" i="8"/>
  <c r="AZV9" i="8"/>
  <c r="AZX11" i="8" l="1"/>
  <c r="AZW12" i="8"/>
  <c r="AZW10" i="8"/>
  <c r="AZW9" i="8"/>
  <c r="AZX12" i="8" l="1"/>
  <c r="AZY11" i="8"/>
  <c r="AZX10" i="8"/>
  <c r="AZX9" i="8"/>
  <c r="AZY12" i="8" l="1"/>
  <c r="AZZ11" i="8"/>
  <c r="AZY9" i="8"/>
  <c r="AZY10" i="8"/>
  <c r="BAA11" i="8" l="1"/>
  <c r="AZZ12" i="8"/>
  <c r="AZZ10" i="8"/>
  <c r="AZZ9" i="8"/>
  <c r="BAA12" i="8" l="1"/>
  <c r="BAB11" i="8"/>
  <c r="BAA10" i="8"/>
  <c r="BAA9" i="8"/>
  <c r="BAC11" i="8" l="1"/>
  <c r="BAB12" i="8"/>
  <c r="BAB10" i="8"/>
  <c r="BAB9" i="8"/>
  <c r="BAC12" i="8" l="1"/>
  <c r="BAD11" i="8"/>
  <c r="BAC10" i="8"/>
  <c r="BAC9" i="8"/>
  <c r="BAD12" i="8" l="1"/>
  <c r="BAE11" i="8"/>
  <c r="BAD10" i="8"/>
  <c r="BAD9" i="8"/>
  <c r="BAE12" i="8" l="1"/>
  <c r="BAF11" i="8"/>
  <c r="BAE10" i="8"/>
  <c r="BAE9" i="8"/>
  <c r="BAF12" i="8" l="1"/>
  <c r="BAF10" i="8"/>
  <c r="BAG11" i="8"/>
  <c r="BAF9" i="8"/>
  <c r="BAG12" i="8" l="1"/>
  <c r="BAH11" i="8"/>
  <c r="BAG9" i="8"/>
  <c r="BAG10" i="8"/>
  <c r="BAH12" i="8" l="1"/>
  <c r="BAI11" i="8"/>
  <c r="BAH10" i="8"/>
  <c r="BAH9" i="8"/>
  <c r="BAI12" i="8" l="1"/>
  <c r="BAJ11" i="8"/>
  <c r="BAI10" i="8"/>
  <c r="BAI9" i="8"/>
  <c r="BAJ12" i="8" l="1"/>
  <c r="BAK11" i="8"/>
  <c r="BAJ10" i="8"/>
  <c r="BAJ9" i="8"/>
  <c r="BAK12" i="8" l="1"/>
  <c r="BAL11" i="8"/>
  <c r="BAK10" i="8"/>
  <c r="BAK9" i="8"/>
  <c r="BAM11" i="8" l="1"/>
  <c r="BAL12" i="8"/>
  <c r="BAL10" i="8"/>
  <c r="BAL9" i="8"/>
  <c r="BAM12" i="8" l="1"/>
  <c r="BAN11" i="8"/>
  <c r="BAM10" i="8"/>
  <c r="BAM9" i="8"/>
  <c r="BAN12" i="8" l="1"/>
  <c r="BAO11" i="8"/>
  <c r="BAN9" i="8"/>
  <c r="BAN10" i="8"/>
  <c r="BAO12" i="8" l="1"/>
  <c r="BAP11" i="8"/>
  <c r="BAO9" i="8"/>
  <c r="BAO10" i="8"/>
  <c r="BAQ11" i="8" l="1"/>
  <c r="BAP12" i="8"/>
  <c r="BAP10" i="8"/>
  <c r="BAP9" i="8"/>
  <c r="BAR11" i="8" l="1"/>
  <c r="BAQ12" i="8"/>
  <c r="BAQ10" i="8"/>
  <c r="BAQ9" i="8"/>
  <c r="BAS11" i="8" l="1"/>
  <c r="BAR12" i="8"/>
  <c r="BAR10" i="8"/>
  <c r="BAR9" i="8"/>
  <c r="BAS12" i="8" l="1"/>
  <c r="BAT11" i="8"/>
  <c r="BAS10" i="8"/>
  <c r="BAS9" i="8"/>
  <c r="BAT12" i="8" l="1"/>
  <c r="BAU11" i="8"/>
  <c r="BAT10" i="8"/>
  <c r="BAT9" i="8"/>
  <c r="BAU12" i="8" l="1"/>
  <c r="BAV11" i="8"/>
  <c r="BAU10" i="8"/>
  <c r="BAU9" i="8"/>
  <c r="BAV12" i="8" l="1"/>
  <c r="BAW11" i="8"/>
  <c r="BAV10" i="8"/>
  <c r="BAV9" i="8"/>
  <c r="BAW12" i="8" l="1"/>
  <c r="BAX11" i="8"/>
  <c r="BAW10" i="8"/>
  <c r="BAW9" i="8"/>
  <c r="BAY11" i="8" l="1"/>
  <c r="BAX12" i="8"/>
  <c r="BAX9" i="8"/>
  <c r="BAX10" i="8"/>
  <c r="BAY12" i="8" l="1"/>
  <c r="BAZ11" i="8"/>
  <c r="BAY10" i="8"/>
  <c r="BAY9" i="8"/>
  <c r="BAZ12" i="8" l="1"/>
  <c r="BBA11" i="8"/>
  <c r="BAZ10" i="8"/>
  <c r="BAZ9" i="8"/>
  <c r="BBA12" i="8" l="1"/>
  <c r="BBB11" i="8"/>
  <c r="BBA10" i="8"/>
  <c r="BBA9" i="8"/>
  <c r="BBB12" i="8" l="1"/>
  <c r="BBC11" i="8"/>
  <c r="BBB10" i="8"/>
  <c r="BBB9" i="8"/>
  <c r="BBC12" i="8" l="1"/>
  <c r="BBD11" i="8"/>
  <c r="BBC10" i="8"/>
  <c r="BBC9" i="8"/>
  <c r="BBD12" i="8" l="1"/>
  <c r="BBD10" i="8"/>
  <c r="BBE11" i="8"/>
  <c r="BBD9" i="8"/>
  <c r="BBE12" i="8" l="1"/>
  <c r="BBF11" i="8"/>
  <c r="BBE9" i="8"/>
  <c r="BBE10" i="8"/>
  <c r="BBG11" i="8" l="1"/>
  <c r="BBF12" i="8"/>
  <c r="BBF10" i="8"/>
  <c r="BBF9" i="8"/>
  <c r="BBH11" i="8" l="1"/>
  <c r="BBG12" i="8"/>
  <c r="BBG10" i="8"/>
  <c r="BBG9" i="8"/>
  <c r="BBH12" i="8" l="1"/>
  <c r="BBI11" i="8"/>
  <c r="BBH10" i="8"/>
  <c r="BBH9" i="8"/>
  <c r="BBI12" i="8" l="1"/>
  <c r="BBJ11" i="8"/>
  <c r="BBI10" i="8"/>
  <c r="BBI9" i="8"/>
  <c r="BBJ12" i="8" l="1"/>
  <c r="BBK11" i="8"/>
  <c r="BBJ10" i="8"/>
  <c r="BBJ9" i="8"/>
  <c r="BBK12" i="8" l="1"/>
  <c r="BBL11" i="8"/>
  <c r="BBK10" i="8"/>
  <c r="BBK9" i="8"/>
  <c r="BBL12" i="8" l="1"/>
  <c r="BBM11" i="8"/>
  <c r="BBL10" i="8"/>
  <c r="BBL9" i="8"/>
  <c r="BBM12" i="8" l="1"/>
  <c r="BBN11" i="8"/>
  <c r="BBM9" i="8"/>
  <c r="BBM10" i="8"/>
  <c r="BBO11" i="8" l="1"/>
  <c r="BBN12" i="8"/>
  <c r="BBN10" i="8"/>
  <c r="BBN9" i="8"/>
  <c r="BBO12" i="8" l="1"/>
  <c r="BBP11" i="8"/>
  <c r="BBO9" i="8"/>
  <c r="BBO10" i="8"/>
  <c r="BBP12" i="8" l="1"/>
  <c r="BBQ11" i="8"/>
  <c r="BBP10" i="8"/>
  <c r="BBP9" i="8"/>
  <c r="BBQ12" i="8" l="1"/>
  <c r="BBQ10" i="8"/>
  <c r="BBR11" i="8"/>
  <c r="BBQ9" i="8"/>
  <c r="BBR12" i="8" l="1"/>
  <c r="BBS11" i="8"/>
  <c r="BBR10" i="8"/>
  <c r="BBR9" i="8"/>
  <c r="BBT11" i="8" l="1"/>
  <c r="BBS12" i="8"/>
  <c r="BBS10" i="8"/>
  <c r="BBS9" i="8"/>
  <c r="BBT12" i="8" l="1"/>
  <c r="BBU11" i="8"/>
  <c r="BBT10" i="8"/>
  <c r="BBT9" i="8"/>
  <c r="BBU12" i="8" l="1"/>
  <c r="BBV11" i="8"/>
  <c r="BBU10" i="8"/>
  <c r="BBU9" i="8"/>
  <c r="BBW11" i="8" l="1"/>
  <c r="BBV12" i="8"/>
  <c r="BBV10" i="8"/>
  <c r="BBV9" i="8"/>
  <c r="BBW12" i="8" l="1"/>
  <c r="BBX11" i="8"/>
  <c r="BBW10" i="8"/>
  <c r="BBW9" i="8"/>
  <c r="BBX12" i="8" l="1"/>
  <c r="BBY11" i="8"/>
  <c r="BBX10" i="8"/>
  <c r="BBX9" i="8"/>
  <c r="BBY12" i="8" l="1"/>
  <c r="BBZ11" i="8"/>
  <c r="BBY9" i="8"/>
  <c r="BBY10" i="8"/>
  <c r="BBZ12" i="8" l="1"/>
  <c r="BCA11" i="8"/>
  <c r="BBZ10" i="8"/>
  <c r="BBZ9" i="8"/>
  <c r="BCA12" i="8" l="1"/>
  <c r="BCB11" i="8"/>
  <c r="BCA10" i="8"/>
  <c r="BCA9" i="8"/>
  <c r="BCB12" i="8" l="1"/>
  <c r="BCC11" i="8"/>
  <c r="BCB10" i="8"/>
  <c r="BCB9" i="8"/>
  <c r="BCC12" i="8" l="1"/>
  <c r="BCD11" i="8"/>
  <c r="BCC9" i="8"/>
  <c r="BCC10" i="8"/>
  <c r="BCE11" i="8" l="1"/>
  <c r="BCD12" i="8"/>
  <c r="BCD10" i="8"/>
  <c r="BCD9" i="8"/>
  <c r="BCE12" i="8" l="1"/>
  <c r="BCF11" i="8"/>
  <c r="BCE10" i="8"/>
  <c r="BCE9" i="8"/>
  <c r="BCF12" i="8" l="1"/>
  <c r="BCG11" i="8"/>
  <c r="BCF10" i="8"/>
  <c r="BCF9" i="8"/>
  <c r="BCG12" i="8" l="1"/>
  <c r="BCH11" i="8"/>
  <c r="BCG10" i="8"/>
  <c r="BCG9" i="8"/>
  <c r="BCI11" i="8" l="1"/>
  <c r="BCH12" i="8"/>
  <c r="BCH10" i="8"/>
  <c r="BCH9" i="8"/>
  <c r="BCJ11" i="8" l="1"/>
  <c r="BCI12" i="8"/>
  <c r="BCI10" i="8"/>
  <c r="BCI9" i="8"/>
  <c r="BCJ12" i="8" l="1"/>
  <c r="BCK11" i="8"/>
  <c r="BCJ10" i="8"/>
  <c r="BCJ9" i="8"/>
  <c r="BCK12" i="8" l="1"/>
  <c r="BCL11" i="8"/>
  <c r="BCK9" i="8"/>
  <c r="BCK10" i="8"/>
  <c r="BCL12" i="8" l="1"/>
  <c r="BCM11" i="8"/>
  <c r="BCL10" i="8"/>
  <c r="BCL9" i="8"/>
  <c r="BCM12" i="8" l="1"/>
  <c r="BCN11" i="8"/>
  <c r="BCM10" i="8"/>
  <c r="BCM9" i="8"/>
  <c r="BCN12" i="8" l="1"/>
  <c r="BCO11" i="8"/>
  <c r="BCN10" i="8"/>
  <c r="BCN9" i="8"/>
  <c r="BCO12" i="8" l="1"/>
  <c r="BCP11" i="8"/>
  <c r="BCO10" i="8"/>
  <c r="BCO9" i="8"/>
  <c r="BCP12" i="8" l="1"/>
  <c r="BCQ11" i="8"/>
  <c r="BCP10" i="8"/>
  <c r="BCP9" i="8"/>
  <c r="BCQ12" i="8" l="1"/>
  <c r="BCR11" i="8"/>
  <c r="BCQ10" i="8"/>
  <c r="BCQ9" i="8"/>
  <c r="BCR12" i="8" l="1"/>
  <c r="BCS11" i="8"/>
  <c r="BCR10" i="8"/>
  <c r="BCR9" i="8"/>
  <c r="BCS12" i="8" l="1"/>
  <c r="BCT11" i="8"/>
  <c r="BCS9" i="8"/>
  <c r="BCS10" i="8"/>
  <c r="BCU11" i="8" l="1"/>
  <c r="BCT12" i="8"/>
  <c r="BCT10" i="8"/>
  <c r="BCT9" i="8"/>
  <c r="BCU12" i="8" l="1"/>
  <c r="BCV11" i="8"/>
  <c r="BCU10" i="8"/>
  <c r="BCU9" i="8"/>
  <c r="BCW11" i="8" l="1"/>
  <c r="BCV12" i="8"/>
  <c r="BCV10" i="8"/>
  <c r="BCV9" i="8"/>
  <c r="BCW12" i="8" l="1"/>
  <c r="BCX11" i="8"/>
  <c r="BCW10" i="8"/>
  <c r="BCW9" i="8"/>
  <c r="BCY11" i="8" l="1"/>
  <c r="BCX12" i="8"/>
  <c r="BCX10" i="8"/>
  <c r="BCX9" i="8"/>
  <c r="BCY12" i="8" l="1"/>
  <c r="BCZ11" i="8"/>
  <c r="BCY9" i="8"/>
  <c r="BCY10" i="8"/>
  <c r="BCZ12" i="8" l="1"/>
  <c r="BDA11" i="8"/>
  <c r="BCZ9" i="8"/>
  <c r="BCZ10" i="8"/>
  <c r="BDA12" i="8" l="1"/>
  <c r="BDB11" i="8"/>
  <c r="BDA10" i="8"/>
  <c r="BDA9" i="8"/>
  <c r="BDB12" i="8" l="1"/>
  <c r="BDC11" i="8"/>
  <c r="BDB10" i="8"/>
  <c r="BDB9" i="8"/>
  <c r="BDC12" i="8" l="1"/>
  <c r="BDD11" i="8"/>
  <c r="BDC10" i="8"/>
  <c r="BDC9" i="8"/>
  <c r="BDE11" i="8" l="1"/>
  <c r="BDD12" i="8"/>
  <c r="BDD10" i="8"/>
  <c r="BDD9" i="8"/>
  <c r="BDE12" i="8" l="1"/>
  <c r="BDF11" i="8"/>
  <c r="BDE10" i="8"/>
  <c r="BDE9" i="8"/>
  <c r="BDF12" i="8" l="1"/>
  <c r="BDG11" i="8"/>
  <c r="BDF10" i="8"/>
  <c r="BDF9" i="8"/>
  <c r="BDG12" i="8" l="1"/>
  <c r="BDH11" i="8"/>
  <c r="BDG10" i="8"/>
  <c r="BDG9" i="8"/>
  <c r="BDH12" i="8" l="1"/>
  <c r="BDI11" i="8"/>
  <c r="BDH10" i="8"/>
  <c r="BDH9" i="8"/>
  <c r="BDI12" i="8" l="1"/>
  <c r="BDJ11" i="8"/>
  <c r="BDI9" i="8"/>
  <c r="BDI10" i="8"/>
  <c r="BDK11" i="8" l="1"/>
  <c r="BDJ12" i="8"/>
  <c r="BDJ10" i="8"/>
  <c r="BDJ9" i="8"/>
  <c r="BDK12" i="8" l="1"/>
  <c r="BDL11" i="8"/>
  <c r="BDK10" i="8"/>
  <c r="BDK9" i="8"/>
  <c r="BDL12" i="8" l="1"/>
  <c r="BDM11" i="8"/>
  <c r="BDL10" i="8"/>
  <c r="BDL9" i="8"/>
  <c r="BDM12" i="8" l="1"/>
  <c r="BDN11" i="8"/>
  <c r="BDM10" i="8"/>
  <c r="BDM9" i="8"/>
  <c r="BDN12" i="8" l="1"/>
  <c r="BDO11" i="8"/>
  <c r="BDN10" i="8"/>
  <c r="BDN9" i="8"/>
  <c r="BDO12" i="8" l="1"/>
  <c r="BDP11" i="8"/>
  <c r="BDO10" i="8"/>
  <c r="BDO9" i="8"/>
  <c r="BDP12" i="8" l="1"/>
  <c r="BDQ11" i="8"/>
  <c r="BDP10" i="8"/>
  <c r="BDP9" i="8"/>
  <c r="BDQ12" i="8" l="1"/>
  <c r="BDR11" i="8"/>
  <c r="BDQ9" i="8"/>
  <c r="BDQ10" i="8"/>
  <c r="BDS11" i="8" l="1"/>
  <c r="BDR12" i="8"/>
  <c r="BDR10" i="8"/>
  <c r="BDR9" i="8"/>
  <c r="BDS12" i="8" l="1"/>
  <c r="BDS10" i="8"/>
  <c r="BDT11" i="8"/>
  <c r="BDS9" i="8"/>
  <c r="BDT12" i="8" l="1"/>
  <c r="BDU11" i="8"/>
  <c r="BDT10" i="8"/>
  <c r="BDT9" i="8"/>
  <c r="BDU12" i="8" l="1"/>
  <c r="BDV11" i="8"/>
  <c r="BDU10" i="8"/>
  <c r="BDU9" i="8"/>
  <c r="BDV12" i="8" l="1"/>
  <c r="BDW11" i="8"/>
  <c r="BDV10" i="8"/>
  <c r="BDV9" i="8"/>
  <c r="BDW12" i="8" l="1"/>
  <c r="BDX11" i="8"/>
  <c r="BDW10" i="8"/>
  <c r="BDW9" i="8"/>
  <c r="BDY11" i="8" l="1"/>
  <c r="BDX12" i="8"/>
  <c r="BDX10" i="8"/>
  <c r="BDX9" i="8"/>
  <c r="BDY12" i="8" l="1"/>
  <c r="BDZ11" i="8"/>
  <c r="BDY10" i="8"/>
  <c r="BDY9" i="8"/>
  <c r="BEA11" i="8" l="1"/>
  <c r="BDZ12" i="8"/>
  <c r="BDZ10" i="8"/>
  <c r="BDZ9" i="8"/>
  <c r="BEA12" i="8" l="1"/>
  <c r="BEA10" i="8"/>
  <c r="BEB11" i="8"/>
  <c r="BEA9" i="8"/>
  <c r="BEB12" i="8" l="1"/>
  <c r="BEC11" i="8"/>
  <c r="BEB10" i="8"/>
  <c r="BEB9" i="8"/>
  <c r="BEC12" i="8" l="1"/>
  <c r="BED11" i="8"/>
  <c r="BEC9" i="8"/>
  <c r="BEC10" i="8"/>
  <c r="BED12" i="8" l="1"/>
  <c r="BEE11" i="8"/>
  <c r="BED10" i="8"/>
  <c r="BED9" i="8"/>
  <c r="BEE12" i="8" l="1"/>
  <c r="BEF11" i="8"/>
  <c r="BEE10" i="8"/>
  <c r="BEE9" i="8"/>
  <c r="BEF12" i="8" l="1"/>
  <c r="BEG11" i="8"/>
  <c r="BEF10" i="8"/>
  <c r="BEF9" i="8"/>
  <c r="BEG12" i="8" l="1"/>
  <c r="BEH11" i="8"/>
  <c r="BEG10" i="8"/>
  <c r="BEG9" i="8"/>
  <c r="BEI11" i="8" l="1"/>
  <c r="BEH12" i="8"/>
  <c r="BEH9" i="8"/>
  <c r="BEH10" i="8"/>
  <c r="BEI12" i="8" l="1"/>
  <c r="BEI10" i="8"/>
  <c r="BEJ11" i="8"/>
  <c r="BEI9" i="8"/>
  <c r="BEJ12" i="8" l="1"/>
  <c r="BEK11" i="8"/>
  <c r="BEJ10" i="8"/>
  <c r="BEJ9" i="8"/>
  <c r="BEK12" i="8" l="1"/>
  <c r="BEL11" i="8"/>
  <c r="BEK10" i="8"/>
  <c r="BEK9" i="8"/>
  <c r="BEL12" i="8" l="1"/>
  <c r="BEM11" i="8"/>
  <c r="BEL10" i="8"/>
  <c r="BEL9" i="8"/>
  <c r="BEM12" i="8" l="1"/>
  <c r="BEN11" i="8"/>
  <c r="BEM10" i="8"/>
  <c r="BEM9" i="8"/>
  <c r="BEN12" i="8" l="1"/>
  <c r="BEO11" i="8"/>
  <c r="BEN10" i="8"/>
  <c r="BEN9" i="8"/>
  <c r="BEO12" i="8" l="1"/>
  <c r="BEP11" i="8"/>
  <c r="BEO9" i="8"/>
  <c r="BEO10" i="8"/>
  <c r="BEP12" i="8" l="1"/>
  <c r="BEQ11" i="8"/>
  <c r="BEP10" i="8"/>
  <c r="BEP9" i="8"/>
  <c r="BEQ12" i="8" l="1"/>
  <c r="BEQ10" i="8"/>
  <c r="BER11" i="8"/>
  <c r="BEQ9" i="8"/>
  <c r="BER12" i="8" l="1"/>
  <c r="BES11" i="8"/>
  <c r="BER10" i="8"/>
  <c r="BER9" i="8"/>
  <c r="BES12" i="8" l="1"/>
  <c r="BET11" i="8"/>
  <c r="BES9" i="8"/>
  <c r="BES10" i="8"/>
  <c r="BEU11" i="8" l="1"/>
  <c r="BET12" i="8"/>
  <c r="BET10" i="8"/>
  <c r="BET9" i="8"/>
  <c r="BEU12" i="8" l="1"/>
  <c r="BEV11" i="8"/>
  <c r="BEU10" i="8"/>
  <c r="BEU9" i="8"/>
  <c r="BEV12" i="8" l="1"/>
  <c r="BEW11" i="8"/>
  <c r="BEV10" i="8"/>
  <c r="BEV9" i="8"/>
  <c r="BEW12" i="8" l="1"/>
  <c r="BEX11" i="8"/>
  <c r="BEW10" i="8"/>
  <c r="BEW9" i="8"/>
  <c r="BEY11" i="8" l="1"/>
  <c r="BEX12" i="8"/>
  <c r="BEX10" i="8"/>
  <c r="BEX9" i="8"/>
  <c r="BEY12" i="8" l="1"/>
  <c r="BEY10" i="8"/>
  <c r="BEY9" i="8"/>
  <c r="BEZ11" i="8"/>
  <c r="BFA11" i="8" l="1"/>
  <c r="BEZ12" i="8"/>
  <c r="BEZ9" i="8"/>
  <c r="BEZ10" i="8"/>
  <c r="BFA12" i="8" l="1"/>
  <c r="BFB11" i="8"/>
  <c r="BFA10" i="8"/>
  <c r="BFA9" i="8"/>
  <c r="BFB12" i="8" l="1"/>
  <c r="BFC11" i="8"/>
  <c r="BFB10" i="8"/>
  <c r="BFB9" i="8"/>
  <c r="BFC12" i="8" l="1"/>
  <c r="BFC10" i="8"/>
  <c r="BFD11" i="8"/>
  <c r="BFC9" i="8"/>
  <c r="BFD12" i="8" l="1"/>
  <c r="BFD10" i="8"/>
  <c r="BFE11" i="8"/>
  <c r="BFD9" i="8"/>
  <c r="BFE12" i="8" l="1"/>
  <c r="BFF11" i="8"/>
  <c r="BFE9" i="8"/>
  <c r="BFE10" i="8"/>
  <c r="BFF12" i="8" l="1"/>
  <c r="BFG11" i="8"/>
  <c r="BFF10" i="8"/>
  <c r="BFF9" i="8"/>
  <c r="BFG12" i="8" l="1"/>
  <c r="BFG10" i="8"/>
  <c r="BFH11" i="8"/>
  <c r="BFG9" i="8"/>
  <c r="BFH12" i="8" l="1"/>
  <c r="BFI11" i="8"/>
  <c r="BFH10" i="8"/>
  <c r="BFH9" i="8"/>
  <c r="BFI12" i="8" l="1"/>
  <c r="BFJ11" i="8"/>
  <c r="BFI10" i="8"/>
  <c r="BFI9" i="8"/>
  <c r="BFK11" i="8" l="1"/>
  <c r="BFJ12" i="8"/>
  <c r="BFJ10" i="8"/>
  <c r="BFJ9" i="8"/>
  <c r="BFK12" i="8" l="1"/>
  <c r="BFL11" i="8"/>
  <c r="BFK10" i="8"/>
  <c r="BFK9" i="8"/>
  <c r="BFL12" i="8" l="1"/>
  <c r="BFL10" i="8"/>
  <c r="BFM11" i="8"/>
  <c r="BFL9" i="8"/>
  <c r="BFM12" i="8" l="1"/>
  <c r="BFM9" i="8"/>
  <c r="BFM10" i="8"/>
  <c r="BFN11" i="8"/>
  <c r="BFO11" i="8" l="1"/>
  <c r="BFN12" i="8"/>
  <c r="BFN10" i="8"/>
  <c r="BFN9" i="8"/>
  <c r="BFO10" i="8" l="1"/>
  <c r="BFO12" i="8"/>
  <c r="BFP11" i="8"/>
  <c r="BFO9" i="8"/>
  <c r="BFQ11" i="8" l="1"/>
  <c r="BFP12" i="8"/>
  <c r="BFP9" i="8"/>
  <c r="BFP10" i="8"/>
  <c r="BFQ12" i="8" l="1"/>
  <c r="BFR11" i="8"/>
  <c r="BFQ9" i="8"/>
  <c r="BFQ10" i="8"/>
  <c r="BFR12" i="8" l="1"/>
  <c r="BFS11" i="8"/>
  <c r="BFR10" i="8"/>
  <c r="BFR9" i="8"/>
  <c r="BFS12" i="8" l="1"/>
  <c r="BFS10" i="8"/>
  <c r="BFT11" i="8"/>
  <c r="BFS9" i="8"/>
  <c r="BFT12" i="8" l="1"/>
  <c r="BFU11" i="8"/>
  <c r="BFT10" i="8"/>
  <c r="BFT9" i="8"/>
  <c r="BFU12" i="8" l="1"/>
  <c r="BFV11" i="8"/>
  <c r="BFU10" i="8"/>
  <c r="BFU9" i="8"/>
  <c r="BFW11" i="8" l="1"/>
  <c r="BFV12" i="8"/>
  <c r="BFV10" i="8"/>
  <c r="BFV9" i="8"/>
  <c r="BFW12" i="8" l="1"/>
  <c r="BFX11" i="8"/>
  <c r="BFW10" i="8"/>
  <c r="BFW9" i="8"/>
  <c r="BFX12" i="8" l="1"/>
  <c r="BFY11" i="8"/>
  <c r="BFX10" i="8"/>
  <c r="BFX9" i="8"/>
  <c r="BFY12" i="8" l="1"/>
  <c r="BFZ11" i="8"/>
  <c r="BFY9" i="8"/>
  <c r="BFY10" i="8"/>
  <c r="BFZ12" i="8" l="1"/>
  <c r="BGA11" i="8"/>
  <c r="BFZ10" i="8"/>
  <c r="BFZ9" i="8"/>
  <c r="BGA12" i="8" l="1"/>
  <c r="BGB11" i="8"/>
  <c r="BGA10" i="8"/>
  <c r="BGA9" i="8"/>
  <c r="BGB12" i="8" l="1"/>
  <c r="BGC11" i="8"/>
  <c r="BGB10" i="8"/>
  <c r="BGB9" i="8"/>
  <c r="BGC12" i="8" l="1"/>
  <c r="BGD11" i="8"/>
  <c r="BGC10" i="8"/>
  <c r="BGC9" i="8"/>
  <c r="BGE11" i="8" l="1"/>
  <c r="BGD12" i="8"/>
  <c r="BGD9" i="8"/>
  <c r="BGD10" i="8"/>
  <c r="BGE10" i="8" l="1"/>
  <c r="BGE12" i="8"/>
  <c r="BGF11" i="8"/>
  <c r="BGE9" i="8"/>
  <c r="BGF12" i="8" l="1"/>
  <c r="BGG11" i="8"/>
  <c r="BGF10" i="8"/>
  <c r="BGF9" i="8"/>
  <c r="BGG12" i="8" l="1"/>
  <c r="BGG10" i="8"/>
  <c r="BGH11" i="8"/>
  <c r="BGG9" i="8"/>
  <c r="BGH12" i="8" l="1"/>
  <c r="BGI11" i="8"/>
  <c r="BGH10" i="8"/>
  <c r="BGH9" i="8"/>
  <c r="BGI12" i="8" l="1"/>
  <c r="BGI10" i="8"/>
  <c r="BGJ11" i="8"/>
  <c r="BGI9" i="8"/>
  <c r="BGJ12" i="8" l="1"/>
  <c r="BGK11" i="8"/>
  <c r="BGJ10" i="8"/>
  <c r="BGJ9" i="8"/>
  <c r="BGK12" i="8" l="1"/>
  <c r="BGL11" i="8"/>
  <c r="BGK10" i="8"/>
  <c r="BGK9" i="8"/>
  <c r="BGM11" i="8" l="1"/>
  <c r="BGL12" i="8"/>
  <c r="BGL10" i="8"/>
  <c r="BGL9" i="8"/>
  <c r="BGM12" i="8" l="1"/>
  <c r="BGM10" i="8"/>
  <c r="BGN11" i="8"/>
  <c r="BGM9" i="8"/>
  <c r="BGN12" i="8" l="1"/>
  <c r="BGO11" i="8"/>
  <c r="BGN10" i="8"/>
  <c r="BGN9" i="8"/>
  <c r="BGO12" i="8" l="1"/>
  <c r="BGP11" i="8"/>
  <c r="BGO9" i="8"/>
  <c r="BGO10" i="8"/>
  <c r="BGP12" i="8" l="1"/>
  <c r="BGQ11" i="8"/>
  <c r="BGP10" i="8"/>
  <c r="BGP9" i="8"/>
  <c r="BGR11" i="8" l="1"/>
  <c r="BGQ12" i="8"/>
  <c r="BGQ10" i="8"/>
  <c r="BGQ9" i="8"/>
  <c r="BGR12" i="8" l="1"/>
  <c r="BGS11" i="8"/>
  <c r="BGR10" i="8"/>
  <c r="BGR9" i="8"/>
  <c r="BGS12" i="8" l="1"/>
  <c r="BGT11" i="8"/>
  <c r="BGS10" i="8"/>
  <c r="BGS9" i="8"/>
  <c r="BGU11" i="8" l="1"/>
  <c r="BGT12" i="8"/>
  <c r="BGT10" i="8"/>
  <c r="BGT9" i="8"/>
  <c r="BGU12" i="8" l="1"/>
  <c r="BGU10" i="8"/>
  <c r="BGV11" i="8"/>
  <c r="BGU9" i="8"/>
  <c r="BGV12" i="8" l="1"/>
  <c r="BGW11" i="8"/>
  <c r="BGV10" i="8"/>
  <c r="BGV9" i="8"/>
  <c r="BGW12" i="8" l="1"/>
  <c r="BGX11" i="8"/>
  <c r="BGW9" i="8"/>
  <c r="BGW10" i="8"/>
  <c r="BGX12" i="8" l="1"/>
  <c r="BGY11" i="8"/>
  <c r="BGX10" i="8"/>
  <c r="BGX9" i="8"/>
  <c r="BGY12" i="8" l="1"/>
  <c r="BGZ11" i="8"/>
  <c r="BGY10" i="8"/>
  <c r="BGY9" i="8"/>
  <c r="BGZ12" i="8" l="1"/>
  <c r="BHA11" i="8"/>
  <c r="BGZ10" i="8"/>
  <c r="BGZ9" i="8"/>
  <c r="BHA12" i="8" l="1"/>
  <c r="BHB11" i="8"/>
  <c r="BHA9" i="8"/>
  <c r="BHA10" i="8"/>
  <c r="BHC11" i="8" l="1"/>
  <c r="BHB12" i="8"/>
  <c r="BHB10" i="8"/>
  <c r="BHB9" i="8"/>
  <c r="BHC12" i="8" l="1"/>
  <c r="BHC10" i="8"/>
  <c r="BHD11" i="8"/>
  <c r="BHC9" i="8"/>
  <c r="BHD12" i="8" l="1"/>
  <c r="BHE11" i="8"/>
  <c r="BHD10" i="8"/>
  <c r="BHD9" i="8"/>
  <c r="BHE12" i="8" l="1"/>
  <c r="BHF11" i="8"/>
  <c r="BHE10" i="8"/>
  <c r="BHE9" i="8"/>
  <c r="BHG11" i="8" l="1"/>
  <c r="BHF12" i="8"/>
  <c r="BHF10" i="8"/>
  <c r="BHF9" i="8"/>
  <c r="BHH11" i="8" l="1"/>
  <c r="BHG12" i="8"/>
  <c r="BHG10" i="8"/>
  <c r="BHG9" i="8"/>
  <c r="BHH12" i="8" l="1"/>
  <c r="BHI11" i="8"/>
  <c r="BHH10" i="8"/>
  <c r="BHH9" i="8"/>
  <c r="BHI12" i="8" l="1"/>
  <c r="BHJ11" i="8"/>
  <c r="BHI9" i="8"/>
  <c r="BHI10" i="8"/>
  <c r="BHJ12" i="8" l="1"/>
  <c r="BHK11" i="8"/>
  <c r="BHJ10" i="8"/>
  <c r="BHJ9" i="8"/>
  <c r="BHK12" i="8" l="1"/>
  <c r="BHK10" i="8"/>
  <c r="BHL11" i="8"/>
  <c r="BHK9" i="8"/>
  <c r="BHL12" i="8" l="1"/>
  <c r="BHM11" i="8"/>
  <c r="BHL10" i="8"/>
  <c r="BHL9" i="8"/>
  <c r="BHM12" i="8" l="1"/>
  <c r="BHN11" i="8"/>
  <c r="BHM10" i="8"/>
  <c r="BHM9" i="8"/>
  <c r="BHN12" i="8" l="1"/>
  <c r="BHO11" i="8"/>
  <c r="BHN10" i="8"/>
  <c r="BHN9" i="8"/>
  <c r="BHO12" i="8" l="1"/>
  <c r="BHO10" i="8"/>
  <c r="BHP11" i="8"/>
  <c r="BHO9" i="8"/>
  <c r="BHP12" i="8" l="1"/>
  <c r="BHQ11" i="8"/>
  <c r="BHP10" i="8"/>
  <c r="BHP9" i="8"/>
  <c r="BHQ12" i="8" l="1"/>
  <c r="BHR11" i="8"/>
  <c r="BHQ10" i="8"/>
  <c r="BHQ9" i="8"/>
  <c r="BHS11" i="8" l="1"/>
  <c r="BHR12" i="8"/>
  <c r="BHR10" i="8"/>
  <c r="BHR9" i="8"/>
  <c r="BHS12" i="8" l="1"/>
  <c r="BHS10" i="8"/>
  <c r="BHT11" i="8"/>
  <c r="BHS9" i="8"/>
  <c r="BHT12" i="8" l="1"/>
  <c r="BHU11" i="8"/>
  <c r="BHT10" i="8"/>
  <c r="BHT9" i="8"/>
  <c r="BHU12" i="8" l="1"/>
  <c r="BHV11" i="8"/>
  <c r="BHU9" i="8"/>
  <c r="BHU10" i="8"/>
  <c r="BHW11" i="8" l="1"/>
  <c r="BHV12" i="8"/>
  <c r="BHV9" i="8"/>
  <c r="BHV10" i="8"/>
  <c r="BHW12" i="8" l="1"/>
  <c r="BHX11" i="8"/>
  <c r="BHW10" i="8"/>
  <c r="BHW9" i="8"/>
  <c r="BHX12" i="8" l="1"/>
  <c r="BHY11" i="8"/>
  <c r="BHX10" i="8"/>
  <c r="BHX9" i="8"/>
  <c r="BHY12" i="8" l="1"/>
  <c r="BHZ11" i="8"/>
  <c r="BHY9" i="8"/>
  <c r="BHY10" i="8"/>
  <c r="BHZ12" i="8" l="1"/>
  <c r="BIA11" i="8"/>
  <c r="BHZ10" i="8"/>
  <c r="BHZ9" i="8"/>
  <c r="BIA12" i="8" l="1"/>
  <c r="BIB11" i="8"/>
  <c r="BIA10" i="8"/>
  <c r="BIA9" i="8"/>
  <c r="BIB12" i="8" l="1"/>
  <c r="BIC11" i="8"/>
  <c r="BIB10" i="8"/>
  <c r="BIB9" i="8"/>
  <c r="BIC12" i="8" l="1"/>
  <c r="BIC10" i="8"/>
  <c r="BID11" i="8"/>
  <c r="BIC9" i="8"/>
  <c r="BID12" i="8" l="1"/>
  <c r="BIE11" i="8"/>
  <c r="BID10" i="8"/>
  <c r="BID9" i="8"/>
  <c r="BIE12" i="8" l="1"/>
  <c r="BIE10" i="8"/>
  <c r="BIF11" i="8"/>
  <c r="BIE9" i="8"/>
  <c r="BIF12" i="8" l="1"/>
  <c r="BIG11" i="8"/>
  <c r="BIF10" i="8"/>
  <c r="BIF9" i="8"/>
  <c r="BIG12" i="8" l="1"/>
  <c r="BIH11" i="8"/>
  <c r="BIG10" i="8"/>
  <c r="BIG9" i="8"/>
  <c r="BII11" i="8" l="1"/>
  <c r="BIH12" i="8"/>
  <c r="BIH10" i="8"/>
  <c r="BIH9" i="8"/>
  <c r="BII12" i="8" l="1"/>
  <c r="BII10" i="8"/>
  <c r="BIJ11" i="8"/>
  <c r="BII9" i="8"/>
  <c r="BIJ12" i="8" l="1"/>
  <c r="BIK11" i="8"/>
  <c r="BIJ10" i="8"/>
  <c r="BIJ9" i="8"/>
  <c r="BIK12" i="8" l="1"/>
  <c r="BIL11" i="8"/>
  <c r="BIK9" i="8"/>
  <c r="BIK10" i="8"/>
  <c r="BIL12" i="8" l="1"/>
  <c r="BIM11" i="8"/>
  <c r="BIL10" i="8"/>
  <c r="BIL9" i="8"/>
  <c r="BIM12" i="8" l="1"/>
  <c r="BIN11" i="8"/>
  <c r="BIM10" i="8"/>
  <c r="BIM9" i="8"/>
  <c r="BIN12" i="8" l="1"/>
  <c r="BIO11" i="8"/>
  <c r="BIN10" i="8"/>
  <c r="BIN9" i="8"/>
  <c r="BIO12" i="8" l="1"/>
  <c r="BIP11" i="8"/>
  <c r="BIO10" i="8"/>
  <c r="BIO9" i="8"/>
  <c r="BIQ11" i="8" l="1"/>
  <c r="BIP12" i="8"/>
  <c r="BIP10" i="8"/>
  <c r="BIP9" i="8"/>
  <c r="BIQ12" i="8" l="1"/>
  <c r="BIQ10" i="8"/>
  <c r="BIR11" i="8"/>
  <c r="BIQ9" i="8"/>
  <c r="BIR12" i="8" l="1"/>
  <c r="BIS11" i="8"/>
  <c r="BIR10" i="8"/>
  <c r="BIR9" i="8"/>
  <c r="BIS12" i="8" l="1"/>
  <c r="BIT11" i="8"/>
  <c r="BIS10" i="8"/>
  <c r="BIS9" i="8"/>
  <c r="BIT12" i="8" l="1"/>
  <c r="BIU11" i="8"/>
  <c r="BIT10" i="8"/>
  <c r="BIT9" i="8"/>
  <c r="BIU12" i="8" l="1"/>
  <c r="BIU10" i="8"/>
  <c r="BIV11" i="8"/>
  <c r="BIU9" i="8"/>
  <c r="BIV12" i="8" l="1"/>
  <c r="BIW11" i="8"/>
  <c r="BIV10" i="8"/>
  <c r="BIV9" i="8"/>
  <c r="BIX11" i="8" l="1"/>
  <c r="BIW12" i="8"/>
  <c r="BIW10" i="8"/>
  <c r="BIW9" i="8"/>
  <c r="BIX12" i="8" l="1"/>
  <c r="BIY11" i="8"/>
  <c r="BIX10" i="8"/>
  <c r="BIX9" i="8"/>
  <c r="BIY10" i="8" l="1"/>
  <c r="BIY12" i="8"/>
  <c r="BIZ11" i="8"/>
  <c r="BIY9" i="8"/>
  <c r="BIZ12" i="8" l="1"/>
  <c r="BIZ10" i="8"/>
  <c r="BIZ9" i="8"/>
  <c r="BJA11" i="8"/>
  <c r="BJA12" i="8" l="1"/>
  <c r="BJB11" i="8"/>
  <c r="BJA10" i="8"/>
  <c r="BJA9" i="8"/>
  <c r="BJB12" i="8" l="1"/>
  <c r="BJC11" i="8"/>
  <c r="BJB10" i="8"/>
  <c r="BJB9" i="8"/>
  <c r="BJC12" i="8" l="1"/>
  <c r="BJD11" i="8"/>
  <c r="BJC10" i="8"/>
  <c r="BJC9" i="8"/>
  <c r="BJD12" i="8" l="1"/>
  <c r="BJE11" i="8"/>
  <c r="BJD10" i="8"/>
  <c r="BJD9" i="8"/>
  <c r="BJE12" i="8" l="1"/>
  <c r="BJF11" i="8"/>
  <c r="BJE9" i="8"/>
  <c r="BJE10" i="8"/>
  <c r="BJF12" i="8" l="1"/>
  <c r="BJG11" i="8"/>
  <c r="BJF10" i="8"/>
  <c r="BJF9" i="8"/>
  <c r="BJG12" i="8" l="1"/>
  <c r="BJG10" i="8"/>
  <c r="BJH11" i="8"/>
  <c r="BJG9" i="8"/>
  <c r="BJH12" i="8" l="1"/>
  <c r="BJI11" i="8"/>
  <c r="BJH10" i="8"/>
  <c r="BJH9" i="8"/>
  <c r="BJI12" i="8" l="1"/>
  <c r="BJJ11" i="8"/>
  <c r="BJI9" i="8"/>
  <c r="BJI10" i="8"/>
  <c r="BJJ12" i="8" l="1"/>
  <c r="BJK11" i="8"/>
  <c r="BJJ10" i="8"/>
  <c r="BJJ9" i="8"/>
  <c r="BJK12" i="8" l="1"/>
  <c r="BJL11" i="8"/>
  <c r="BJK10" i="8"/>
  <c r="BJK9" i="8"/>
  <c r="BJL12" i="8" l="1"/>
  <c r="BJM11" i="8"/>
  <c r="BJL10" i="8"/>
  <c r="BJL9" i="8"/>
  <c r="BJM12" i="8" l="1"/>
  <c r="BJN11" i="8"/>
  <c r="BJM10" i="8"/>
  <c r="BJM9" i="8"/>
  <c r="BJN12" i="8" l="1"/>
  <c r="BJO11" i="8"/>
  <c r="BJN10" i="8"/>
  <c r="BJN9" i="8"/>
  <c r="BJO10" i="8" l="1"/>
  <c r="BJO12" i="8"/>
  <c r="BJP11" i="8"/>
  <c r="BJO9" i="8"/>
  <c r="BJP12" i="8" l="1"/>
  <c r="BJQ11" i="8"/>
  <c r="BJP10" i="8"/>
  <c r="BJP9" i="8"/>
  <c r="BJQ12" i="8" l="1"/>
  <c r="BJR11" i="8"/>
  <c r="BJQ10" i="8"/>
  <c r="BJQ9" i="8"/>
  <c r="BJR12" i="8" l="1"/>
  <c r="BJS11" i="8"/>
  <c r="BJR10" i="8"/>
  <c r="BJR9" i="8"/>
  <c r="BJS12" i="8" l="1"/>
  <c r="BJT11" i="8"/>
  <c r="BJS10" i="8"/>
  <c r="BJS9" i="8"/>
  <c r="BJT12" i="8" l="1"/>
  <c r="BJU11" i="8"/>
  <c r="BJT10" i="8"/>
  <c r="BJT9" i="8"/>
  <c r="BJU12" i="8" l="1"/>
  <c r="BJV11" i="8"/>
  <c r="BJU9" i="8"/>
  <c r="BJU10" i="8"/>
  <c r="BJV12" i="8" l="1"/>
  <c r="BJW11" i="8"/>
  <c r="BJV10" i="8"/>
  <c r="BJV9" i="8"/>
  <c r="BJW12" i="8" l="1"/>
  <c r="BJW10" i="8"/>
  <c r="BJX11" i="8"/>
  <c r="BJW9" i="8"/>
  <c r="BJX12" i="8" l="1"/>
  <c r="BJY11" i="8"/>
  <c r="BJX9" i="8"/>
  <c r="BJX10" i="8"/>
  <c r="BJY12" i="8" l="1"/>
  <c r="BJZ11" i="8"/>
  <c r="BJY10" i="8"/>
  <c r="BJY9" i="8"/>
  <c r="BJZ12" i="8" l="1"/>
  <c r="BKA11" i="8"/>
  <c r="BJZ10" i="8"/>
  <c r="BJZ9" i="8"/>
  <c r="BKA12" i="8" l="1"/>
  <c r="BKA10" i="8"/>
  <c r="BKB11" i="8"/>
  <c r="BKA9" i="8"/>
  <c r="BKB12" i="8" l="1"/>
  <c r="BKC11" i="8"/>
  <c r="BKB10" i="8"/>
  <c r="BKB9" i="8"/>
  <c r="BKC12" i="8" l="1"/>
  <c r="BKD11" i="8"/>
  <c r="BKC9" i="8"/>
  <c r="BKC10" i="8"/>
  <c r="BKD12" i="8" l="1"/>
  <c r="BKE11" i="8"/>
  <c r="BKD10" i="8"/>
  <c r="BKD9" i="8"/>
  <c r="BKE12" i="8" l="1"/>
  <c r="BKE10" i="8"/>
  <c r="BKF11" i="8"/>
  <c r="BKE9" i="8"/>
  <c r="BKG11" i="8" l="1"/>
  <c r="BKF12" i="8"/>
  <c r="BKF10" i="8"/>
  <c r="BKF9" i="8"/>
  <c r="BKG12" i="8" l="1"/>
  <c r="BKH11" i="8"/>
  <c r="BKG9" i="8"/>
  <c r="BKG10" i="8"/>
  <c r="BKH12" i="8" l="1"/>
  <c r="BKI11" i="8"/>
  <c r="BKH10" i="8"/>
  <c r="BKH9" i="8"/>
  <c r="BKI12" i="8" l="1"/>
  <c r="BKJ11" i="8"/>
  <c r="BKI10" i="8"/>
  <c r="BKI9" i="8"/>
  <c r="BKJ10" i="8" l="1"/>
  <c r="BKK11" i="8"/>
  <c r="BKJ12" i="8"/>
  <c r="BKJ9" i="8"/>
  <c r="BKK12" i="8" l="1"/>
  <c r="BKL11" i="8"/>
  <c r="BKK9" i="8"/>
  <c r="BKK10" i="8"/>
  <c r="BKL12" i="8" l="1"/>
  <c r="BKM11" i="8"/>
  <c r="BKL10" i="8"/>
  <c r="BKL9" i="8"/>
  <c r="BKM12" i="8" l="1"/>
  <c r="BKM10" i="8"/>
  <c r="BKN11" i="8"/>
  <c r="BKM9" i="8"/>
  <c r="BKN12" i="8" l="1"/>
  <c r="BKO11" i="8"/>
  <c r="BKN10" i="8"/>
  <c r="BKN9" i="8"/>
  <c r="BKO12" i="8" l="1"/>
  <c r="BKP11" i="8"/>
  <c r="BKO10" i="8"/>
  <c r="BKO9" i="8"/>
  <c r="BKP12" i="8" l="1"/>
  <c r="BKQ11" i="8"/>
  <c r="BKP10" i="8"/>
  <c r="BKP9" i="8"/>
  <c r="BKQ12" i="8" l="1"/>
  <c r="BKQ10" i="8"/>
  <c r="BKR11" i="8"/>
  <c r="BKQ9" i="8"/>
  <c r="BKR12" i="8" l="1"/>
  <c r="BKS11" i="8"/>
  <c r="BKR10" i="8"/>
  <c r="BKR9" i="8"/>
  <c r="BKS12" i="8" l="1"/>
  <c r="BKT11" i="8"/>
  <c r="BKS10" i="8"/>
  <c r="BKS9" i="8"/>
  <c r="BKT12" i="8" l="1"/>
  <c r="BKU11" i="8"/>
  <c r="BKT10" i="8"/>
  <c r="BKT9" i="8"/>
  <c r="BKU12" i="8" l="1"/>
  <c r="BKV11" i="8"/>
  <c r="BKU10" i="8"/>
  <c r="BKU9" i="8"/>
  <c r="BKV12" i="8" l="1"/>
  <c r="BKW11" i="8"/>
  <c r="BKV10" i="8"/>
  <c r="BKV9" i="8"/>
  <c r="BKW12" i="8" l="1"/>
  <c r="BKX11" i="8"/>
  <c r="BKW9" i="8"/>
  <c r="BKW10" i="8"/>
  <c r="BKX12" i="8" l="1"/>
  <c r="BKY11" i="8"/>
  <c r="BKX10" i="8"/>
  <c r="BKX9" i="8"/>
  <c r="BKY12" i="8" l="1"/>
  <c r="BKZ11" i="8"/>
  <c r="BKY10" i="8"/>
  <c r="BKY9" i="8"/>
  <c r="BKZ12" i="8" l="1"/>
  <c r="BLA11" i="8"/>
  <c r="BKZ10" i="8"/>
  <c r="BKZ9" i="8"/>
  <c r="BLA12" i="8" l="1"/>
  <c r="BLB11" i="8"/>
  <c r="BLA9" i="8"/>
  <c r="BLA10" i="8"/>
  <c r="BLB12" i="8" l="1"/>
  <c r="BLC11" i="8"/>
  <c r="BLB10" i="8"/>
  <c r="BLB9" i="8"/>
  <c r="BLC12" i="8" l="1"/>
  <c r="BLC10" i="8"/>
  <c r="BLD11" i="8"/>
  <c r="BLC9" i="8"/>
  <c r="BLD12" i="8" l="1"/>
  <c r="BLE11" i="8"/>
  <c r="BLD10" i="8"/>
  <c r="BLD9" i="8"/>
  <c r="BLE12" i="8" l="1"/>
  <c r="BLE10" i="8"/>
  <c r="BLF11" i="8"/>
  <c r="BLE9" i="8"/>
  <c r="BLF12" i="8" l="1"/>
  <c r="BLG11" i="8"/>
  <c r="BLF10" i="8"/>
  <c r="BLF9" i="8"/>
  <c r="BLG12" i="8" l="1"/>
  <c r="BLG10" i="8"/>
  <c r="BLH11" i="8"/>
  <c r="BLG9" i="8"/>
  <c r="BLH12" i="8" l="1"/>
  <c r="BLI11" i="8"/>
  <c r="BLH10" i="8"/>
  <c r="BLH9" i="8"/>
  <c r="BLI12" i="8" l="1"/>
  <c r="BLJ11" i="8"/>
  <c r="BLI10" i="8"/>
  <c r="BLI9" i="8"/>
  <c r="BLJ12" i="8" l="1"/>
  <c r="BLK11" i="8"/>
  <c r="BLJ10" i="8"/>
  <c r="BLJ9" i="8"/>
  <c r="BLK12" i="8" l="1"/>
  <c r="BLK10" i="8"/>
  <c r="BLL11" i="8"/>
  <c r="BLK9" i="8"/>
  <c r="BLL12" i="8" l="1"/>
  <c r="BLM11" i="8"/>
  <c r="BLL10" i="8"/>
  <c r="BLL9" i="8"/>
  <c r="BLM12" i="8" l="1"/>
  <c r="BLN11" i="8"/>
  <c r="BLM10" i="8"/>
  <c r="BLM9" i="8"/>
  <c r="BLN12" i="8" l="1"/>
  <c r="BLO11" i="8"/>
  <c r="BLN10" i="8"/>
  <c r="BLN9" i="8"/>
  <c r="BLO12" i="8" l="1"/>
  <c r="BLP11" i="8"/>
  <c r="BLO10" i="8"/>
  <c r="BLO9" i="8"/>
  <c r="BLP12" i="8" l="1"/>
  <c r="BLQ11" i="8"/>
  <c r="BLP10" i="8"/>
  <c r="BLP9" i="8"/>
  <c r="BLQ12" i="8" l="1"/>
  <c r="BLR11" i="8"/>
  <c r="BLQ9" i="8"/>
  <c r="BLQ10" i="8"/>
  <c r="BLR12" i="8" l="1"/>
  <c r="BLS11" i="8"/>
  <c r="BLR10" i="8"/>
  <c r="BLR9" i="8"/>
  <c r="BLS12" i="8" l="1"/>
  <c r="BLS10" i="8"/>
  <c r="BLT11" i="8"/>
  <c r="BLS9" i="8"/>
  <c r="BLU11" i="8" l="1"/>
  <c r="BLT12" i="8"/>
  <c r="BLT10" i="8"/>
  <c r="BLT9" i="8"/>
  <c r="BLV11" i="8" l="1"/>
  <c r="BLU12" i="8"/>
  <c r="BLU9" i="8"/>
  <c r="BLU10" i="8"/>
  <c r="BLV12" i="8" l="1"/>
  <c r="BLW11" i="8"/>
  <c r="BLV10" i="8"/>
  <c r="BLV9" i="8"/>
  <c r="BLW12" i="8" l="1"/>
  <c r="BLX11" i="8"/>
  <c r="BLW10" i="8"/>
  <c r="BLW9" i="8"/>
  <c r="BLX12" i="8" l="1"/>
  <c r="BLX10" i="8"/>
  <c r="BLY11" i="8"/>
  <c r="BLX9" i="8"/>
  <c r="BLY12" i="8" l="1"/>
  <c r="BLZ11" i="8"/>
  <c r="BLY9" i="8"/>
  <c r="BLY10" i="8"/>
  <c r="BLZ12" i="8" l="1"/>
  <c r="BMA11" i="8"/>
  <c r="BLZ10" i="8"/>
  <c r="BLZ9" i="8"/>
  <c r="BMA12" i="8" l="1"/>
  <c r="BMA10" i="8"/>
  <c r="BMB11" i="8"/>
  <c r="BMA9" i="8"/>
  <c r="BMB12" i="8" l="1"/>
  <c r="BMC11" i="8"/>
  <c r="BMB10" i="8"/>
  <c r="BMB9" i="8"/>
  <c r="BMC12" i="8" l="1"/>
  <c r="BMD11" i="8"/>
  <c r="BMC10" i="8"/>
  <c r="BMC9" i="8"/>
  <c r="BMD12" i="8" l="1"/>
  <c r="BME11" i="8"/>
  <c r="BMD10" i="8"/>
  <c r="BMD9" i="8"/>
  <c r="BME12" i="8" l="1"/>
  <c r="BMF11" i="8"/>
  <c r="BME10" i="8"/>
  <c r="BME9" i="8"/>
  <c r="BMF12" i="8" l="1"/>
  <c r="BMG11" i="8"/>
  <c r="BMF10" i="8"/>
  <c r="BMF9" i="8"/>
  <c r="BMG12" i="8" l="1"/>
  <c r="BMH11" i="8"/>
  <c r="BMG9" i="8"/>
  <c r="BMG10" i="8"/>
  <c r="BMH12" i="8" l="1"/>
  <c r="BMI11" i="8"/>
  <c r="BMH10" i="8"/>
  <c r="BMH9" i="8"/>
  <c r="BMI12" i="8" l="1"/>
  <c r="BMI10" i="8"/>
  <c r="BMJ11" i="8"/>
  <c r="BMI9" i="8"/>
  <c r="BMJ12" i="8" l="1"/>
  <c r="BMK11" i="8"/>
  <c r="BMJ10" i="8"/>
  <c r="BMJ9" i="8"/>
  <c r="BML11" i="8" l="1"/>
  <c r="BMK12" i="8"/>
  <c r="BMK10" i="8"/>
  <c r="BMK9" i="8"/>
  <c r="BML12" i="8" l="1"/>
  <c r="BMM11" i="8"/>
  <c r="BML10" i="8"/>
  <c r="BML9" i="8"/>
  <c r="BMM12" i="8" l="1"/>
  <c r="BMM10" i="8"/>
  <c r="BMN11" i="8"/>
  <c r="BMM9" i="8"/>
  <c r="BMN12" i="8" l="1"/>
  <c r="BMO11" i="8"/>
  <c r="BMN10" i="8"/>
  <c r="BMN9" i="8"/>
  <c r="BMP11" i="8" l="1"/>
  <c r="BMO12" i="8"/>
  <c r="BMO9" i="8"/>
  <c r="BMO10" i="8"/>
  <c r="BMP12" i="8" l="1"/>
  <c r="BMQ11" i="8"/>
  <c r="BMP10" i="8"/>
  <c r="BMP9" i="8"/>
  <c r="BMQ12" i="8" l="1"/>
  <c r="BMQ10" i="8"/>
  <c r="BMR11" i="8"/>
  <c r="BMQ9" i="8"/>
  <c r="BMR12" i="8" l="1"/>
  <c r="BMS11" i="8"/>
  <c r="BMR10" i="8"/>
  <c r="BMR9" i="8"/>
  <c r="BMS12" i="8" l="1"/>
  <c r="BMT11" i="8"/>
  <c r="BMS9" i="8"/>
  <c r="BMS10" i="8"/>
  <c r="BMT12" i="8" l="1"/>
  <c r="BMU11" i="8"/>
  <c r="BMT10" i="8"/>
  <c r="BMT9" i="8"/>
  <c r="BMU12" i="8" l="1"/>
  <c r="BMV11" i="8"/>
  <c r="BMU10" i="8"/>
  <c r="BMU9" i="8"/>
  <c r="BMV12" i="8" l="1"/>
  <c r="BMV10" i="8"/>
  <c r="BMW11" i="8"/>
  <c r="BMV9" i="8"/>
  <c r="BMW12" i="8" l="1"/>
  <c r="BMX11" i="8"/>
  <c r="BMW10" i="8"/>
  <c r="BMW9" i="8"/>
  <c r="BMX12" i="8" l="1"/>
  <c r="BMY11" i="8"/>
  <c r="BMX9" i="8"/>
  <c r="BMX10" i="8"/>
  <c r="BMY12" i="8" l="1"/>
  <c r="BMZ11" i="8"/>
  <c r="BMY10" i="8"/>
  <c r="BMY9" i="8"/>
  <c r="BMZ12" i="8" l="1"/>
  <c r="BNA11" i="8"/>
  <c r="BMZ10" i="8"/>
  <c r="BMZ9" i="8"/>
  <c r="BNA12" i="8" l="1"/>
  <c r="BNB11" i="8"/>
  <c r="BNA10" i="8"/>
  <c r="BNA9" i="8"/>
  <c r="BNB12" i="8" l="1"/>
  <c r="BNC11" i="8"/>
  <c r="BNB10" i="8"/>
  <c r="BNB9" i="8"/>
  <c r="BNC12" i="8" l="1"/>
  <c r="BNC10" i="8"/>
  <c r="BND11" i="8"/>
  <c r="BNC9" i="8"/>
  <c r="BND12" i="8" l="1"/>
  <c r="BNE11" i="8"/>
  <c r="BND10" i="8"/>
  <c r="BND9" i="8"/>
  <c r="BNF11" i="8" l="1"/>
  <c r="BNE12" i="8"/>
  <c r="BNE10" i="8"/>
  <c r="BNE9" i="8"/>
  <c r="BNF12" i="8" l="1"/>
  <c r="BNG11" i="8"/>
  <c r="BNF10" i="8"/>
  <c r="BNF9" i="8"/>
  <c r="BNG10" i="8" l="1"/>
  <c r="BNH11" i="8"/>
  <c r="BNG12" i="8"/>
  <c r="BNG9" i="8"/>
  <c r="BNH12" i="8" l="1"/>
  <c r="BNI11" i="8"/>
  <c r="BNH10" i="8"/>
  <c r="BNH9" i="8"/>
  <c r="BNI12" i="8" l="1"/>
  <c r="BNI10" i="8"/>
  <c r="BNI9" i="8"/>
  <c r="BNJ11" i="8"/>
  <c r="BNJ12" i="8" l="1"/>
  <c r="BNK11" i="8"/>
  <c r="BNJ10" i="8"/>
  <c r="BNJ9" i="8"/>
  <c r="BNK12" i="8" l="1"/>
  <c r="BNL11" i="8"/>
  <c r="BNK10" i="8"/>
  <c r="BNK9" i="8"/>
  <c r="BNL12" i="8" l="1"/>
  <c r="BNM11" i="8"/>
  <c r="BNL10" i="8"/>
  <c r="BNL9" i="8"/>
  <c r="BNM12" i="8" l="1"/>
  <c r="BNN11" i="8"/>
  <c r="BNM9" i="8"/>
  <c r="BNM10" i="8"/>
  <c r="BNN12" i="8" l="1"/>
  <c r="BNO11" i="8"/>
  <c r="BNN10" i="8"/>
  <c r="BNN9" i="8"/>
  <c r="BNO12" i="8" l="1"/>
  <c r="BNO10" i="8"/>
  <c r="BNP11" i="8"/>
  <c r="BNO9" i="8"/>
  <c r="BNP12" i="8" l="1"/>
  <c r="BNQ11" i="8"/>
  <c r="BNP10" i="8"/>
  <c r="BNP9" i="8"/>
  <c r="BNQ12" i="8" l="1"/>
  <c r="BNR11" i="8"/>
  <c r="BNQ10" i="8"/>
  <c r="BNQ9" i="8"/>
  <c r="BNR12" i="8" l="1"/>
  <c r="BNS11" i="8"/>
  <c r="BNR10" i="8"/>
  <c r="BNR9" i="8"/>
  <c r="BNS12" i="8" l="1"/>
  <c r="BNS10" i="8"/>
  <c r="BNT11" i="8"/>
  <c r="BNS9" i="8"/>
  <c r="BNT12" i="8" l="1"/>
  <c r="BNU11" i="8"/>
  <c r="BNT10" i="8"/>
  <c r="BNT9" i="8"/>
  <c r="BNU12" i="8" l="1"/>
  <c r="BNV11" i="8"/>
  <c r="BNU10" i="8"/>
  <c r="BNU9" i="8"/>
  <c r="BNV12" i="8" l="1"/>
  <c r="BNW11" i="8"/>
  <c r="BNV10" i="8"/>
  <c r="BNV9" i="8"/>
  <c r="BNW12" i="8" l="1"/>
  <c r="BNW10" i="8"/>
  <c r="BNX11" i="8"/>
  <c r="BNW9" i="8"/>
  <c r="BNX12" i="8" l="1"/>
  <c r="BNY11" i="8"/>
  <c r="BNX10" i="8"/>
  <c r="BNX9" i="8"/>
  <c r="BNY12" i="8" l="1"/>
  <c r="BNZ11" i="8"/>
  <c r="BNY10" i="8"/>
  <c r="BNY9" i="8"/>
  <c r="BNZ12" i="8" l="1"/>
  <c r="BOA11" i="8"/>
  <c r="BNZ10" i="8"/>
  <c r="BNZ9" i="8"/>
  <c r="BOB11" i="8" l="1"/>
  <c r="BOA12" i="8"/>
  <c r="BOA10" i="8"/>
  <c r="BOA9" i="8"/>
  <c r="BOB12" i="8" l="1"/>
  <c r="BOC11" i="8"/>
  <c r="BOB10" i="8"/>
  <c r="BOB9" i="8"/>
  <c r="BOC12" i="8" l="1"/>
  <c r="BOD11" i="8"/>
  <c r="BOC9" i="8"/>
  <c r="BOC10" i="8"/>
  <c r="BOD12" i="8" l="1"/>
  <c r="BOE11" i="8"/>
  <c r="BOD10" i="8"/>
  <c r="BOD9" i="8"/>
  <c r="BOE12" i="8" l="1"/>
  <c r="BOE10" i="8"/>
  <c r="BOF11" i="8"/>
  <c r="BOE9" i="8"/>
  <c r="BOF12" i="8" l="1"/>
  <c r="BOG11" i="8"/>
  <c r="BOF10" i="8"/>
  <c r="BOF9" i="8"/>
  <c r="BOG12" i="8" l="1"/>
  <c r="BOG10" i="8"/>
  <c r="BOH11" i="8"/>
  <c r="BOG9" i="8"/>
  <c r="BOH12" i="8" l="1"/>
  <c r="BOI11" i="8"/>
  <c r="BOH10" i="8"/>
  <c r="BOH9" i="8"/>
  <c r="BOI12" i="8" l="1"/>
  <c r="BOJ11" i="8"/>
  <c r="BOI10" i="8"/>
  <c r="BOI9" i="8"/>
  <c r="BOJ12" i="8" l="1"/>
  <c r="BOK11" i="8"/>
  <c r="BOJ10" i="8"/>
  <c r="BOJ9" i="8"/>
  <c r="BOK12" i="8" l="1"/>
  <c r="BOL11" i="8"/>
  <c r="BOK9" i="8"/>
  <c r="BOK10" i="8"/>
  <c r="BOL12" i="8" l="1"/>
  <c r="BOM11" i="8"/>
  <c r="BOL10" i="8"/>
  <c r="BOL9" i="8"/>
  <c r="BOM12" i="8" l="1"/>
  <c r="BOM10" i="8"/>
  <c r="BON11" i="8"/>
  <c r="BOM9" i="8"/>
  <c r="BON12" i="8" l="1"/>
  <c r="BOO11" i="8"/>
  <c r="BON10" i="8"/>
  <c r="BON9" i="8"/>
  <c r="BOO12" i="8" l="1"/>
  <c r="BOP11" i="8"/>
  <c r="BOO10" i="8"/>
  <c r="BOO9" i="8"/>
  <c r="BOP12" i="8" l="1"/>
  <c r="BOQ11" i="8"/>
  <c r="BOP10" i="8"/>
  <c r="BOP9" i="8"/>
  <c r="BOR11" i="8" l="1"/>
  <c r="BOQ12" i="8"/>
  <c r="BOQ10" i="8"/>
  <c r="BOQ9" i="8"/>
  <c r="BOR12" i="8" l="1"/>
  <c r="BOS11" i="8"/>
  <c r="BOR10" i="8"/>
  <c r="BOR9" i="8"/>
  <c r="BOS12" i="8" l="1"/>
  <c r="BOT11" i="8"/>
  <c r="BOS10" i="8"/>
  <c r="BOS9" i="8"/>
  <c r="BOU11" i="8" l="1"/>
  <c r="BOT12" i="8"/>
  <c r="BOT9" i="8"/>
  <c r="BOT10" i="8"/>
  <c r="BOU12" i="8" l="1"/>
  <c r="BOU10" i="8"/>
  <c r="BOV11" i="8"/>
  <c r="BOU9" i="8"/>
  <c r="BOV12" i="8" l="1"/>
  <c r="BOW11" i="8"/>
  <c r="BOV10" i="8"/>
  <c r="BOV9" i="8"/>
  <c r="BOW12" i="8" l="1"/>
  <c r="BOX11" i="8"/>
  <c r="BOW10" i="8"/>
  <c r="BOW9" i="8"/>
  <c r="BOX12" i="8" l="1"/>
  <c r="BOY11" i="8"/>
  <c r="BOX10" i="8"/>
  <c r="BOX9" i="8"/>
  <c r="BOY12" i="8" l="1"/>
  <c r="BOY10" i="8"/>
  <c r="BOZ11" i="8"/>
  <c r="BOY9" i="8"/>
  <c r="BOZ12" i="8" l="1"/>
  <c r="BPA11" i="8"/>
  <c r="BOZ9" i="8"/>
  <c r="BOZ10" i="8"/>
  <c r="BPA12" i="8" l="1"/>
  <c r="BPB11" i="8"/>
  <c r="BPA9" i="8"/>
  <c r="BPA10" i="8"/>
  <c r="BPB12" i="8" l="1"/>
  <c r="BPC11" i="8"/>
  <c r="BPB10" i="8"/>
  <c r="BPB9" i="8"/>
  <c r="BPC12" i="8" l="1"/>
  <c r="BPC10" i="8"/>
  <c r="BPD11" i="8"/>
  <c r="BPC9" i="8"/>
  <c r="BPD12" i="8" l="1"/>
  <c r="BPE11" i="8"/>
  <c r="BPD10" i="8"/>
  <c r="BPD9" i="8"/>
  <c r="BPE12" i="8" l="1"/>
  <c r="BPF11" i="8"/>
  <c r="BPE10" i="8"/>
  <c r="BPE9" i="8"/>
  <c r="BPF12" i="8" l="1"/>
  <c r="BPG11" i="8"/>
  <c r="BPF10" i="8"/>
  <c r="BPF9" i="8"/>
  <c r="BPG12" i="8" l="1"/>
  <c r="BPH11" i="8"/>
  <c r="BPG10" i="8"/>
  <c r="BPG9" i="8"/>
  <c r="BPH12" i="8" l="1"/>
  <c r="BPI11" i="8"/>
  <c r="BPH10" i="8"/>
  <c r="BPH9" i="8"/>
  <c r="BPI12" i="8" l="1"/>
  <c r="BPJ11" i="8"/>
  <c r="BPI9" i="8"/>
  <c r="BPI10" i="8"/>
  <c r="BPJ12" i="8" l="1"/>
  <c r="BPK11" i="8"/>
  <c r="BPJ9" i="8"/>
  <c r="BPJ10" i="8"/>
  <c r="BPK12" i="8" l="1"/>
  <c r="BPK10" i="8"/>
  <c r="BPL11" i="8"/>
  <c r="BPK9" i="8"/>
  <c r="BPM11" i="8" l="1"/>
  <c r="BPL12" i="8"/>
  <c r="BPL10" i="8"/>
  <c r="BPL9" i="8"/>
  <c r="BPM12" i="8" l="1"/>
  <c r="BPN11" i="8"/>
  <c r="BPM10" i="8"/>
  <c r="BPM9" i="8"/>
  <c r="BPN12" i="8" l="1"/>
  <c r="BPO11" i="8"/>
  <c r="BPN9" i="8"/>
  <c r="BPN10" i="8"/>
  <c r="BPO12" i="8" l="1"/>
  <c r="BPO10" i="8"/>
  <c r="BPP11" i="8"/>
  <c r="BPO9" i="8"/>
  <c r="BPP12" i="8" l="1"/>
  <c r="BPQ11" i="8"/>
  <c r="BPP10" i="8"/>
  <c r="BPP9" i="8"/>
  <c r="BPQ12" i="8" l="1"/>
  <c r="BPR11" i="8"/>
  <c r="BPQ10" i="8"/>
  <c r="BPQ9" i="8"/>
  <c r="BPR12" i="8" l="1"/>
  <c r="BPS11" i="8"/>
  <c r="BPR10" i="8"/>
  <c r="BPR9" i="8"/>
  <c r="BPS12" i="8" l="1"/>
  <c r="BPT11" i="8"/>
  <c r="BPS10" i="8"/>
  <c r="BPS9" i="8"/>
  <c r="BPT12" i="8" l="1"/>
  <c r="BPU11" i="8"/>
  <c r="BPT10" i="8"/>
  <c r="BPT9" i="8"/>
  <c r="BPU12" i="8" l="1"/>
  <c r="BPV11" i="8"/>
  <c r="BPU10" i="8"/>
  <c r="BPU9" i="8"/>
  <c r="BPV12" i="8" l="1"/>
  <c r="BPW11" i="8"/>
  <c r="BPV10" i="8"/>
  <c r="BPV9" i="8"/>
  <c r="BPW12" i="8" l="1"/>
  <c r="BPX11" i="8"/>
  <c r="BPW10" i="8"/>
  <c r="BPW9" i="8"/>
  <c r="BPX12" i="8" l="1"/>
  <c r="BPY11" i="8"/>
  <c r="BPX10" i="8"/>
  <c r="BPX9" i="8"/>
  <c r="BPY12" i="8" l="1"/>
  <c r="BPZ11" i="8"/>
  <c r="BPY9" i="8"/>
  <c r="BPY10" i="8"/>
  <c r="BPZ12" i="8" l="1"/>
  <c r="BQA11" i="8"/>
  <c r="BPZ10" i="8"/>
  <c r="BPZ9" i="8"/>
  <c r="BQA12" i="8" l="1"/>
  <c r="BQA10" i="8"/>
  <c r="BQB11" i="8"/>
  <c r="BQA9" i="8"/>
  <c r="BQB12" i="8" l="1"/>
  <c r="BQC11" i="8"/>
  <c r="BQB10" i="8"/>
  <c r="BQB9" i="8"/>
  <c r="BQC12" i="8" l="1"/>
  <c r="BQC10" i="8"/>
  <c r="BQD11" i="8"/>
  <c r="BQC9" i="8"/>
  <c r="BQD12" i="8" l="1"/>
  <c r="BQE11" i="8"/>
  <c r="BQD10" i="8"/>
  <c r="BQD9" i="8"/>
  <c r="BQE12" i="8" l="1"/>
  <c r="BQE10" i="8"/>
  <c r="BQF11" i="8"/>
  <c r="BQE9" i="8"/>
  <c r="BQF12" i="8" l="1"/>
  <c r="BQG11" i="8"/>
  <c r="BQF10" i="8"/>
  <c r="BQF9" i="8"/>
  <c r="BQG12" i="8" l="1"/>
  <c r="BQH11" i="8"/>
  <c r="BQG9" i="8"/>
  <c r="BQG10" i="8"/>
  <c r="BQH12" i="8" l="1"/>
  <c r="BQI11" i="8"/>
  <c r="BQH10" i="8"/>
  <c r="BQH9" i="8"/>
  <c r="BQI10" i="8" l="1"/>
  <c r="BQI12" i="8"/>
  <c r="BQJ11" i="8"/>
  <c r="BQI9" i="8"/>
  <c r="BQJ12" i="8" l="1"/>
  <c r="BQK11" i="8"/>
  <c r="BQJ10" i="8"/>
  <c r="BQJ9" i="8"/>
  <c r="BQL11" i="8" l="1"/>
  <c r="BQK9" i="8"/>
  <c r="BQK12" i="8"/>
  <c r="BQK10" i="8"/>
  <c r="BQL12" i="8" l="1"/>
  <c r="BQM11" i="8"/>
  <c r="BQL10" i="8"/>
  <c r="BQL9" i="8"/>
  <c r="BQM12" i="8" l="1"/>
  <c r="BQN11" i="8"/>
  <c r="BQM10" i="8"/>
  <c r="BQM9" i="8"/>
  <c r="BQN12" i="8" l="1"/>
  <c r="BQO11" i="8"/>
  <c r="BQN10" i="8"/>
  <c r="BQN9" i="8"/>
  <c r="BQO12" i="8" l="1"/>
  <c r="BQP11" i="8"/>
  <c r="BQO10" i="8"/>
  <c r="BQO9" i="8"/>
  <c r="BQP12" i="8" l="1"/>
  <c r="BQQ11" i="8"/>
  <c r="BQP10" i="8"/>
  <c r="BQP9" i="8"/>
  <c r="BQQ12" i="8" l="1"/>
  <c r="BQQ10" i="8"/>
  <c r="BQR11" i="8"/>
  <c r="BQQ9" i="8"/>
  <c r="BQR12" i="8" l="1"/>
  <c r="BQS11" i="8"/>
  <c r="BQR10" i="8"/>
  <c r="BQR9" i="8"/>
  <c r="BQS12" i="8" l="1"/>
  <c r="BQS9" i="8"/>
  <c r="BQT11" i="8"/>
  <c r="BQS10" i="8"/>
  <c r="BQU11" i="8" l="1"/>
  <c r="BQT12" i="8"/>
  <c r="BQT10" i="8"/>
  <c r="BQT9" i="8"/>
  <c r="BQU12" i="8" l="1"/>
  <c r="BQV11" i="8"/>
  <c r="BQU10" i="8"/>
  <c r="BQU9" i="8"/>
  <c r="BQV12" i="8" l="1"/>
  <c r="BQV10" i="8"/>
  <c r="BQW11" i="8"/>
  <c r="BQV9" i="8"/>
  <c r="BQW12" i="8" l="1"/>
  <c r="BQX11" i="8"/>
  <c r="BQW9" i="8"/>
  <c r="BQW10" i="8"/>
  <c r="BQX12" i="8" l="1"/>
  <c r="BQY11" i="8"/>
  <c r="BQX10" i="8"/>
  <c r="BQX9" i="8"/>
  <c r="BQY12" i="8" l="1"/>
  <c r="BQY10" i="8"/>
  <c r="BQZ11" i="8"/>
  <c r="BQY9" i="8"/>
  <c r="BQZ12" i="8" l="1"/>
  <c r="BRA11" i="8"/>
  <c r="BQZ10" i="8"/>
  <c r="BQZ9" i="8"/>
  <c r="BRA12" i="8" l="1"/>
  <c r="BRB11" i="8"/>
  <c r="BRA10" i="8"/>
  <c r="BRA9" i="8"/>
  <c r="BRB12" i="8" l="1"/>
  <c r="BRC11" i="8"/>
  <c r="BRB10" i="8"/>
  <c r="BRB9" i="8"/>
  <c r="BRD11" i="8" l="1"/>
  <c r="BRC10" i="8"/>
  <c r="BRC12" i="8"/>
  <c r="BRC9" i="8"/>
  <c r="BRD12" i="8" l="1"/>
  <c r="BRE11" i="8"/>
  <c r="BRD10" i="8"/>
  <c r="BRD9" i="8"/>
  <c r="BRE12" i="8" l="1"/>
  <c r="BRE9" i="8"/>
  <c r="BRE10" i="8"/>
  <c r="BRF11" i="8"/>
  <c r="BRF12" i="8" l="1"/>
  <c r="BRG11" i="8"/>
  <c r="BRF9" i="8"/>
  <c r="BRF10" i="8"/>
  <c r="BRG12" i="8" l="1"/>
  <c r="BRG10" i="8"/>
  <c r="BRH11" i="8"/>
  <c r="BRG9" i="8"/>
  <c r="BRI11" i="8" l="1"/>
  <c r="BRH12" i="8"/>
  <c r="BRH10" i="8"/>
  <c r="BRH9" i="8"/>
  <c r="BRI12" i="8" l="1"/>
  <c r="BRJ11" i="8"/>
  <c r="BRI10" i="8"/>
  <c r="BRI9" i="8"/>
  <c r="BRJ12" i="8" l="1"/>
  <c r="BRK11" i="8"/>
  <c r="BRJ10" i="8"/>
  <c r="BRJ9" i="8"/>
  <c r="BRK12" i="8" l="1"/>
  <c r="BRK10" i="8"/>
  <c r="BRL11" i="8"/>
  <c r="BRK9" i="8"/>
  <c r="BRL12" i="8" l="1"/>
  <c r="BRM11" i="8"/>
  <c r="BRL10" i="8"/>
  <c r="BRL9" i="8"/>
  <c r="BRM12" i="8" l="1"/>
  <c r="BRN11" i="8"/>
  <c r="BRM10" i="8"/>
  <c r="BRM9" i="8"/>
  <c r="BRN12" i="8" l="1"/>
  <c r="BRO11" i="8"/>
  <c r="BRN10" i="8"/>
  <c r="BRN9" i="8"/>
  <c r="BRO12" i="8" l="1"/>
  <c r="BRO10" i="8"/>
  <c r="BRP11" i="8"/>
  <c r="BRO9" i="8"/>
  <c r="BRP12" i="8" l="1"/>
  <c r="BRQ11" i="8"/>
  <c r="BRP9" i="8"/>
  <c r="BRP10" i="8"/>
  <c r="BRQ12" i="8" l="1"/>
  <c r="BRR11" i="8"/>
  <c r="BRQ10" i="8"/>
  <c r="BRQ9" i="8"/>
  <c r="BRS11" i="8" l="1"/>
  <c r="BRR12" i="8"/>
  <c r="BRR10" i="8"/>
  <c r="BRR9" i="8"/>
  <c r="BRS12" i="8" l="1"/>
  <c r="BRT11" i="8"/>
  <c r="BRS10" i="8"/>
  <c r="BRS9" i="8"/>
  <c r="BRT12" i="8" l="1"/>
  <c r="BRT10" i="8"/>
  <c r="BRU11" i="8"/>
  <c r="BRT9" i="8"/>
  <c r="BRU12" i="8" l="1"/>
  <c r="BRV11" i="8"/>
  <c r="BRU9" i="8"/>
  <c r="BRU10" i="8"/>
  <c r="BRV12" i="8" l="1"/>
  <c r="BRW11" i="8"/>
  <c r="BRV9" i="8"/>
  <c r="BRV10" i="8"/>
  <c r="BRW12" i="8" l="1"/>
  <c r="BRX11" i="8"/>
  <c r="BRW10" i="8"/>
  <c r="BRW9" i="8"/>
  <c r="BRX12" i="8" l="1"/>
  <c r="BRY11" i="8"/>
  <c r="BRX10" i="8"/>
  <c r="BRX9" i="8"/>
  <c r="BRY12" i="8" l="1"/>
  <c r="BRZ11" i="8"/>
  <c r="BRY10" i="8"/>
  <c r="BRY9" i="8"/>
  <c r="BSA11" i="8" l="1"/>
  <c r="BRZ12" i="8"/>
  <c r="BRZ10" i="8"/>
  <c r="BRZ9" i="8"/>
  <c r="BSA10" i="8" l="1"/>
  <c r="BSA12" i="8"/>
  <c r="BSB11" i="8"/>
  <c r="BSA9" i="8"/>
  <c r="BSB12" i="8" l="1"/>
  <c r="BSC11" i="8"/>
  <c r="BSB10" i="8"/>
  <c r="BSB9" i="8"/>
  <c r="BSC12" i="8" l="1"/>
  <c r="BSD11" i="8"/>
  <c r="BSC9" i="8"/>
  <c r="BSC10" i="8"/>
  <c r="BSD12" i="8" l="1"/>
  <c r="BSE11" i="8"/>
  <c r="BSD10" i="8"/>
  <c r="BSD9" i="8"/>
  <c r="BSE12" i="8" l="1"/>
  <c r="BSE10" i="8"/>
  <c r="BSF11" i="8"/>
  <c r="BSE9" i="8"/>
  <c r="BSF12" i="8" l="1"/>
  <c r="BSG11" i="8"/>
  <c r="BSF10" i="8"/>
  <c r="BSF9" i="8"/>
  <c r="BSG12" i="8" l="1"/>
  <c r="BSH11" i="8"/>
  <c r="BSG10" i="8"/>
  <c r="BSG9" i="8"/>
  <c r="BSH12" i="8" l="1"/>
  <c r="BSI11" i="8"/>
  <c r="BSH10" i="8"/>
  <c r="BSH9" i="8"/>
  <c r="BSI12" i="8" l="1"/>
  <c r="BSJ11" i="8"/>
  <c r="BSI10" i="8"/>
  <c r="BSI9" i="8"/>
  <c r="BSJ12" i="8" l="1"/>
  <c r="BSK11" i="8"/>
  <c r="BSJ10" i="8"/>
  <c r="BSJ9" i="8"/>
  <c r="BSK12" i="8" l="1"/>
  <c r="BSL11" i="8"/>
  <c r="BSK10" i="8"/>
  <c r="BSK9" i="8"/>
  <c r="BSL12" i="8" l="1"/>
  <c r="BSM11" i="8"/>
  <c r="BSL10" i="8"/>
  <c r="BSL9" i="8"/>
  <c r="BSM12" i="8" l="1"/>
  <c r="BSM10" i="8"/>
  <c r="BSN11" i="8"/>
  <c r="BSM9" i="8"/>
  <c r="BSN12" i="8" l="1"/>
  <c r="BSO11" i="8"/>
  <c r="BSN10" i="8"/>
  <c r="BSN9" i="8"/>
  <c r="BSO12" i="8" l="1"/>
  <c r="BSP11" i="8"/>
  <c r="BSO10" i="8"/>
  <c r="BSO9" i="8"/>
  <c r="BSP12" i="8" l="1"/>
  <c r="BSQ11" i="8"/>
  <c r="BSP10" i="8"/>
  <c r="BSP9" i="8"/>
  <c r="BSQ12" i="8" l="1"/>
  <c r="BSQ10" i="8"/>
  <c r="BSR11" i="8"/>
  <c r="BSQ9" i="8"/>
  <c r="BSR12" i="8" l="1"/>
  <c r="BSS11" i="8"/>
  <c r="BSR10" i="8"/>
  <c r="BSR9" i="8"/>
  <c r="BSS12" i="8" l="1"/>
  <c r="BST11" i="8"/>
  <c r="BSS9" i="8"/>
  <c r="BSS10" i="8"/>
  <c r="BST12" i="8" l="1"/>
  <c r="BSU11" i="8"/>
  <c r="BST10" i="8"/>
  <c r="BST9" i="8"/>
  <c r="BSU12" i="8" l="1"/>
  <c r="BSU10" i="8"/>
  <c r="BSV11" i="8"/>
  <c r="BSU9" i="8"/>
  <c r="BSV12" i="8" l="1"/>
  <c r="BSW11" i="8"/>
  <c r="BSV10" i="8"/>
  <c r="BSV9" i="8"/>
  <c r="BSX11" i="8" l="1"/>
  <c r="BSW12" i="8"/>
  <c r="BSW10" i="8"/>
  <c r="BSW9" i="8"/>
  <c r="BSY11" i="8" l="1"/>
  <c r="BSX12" i="8"/>
  <c r="BSX10" i="8"/>
  <c r="BSX9" i="8"/>
  <c r="BSY12" i="8" l="1"/>
  <c r="BSZ11" i="8"/>
  <c r="BSY10" i="8"/>
  <c r="BSY9" i="8"/>
  <c r="BSZ12" i="8" l="1"/>
  <c r="BTA11" i="8"/>
  <c r="BSZ10" i="8"/>
  <c r="BSZ9" i="8"/>
  <c r="BTA12" i="8" l="1"/>
  <c r="BTB11" i="8"/>
  <c r="BTA9" i="8"/>
  <c r="BTA10" i="8"/>
  <c r="BTB12" i="8" l="1"/>
  <c r="BTC11" i="8"/>
  <c r="BTB10" i="8"/>
  <c r="BTB9" i="8"/>
  <c r="BTC12" i="8" l="1"/>
  <c r="BTC10" i="8"/>
  <c r="BTD11" i="8"/>
  <c r="BTC9" i="8"/>
  <c r="BTD12" i="8" l="1"/>
  <c r="BTE11" i="8"/>
  <c r="BTD10" i="8"/>
  <c r="BTD9" i="8"/>
  <c r="BTE12" i="8" l="1"/>
  <c r="BTF11" i="8"/>
  <c r="BTE10" i="8"/>
  <c r="BTE9" i="8"/>
  <c r="BTG11" i="8" l="1"/>
  <c r="BTF12" i="8"/>
  <c r="BTF10" i="8"/>
  <c r="BTF9" i="8"/>
  <c r="BTG12" i="8" l="1"/>
  <c r="BTH11" i="8"/>
  <c r="BTG10" i="8"/>
  <c r="BTG9" i="8"/>
  <c r="BTH12" i="8" l="1"/>
  <c r="BTI11" i="8"/>
  <c r="BTH10" i="8"/>
  <c r="BTH9" i="8"/>
  <c r="BTI12" i="8" l="1"/>
  <c r="BTJ11" i="8"/>
  <c r="BTI10" i="8"/>
  <c r="BTI9" i="8"/>
  <c r="BTJ12" i="8" l="1"/>
  <c r="BTK11" i="8"/>
  <c r="BTJ10" i="8"/>
  <c r="BTJ9" i="8"/>
  <c r="BTK12" i="8" l="1"/>
  <c r="BTK10" i="8"/>
  <c r="BTL11" i="8"/>
  <c r="BTK9" i="8"/>
  <c r="BTL12" i="8" l="1"/>
  <c r="BTM11" i="8"/>
  <c r="BTL10" i="8"/>
  <c r="BTL9" i="8"/>
  <c r="BTM12" i="8" l="1"/>
  <c r="BTN11" i="8"/>
  <c r="BTM9" i="8"/>
  <c r="BTM10" i="8"/>
  <c r="BTN12" i="8" l="1"/>
  <c r="BTO11" i="8"/>
  <c r="BTN10" i="8"/>
  <c r="BTN9" i="8"/>
  <c r="BTO12" i="8" l="1"/>
  <c r="BTP11" i="8"/>
  <c r="BTO10" i="8"/>
  <c r="BTO9" i="8"/>
  <c r="BTP12" i="8" l="1"/>
  <c r="BTQ11" i="8"/>
  <c r="BTP10" i="8"/>
  <c r="BTP9" i="8"/>
  <c r="BTQ12" i="8" l="1"/>
  <c r="BTR11" i="8"/>
  <c r="BTQ9" i="8"/>
  <c r="BTQ10" i="8"/>
  <c r="BTR12" i="8" l="1"/>
  <c r="BTS11" i="8"/>
  <c r="BTR9" i="8"/>
  <c r="BTR10" i="8"/>
  <c r="BTS12" i="8" l="1"/>
  <c r="BTS10" i="8"/>
  <c r="BTT11" i="8"/>
  <c r="BTS9" i="8"/>
  <c r="BTT12" i="8" l="1"/>
  <c r="BTU11" i="8"/>
  <c r="BTT9" i="8"/>
  <c r="BTT10" i="8"/>
  <c r="BTV11" i="8" l="1"/>
  <c r="BTU12" i="8"/>
  <c r="BTU9" i="8"/>
  <c r="BTU10" i="8"/>
  <c r="BTV12" i="8" l="1"/>
  <c r="BTW11" i="8"/>
  <c r="BTV10" i="8"/>
  <c r="BTV9" i="8"/>
  <c r="BTW12" i="8" l="1"/>
  <c r="BTW10" i="8"/>
  <c r="BTX11" i="8"/>
  <c r="BTW9" i="8"/>
  <c r="BTX12" i="8" l="1"/>
  <c r="BTY11" i="8"/>
  <c r="BTX10" i="8"/>
  <c r="BTX9" i="8"/>
  <c r="BTY12" i="8" l="1"/>
  <c r="BTZ11" i="8"/>
  <c r="BTY9" i="8"/>
  <c r="BTY10" i="8"/>
  <c r="BTZ12" i="8" l="1"/>
  <c r="BUA11" i="8"/>
  <c r="BTZ10" i="8"/>
  <c r="BTZ9" i="8"/>
  <c r="BUA12" i="8" l="1"/>
  <c r="BUB11" i="8"/>
  <c r="BUA9" i="8"/>
  <c r="BUA10" i="8"/>
  <c r="BUB12" i="8" l="1"/>
  <c r="BUB10" i="8"/>
  <c r="BUB9" i="8"/>
  <c r="BUC11" i="8"/>
  <c r="BUC12" i="8" l="1"/>
  <c r="BUD11" i="8"/>
  <c r="BUC9" i="8"/>
  <c r="BUC10" i="8"/>
  <c r="BUE11" i="8" l="1"/>
  <c r="BUD12" i="8"/>
  <c r="BUD10" i="8"/>
  <c r="BUD9" i="8"/>
  <c r="BUE12" i="8" l="1"/>
  <c r="BUF11" i="8"/>
  <c r="BUE10" i="8"/>
  <c r="BUE9" i="8"/>
  <c r="BUF12" i="8" l="1"/>
  <c r="BUG11" i="8"/>
  <c r="BUF10" i="8"/>
  <c r="BUF9" i="8"/>
  <c r="BUG12" i="8" l="1"/>
  <c r="BUH11" i="8"/>
  <c r="BUG10" i="8"/>
  <c r="BUG9" i="8"/>
  <c r="BUI11" i="8" l="1"/>
  <c r="BUH12" i="8"/>
  <c r="BUH10" i="8"/>
  <c r="BUH9" i="8"/>
  <c r="BUI12" i="8" l="1"/>
  <c r="BUI10" i="8"/>
  <c r="BUJ11" i="8"/>
  <c r="BUI9" i="8"/>
  <c r="BUJ12" i="8" l="1"/>
  <c r="BUK11" i="8"/>
  <c r="BUJ10" i="8"/>
  <c r="BUJ9" i="8"/>
  <c r="BUK12" i="8" l="1"/>
  <c r="BUL11" i="8"/>
  <c r="BUK10" i="8"/>
  <c r="BUK9" i="8"/>
  <c r="BUL12" i="8" l="1"/>
  <c r="BUM11" i="8"/>
  <c r="BUL10" i="8"/>
  <c r="BUL9" i="8"/>
  <c r="BUM10" i="8" l="1"/>
  <c r="BUM12" i="8"/>
  <c r="BUN11" i="8"/>
  <c r="BUM9" i="8"/>
  <c r="BUN12" i="8" l="1"/>
  <c r="BUO11" i="8"/>
  <c r="BUN10" i="8"/>
  <c r="BUN9" i="8"/>
  <c r="BUO12" i="8" l="1"/>
  <c r="BUP11" i="8"/>
  <c r="BUO9" i="8"/>
  <c r="BUO10" i="8"/>
  <c r="BUP12" i="8" l="1"/>
  <c r="BUQ11" i="8"/>
  <c r="BUP10" i="8"/>
  <c r="BUP9" i="8"/>
  <c r="BUQ12" i="8" l="1"/>
  <c r="BUR11" i="8"/>
  <c r="BUQ10" i="8"/>
  <c r="BUQ9" i="8"/>
  <c r="BUR12" i="8" l="1"/>
  <c r="BUR10" i="8"/>
  <c r="BUS11" i="8"/>
  <c r="BUR9" i="8"/>
  <c r="BUS12" i="8" l="1"/>
  <c r="BUT11" i="8"/>
  <c r="BUS10" i="8"/>
  <c r="BUS9" i="8"/>
  <c r="BUT12" i="8" l="1"/>
  <c r="BUU11" i="8"/>
  <c r="BUT10" i="8"/>
  <c r="BUT9" i="8"/>
  <c r="BUU12" i="8" l="1"/>
  <c r="BUV11" i="8"/>
  <c r="BUU10" i="8"/>
  <c r="BUU9" i="8"/>
  <c r="BUV12" i="8" l="1"/>
  <c r="BUW11" i="8"/>
  <c r="BUV10" i="8"/>
  <c r="BUV9" i="8"/>
  <c r="BUW12" i="8" l="1"/>
  <c r="BUX11" i="8"/>
  <c r="BUW9" i="8"/>
  <c r="BUW10" i="8"/>
  <c r="BUX12" i="8" l="1"/>
  <c r="BUY11" i="8"/>
  <c r="BUX10" i="8"/>
  <c r="BUX9" i="8"/>
  <c r="BUY12" i="8" l="1"/>
  <c r="BUY10" i="8"/>
  <c r="BUZ11" i="8"/>
  <c r="BUY9" i="8"/>
  <c r="BUZ12" i="8" l="1"/>
  <c r="BVA11" i="8"/>
  <c r="BUZ10" i="8"/>
  <c r="BUZ9" i="8"/>
  <c r="BVA12" i="8" l="1"/>
  <c r="BVB11" i="8"/>
  <c r="BVA10" i="8"/>
  <c r="BVA9" i="8"/>
  <c r="BVC11" i="8" l="1"/>
  <c r="BVB12" i="8"/>
  <c r="BVB10" i="8"/>
  <c r="BVB9" i="8"/>
  <c r="BVC12" i="8" l="1"/>
  <c r="BVC10" i="8"/>
  <c r="BVD11" i="8"/>
  <c r="BVC9" i="8"/>
  <c r="BVD12" i="8" l="1"/>
  <c r="BVE11" i="8"/>
  <c r="BVD10" i="8"/>
  <c r="BVD9" i="8"/>
  <c r="BVE12" i="8" l="1"/>
  <c r="BVF11" i="8"/>
  <c r="BVE9" i="8"/>
  <c r="BVE10" i="8"/>
  <c r="BVF12" i="8" l="1"/>
  <c r="BVG11" i="8"/>
  <c r="BVF10" i="8"/>
  <c r="BVF9" i="8"/>
  <c r="BVG12" i="8" l="1"/>
  <c r="BVG10" i="8"/>
  <c r="BVH11" i="8"/>
  <c r="BVG9" i="8"/>
  <c r="BVH12" i="8" l="1"/>
  <c r="BVI11" i="8"/>
  <c r="BVH10" i="8"/>
  <c r="BVH9" i="8"/>
  <c r="BVI12" i="8" l="1"/>
  <c r="BVI9" i="8"/>
  <c r="BVI10" i="8"/>
  <c r="BVJ11" i="8"/>
  <c r="BVJ12" i="8" l="1"/>
  <c r="BVK11" i="8"/>
  <c r="BVJ10" i="8"/>
  <c r="BVJ9" i="8"/>
  <c r="BVL11" i="8" l="1"/>
  <c r="BVK12" i="8"/>
  <c r="BVK10" i="8"/>
  <c r="BVK9" i="8"/>
  <c r="BVL12" i="8" l="1"/>
  <c r="BVM11" i="8"/>
  <c r="BVL10" i="8"/>
  <c r="BVL9" i="8"/>
  <c r="BVM12" i="8" l="1"/>
  <c r="BVN11" i="8"/>
  <c r="BVM10" i="8"/>
  <c r="BVM9" i="8"/>
  <c r="BVN12" i="8" l="1"/>
  <c r="BVO11" i="8"/>
  <c r="BVN10" i="8"/>
  <c r="BVN9" i="8"/>
  <c r="BVO10" i="8" l="1"/>
  <c r="BVO12" i="8"/>
  <c r="BVP11" i="8"/>
  <c r="BVO9" i="8"/>
  <c r="BVP12" i="8" l="1"/>
  <c r="BVQ11" i="8"/>
  <c r="BVP10" i="8"/>
  <c r="BVP9" i="8"/>
  <c r="BVQ12" i="8" l="1"/>
  <c r="BVR11" i="8"/>
  <c r="BVQ9" i="8"/>
  <c r="BVQ10" i="8"/>
  <c r="BVR12" i="8" l="1"/>
  <c r="BVS11" i="8"/>
  <c r="BVR10" i="8"/>
  <c r="BVR9" i="8"/>
  <c r="BVS12" i="8" l="1"/>
  <c r="BVT11" i="8"/>
  <c r="BVS10" i="8"/>
  <c r="BVS9" i="8"/>
  <c r="BVT12" i="8" l="1"/>
  <c r="BVU11" i="8"/>
  <c r="BVT10" i="8"/>
  <c r="BVT9" i="8"/>
  <c r="BVU12" i="8" l="1"/>
  <c r="BVV11" i="8"/>
  <c r="BVU10" i="8"/>
  <c r="BVU9" i="8"/>
  <c r="BVV12" i="8" l="1"/>
  <c r="BVW11" i="8"/>
  <c r="BVV10" i="8"/>
  <c r="BVV9" i="8"/>
  <c r="BVW12" i="8" l="1"/>
  <c r="BVW10" i="8"/>
  <c r="BVX11" i="8"/>
  <c r="BVW9" i="8"/>
  <c r="BVX12" i="8" l="1"/>
  <c r="BVY11" i="8"/>
  <c r="BVX10" i="8"/>
  <c r="BVX9" i="8"/>
  <c r="BVY12" i="8" l="1"/>
  <c r="BVZ11" i="8"/>
  <c r="BVY10" i="8"/>
  <c r="BVY9" i="8"/>
  <c r="BVZ12" i="8" l="1"/>
  <c r="BWA11" i="8"/>
  <c r="BVZ10" i="8"/>
  <c r="BVZ9" i="8"/>
  <c r="BWA12" i="8" l="1"/>
  <c r="BWB11" i="8"/>
  <c r="BWA10" i="8"/>
  <c r="BWA9" i="8"/>
  <c r="BWB12" i="8" l="1"/>
  <c r="BWC11" i="8"/>
  <c r="BWB10" i="8"/>
  <c r="BWB9" i="8"/>
  <c r="BWC12" i="8" l="1"/>
  <c r="BWD11" i="8"/>
  <c r="BWC9" i="8"/>
  <c r="BWC10" i="8"/>
  <c r="BWD12" i="8" l="1"/>
  <c r="BWE11" i="8"/>
  <c r="BWD10" i="8"/>
  <c r="BWD9" i="8"/>
  <c r="BWE12" i="8" l="1"/>
  <c r="BWE10" i="8"/>
  <c r="BWF11" i="8"/>
  <c r="BWE9" i="8"/>
  <c r="BWF12" i="8" l="1"/>
  <c r="BWG11" i="8"/>
  <c r="BWF10" i="8"/>
  <c r="BWF9" i="8"/>
  <c r="BWG12" i="8" l="1"/>
  <c r="BWH11" i="8"/>
  <c r="BWG10" i="8"/>
  <c r="BWG9" i="8"/>
  <c r="BWH12" i="8" l="1"/>
  <c r="BWI11" i="8"/>
  <c r="BWH10" i="8"/>
  <c r="BWH9" i="8"/>
  <c r="BWI12" i="8" l="1"/>
  <c r="BWI10" i="8"/>
  <c r="BWJ11" i="8"/>
  <c r="BWI9" i="8"/>
  <c r="BWJ12" i="8" l="1"/>
  <c r="BWK11" i="8"/>
  <c r="BWJ10" i="8"/>
  <c r="BWJ9" i="8"/>
  <c r="BWK12" i="8" l="1"/>
  <c r="BWL11" i="8"/>
  <c r="BWK10" i="8"/>
  <c r="BWK9" i="8"/>
  <c r="BWM11" i="8" l="1"/>
  <c r="BWL12" i="8"/>
  <c r="BWL10" i="8"/>
  <c r="BWL9" i="8"/>
  <c r="BWM12" i="8" l="1"/>
  <c r="BWM10" i="8"/>
  <c r="BWN11" i="8"/>
  <c r="BWM9" i="8"/>
  <c r="BWN12" i="8" l="1"/>
  <c r="BWO11" i="8"/>
  <c r="BWN10" i="8"/>
  <c r="BWN9" i="8"/>
  <c r="BWO12" i="8" l="1"/>
  <c r="BWP11" i="8"/>
  <c r="BWO10" i="8"/>
  <c r="BWO9" i="8"/>
  <c r="BWP12" i="8" l="1"/>
  <c r="BWQ11" i="8"/>
  <c r="BWP10" i="8"/>
  <c r="BWP9" i="8"/>
  <c r="BWQ12" i="8" l="1"/>
  <c r="BWR11" i="8"/>
  <c r="BWQ10" i="8"/>
  <c r="BWQ9" i="8"/>
  <c r="BWR12" i="8" l="1"/>
  <c r="BWR10" i="8"/>
  <c r="BWS11" i="8"/>
  <c r="BWR9" i="8"/>
  <c r="BWS12" i="8" l="1"/>
  <c r="BWT11" i="8"/>
  <c r="BWS10" i="8"/>
  <c r="BWS9" i="8"/>
  <c r="BWT12" i="8" l="1"/>
  <c r="BWU11" i="8"/>
  <c r="BWT10" i="8"/>
  <c r="BWT9" i="8"/>
  <c r="BWU12" i="8" l="1"/>
  <c r="BWV11" i="8"/>
  <c r="BWU10" i="8"/>
  <c r="BWU9" i="8"/>
  <c r="BWV12" i="8" l="1"/>
  <c r="BWW11" i="8"/>
  <c r="BWV10" i="8"/>
  <c r="BWV9" i="8"/>
  <c r="BWW12" i="8" l="1"/>
  <c r="BWX11" i="8"/>
  <c r="BWW10" i="8"/>
  <c r="BWW9" i="8"/>
  <c r="BWX12" i="8" l="1"/>
  <c r="BWY11" i="8"/>
  <c r="BWX10" i="8"/>
  <c r="BWX9" i="8"/>
  <c r="BWY12" i="8" l="1"/>
  <c r="BWY10" i="8"/>
  <c r="BWZ11" i="8"/>
  <c r="BWY9" i="8"/>
  <c r="BWZ12" i="8" l="1"/>
  <c r="BXA11" i="8"/>
  <c r="BWZ10" i="8"/>
  <c r="BWZ9" i="8"/>
  <c r="BXA12" i="8" l="1"/>
  <c r="BXB11" i="8"/>
  <c r="BXA9" i="8"/>
  <c r="BXA10" i="8"/>
  <c r="BXB12" i="8" l="1"/>
  <c r="BXC11" i="8"/>
  <c r="BXB10" i="8"/>
  <c r="BXB9" i="8"/>
  <c r="BXC12" i="8" l="1"/>
  <c r="BXC10" i="8"/>
  <c r="BXD11" i="8"/>
  <c r="BXC9" i="8"/>
  <c r="BXD12" i="8" l="1"/>
  <c r="BXE11" i="8"/>
  <c r="BXD10" i="8"/>
  <c r="BXD9" i="8"/>
  <c r="BXE12" i="8" l="1"/>
  <c r="BXF11" i="8"/>
  <c r="BXE10" i="8"/>
  <c r="BXE9" i="8"/>
  <c r="BXF12" i="8" l="1"/>
  <c r="BXG11" i="8"/>
  <c r="BXF10" i="8"/>
  <c r="BXF9" i="8"/>
  <c r="BXG12" i="8" l="1"/>
  <c r="BXH11" i="8"/>
  <c r="BXG10" i="8"/>
  <c r="BXG9" i="8"/>
  <c r="BXH12" i="8" l="1"/>
  <c r="BXI11" i="8"/>
  <c r="BXH10" i="8"/>
  <c r="BXH9" i="8"/>
  <c r="BXI12" i="8" l="1"/>
  <c r="BXJ11" i="8"/>
  <c r="BXI10" i="8"/>
  <c r="BXI9" i="8"/>
  <c r="BXK11" i="8" l="1"/>
  <c r="BXJ12" i="8"/>
  <c r="BXJ10" i="8"/>
  <c r="BXJ9" i="8"/>
  <c r="BXK12" i="8" l="1"/>
  <c r="BXK10" i="8"/>
  <c r="BXL11" i="8"/>
  <c r="BXK9" i="8"/>
  <c r="BXM11" i="8" l="1"/>
  <c r="BXL12" i="8"/>
  <c r="BXL10" i="8"/>
  <c r="BXL9" i="8"/>
  <c r="BXM12" i="8" l="1"/>
  <c r="BXN11" i="8"/>
  <c r="BXM10" i="8"/>
  <c r="BXM9" i="8"/>
  <c r="BXN12" i="8" l="1"/>
  <c r="BXO11" i="8"/>
  <c r="BXN10" i="8"/>
  <c r="BXN9" i="8"/>
  <c r="BXO12" i="8" l="1"/>
  <c r="BXO10" i="8"/>
  <c r="BXP11" i="8"/>
  <c r="BXO9" i="8"/>
  <c r="BXQ11" i="8" l="1"/>
  <c r="BXP12" i="8"/>
  <c r="BXP9" i="8"/>
  <c r="BXP10" i="8"/>
  <c r="BXQ12" i="8" l="1"/>
  <c r="BXR11" i="8"/>
  <c r="BXQ10" i="8"/>
  <c r="BXQ9" i="8"/>
  <c r="BXR12" i="8" l="1"/>
  <c r="BXS11" i="8"/>
  <c r="BXR10" i="8"/>
  <c r="BXR9" i="8"/>
  <c r="BXS12" i="8" l="1"/>
  <c r="BXS10" i="8"/>
  <c r="BXT11" i="8"/>
  <c r="BXS9" i="8"/>
  <c r="BXT12" i="8" l="1"/>
  <c r="BXU11" i="8"/>
  <c r="BXT10" i="8"/>
  <c r="BXT9" i="8"/>
  <c r="BXU12" i="8" l="1"/>
  <c r="BXV11" i="8"/>
  <c r="BXU10" i="8"/>
  <c r="BXU9" i="8"/>
  <c r="BXV12" i="8" l="1"/>
  <c r="BXW11" i="8"/>
  <c r="BXV9" i="8"/>
  <c r="BXV10" i="8"/>
  <c r="BXW12" i="8" l="1"/>
  <c r="BXX11" i="8"/>
  <c r="BXW10" i="8"/>
  <c r="BXW9" i="8"/>
  <c r="BXX12" i="8" l="1"/>
  <c r="BXY11" i="8"/>
  <c r="BXX10" i="8"/>
  <c r="BXX9" i="8"/>
  <c r="BXY12" i="8" l="1"/>
  <c r="BXZ11" i="8"/>
  <c r="BXY9" i="8"/>
  <c r="BXY10" i="8"/>
  <c r="BXZ12" i="8" l="1"/>
  <c r="BYA11" i="8"/>
  <c r="BXZ10" i="8"/>
  <c r="BXZ9" i="8"/>
  <c r="BYA12" i="8" l="1"/>
  <c r="BYA10" i="8"/>
  <c r="BYB11" i="8"/>
  <c r="BYA9" i="8"/>
  <c r="BYB12" i="8" l="1"/>
  <c r="BYC11" i="8"/>
  <c r="BYB10" i="8"/>
  <c r="BYB9" i="8"/>
  <c r="BYC12" i="8" l="1"/>
  <c r="BYC10" i="8"/>
  <c r="BYD11" i="8"/>
  <c r="BYC9" i="8"/>
  <c r="BYD12" i="8" l="1"/>
  <c r="BYE11" i="8"/>
  <c r="BYD10" i="8"/>
  <c r="BYD9" i="8"/>
  <c r="BYE12" i="8" l="1"/>
  <c r="BYF11" i="8"/>
  <c r="BYE10" i="8"/>
  <c r="BYE9" i="8"/>
  <c r="BYF12" i="8" l="1"/>
  <c r="BYG11" i="8"/>
  <c r="BYF10" i="8"/>
  <c r="BYF9" i="8"/>
  <c r="BYG12" i="8" l="1"/>
  <c r="BYH11" i="8"/>
  <c r="BYG10" i="8"/>
  <c r="BYG9" i="8"/>
  <c r="BYH12" i="8" l="1"/>
  <c r="BYI11" i="8"/>
  <c r="BYH10" i="8"/>
  <c r="BYH9" i="8"/>
  <c r="BYI12" i="8" l="1"/>
  <c r="BYI10" i="8"/>
  <c r="BYJ11" i="8"/>
  <c r="BYI9" i="8"/>
  <c r="BYJ12" i="8" l="1"/>
  <c r="BYK11" i="8"/>
  <c r="BYJ10" i="8"/>
  <c r="BYJ9" i="8"/>
  <c r="BYK12" i="8" l="1"/>
  <c r="BYL11" i="8"/>
  <c r="BYK9" i="8"/>
  <c r="BYK10" i="8"/>
  <c r="BYL12" i="8" l="1"/>
  <c r="BYM11" i="8"/>
  <c r="BYL10" i="8"/>
  <c r="BYL9" i="8"/>
  <c r="BYM12" i="8" l="1"/>
  <c r="BYN11" i="8"/>
  <c r="BYM10" i="8"/>
  <c r="BYM9" i="8"/>
  <c r="BYN12" i="8" l="1"/>
  <c r="BYN10" i="8"/>
  <c r="BYN9" i="8"/>
  <c r="BYO11" i="8"/>
  <c r="BYO12" i="8" l="1"/>
  <c r="BYP11" i="8"/>
  <c r="BYO10" i="8"/>
  <c r="BYO9" i="8"/>
  <c r="BYP12" i="8" l="1"/>
  <c r="BYQ11" i="8"/>
  <c r="BYP10" i="8"/>
  <c r="BYP9" i="8"/>
  <c r="BYQ10" i="8" l="1"/>
  <c r="BYR11" i="8"/>
  <c r="BYQ12" i="8"/>
  <c r="BYQ9" i="8"/>
  <c r="BYR12" i="8" l="1"/>
  <c r="BYS11" i="8"/>
  <c r="BYR10" i="8"/>
  <c r="BYR9" i="8"/>
  <c r="BYS12" i="8" l="1"/>
  <c r="BYT11" i="8"/>
  <c r="BYS10" i="8"/>
  <c r="BYS9" i="8"/>
  <c r="BYU11" i="8" l="1"/>
  <c r="BYT12" i="8"/>
  <c r="BYT10" i="8"/>
  <c r="BYT9" i="8"/>
  <c r="BYU12" i="8" l="1"/>
  <c r="BYU10" i="8"/>
  <c r="BYV11" i="8"/>
  <c r="BYU9" i="8"/>
  <c r="BYV12" i="8" l="1"/>
  <c r="BYW11" i="8"/>
  <c r="BYV10" i="8"/>
  <c r="BYV9" i="8"/>
  <c r="BYW12" i="8" l="1"/>
  <c r="BYX11" i="8"/>
  <c r="BYW9" i="8"/>
  <c r="BYW10" i="8"/>
  <c r="BYX12" i="8" l="1"/>
  <c r="BYY11" i="8"/>
  <c r="BYX10" i="8"/>
  <c r="BYX9" i="8"/>
  <c r="BYY12" i="8" l="1"/>
  <c r="BYY10" i="8"/>
  <c r="BYZ11" i="8"/>
  <c r="BYY9" i="8"/>
  <c r="BYZ12" i="8" l="1"/>
  <c r="BZA11" i="8"/>
  <c r="BYZ10" i="8"/>
  <c r="BYZ9" i="8"/>
  <c r="BZA12" i="8" l="1"/>
  <c r="BZA10" i="8"/>
  <c r="BZA9" i="8"/>
  <c r="BZB11" i="8"/>
  <c r="BZB12" i="8" l="1"/>
  <c r="BZC11" i="8"/>
  <c r="BZB10" i="8"/>
  <c r="BZB9" i="8"/>
  <c r="BZC12" i="8" l="1"/>
  <c r="BZD11" i="8"/>
  <c r="BZC10" i="8"/>
  <c r="BZC9" i="8"/>
  <c r="BZD12" i="8" l="1"/>
  <c r="BZE11" i="8"/>
  <c r="BZD10" i="8"/>
  <c r="BZD9" i="8"/>
  <c r="BZE12" i="8" l="1"/>
  <c r="BZF11" i="8"/>
  <c r="BZE9" i="8"/>
  <c r="BZE10" i="8"/>
  <c r="BZF12" i="8" l="1"/>
  <c r="BZG11" i="8"/>
  <c r="BZF10" i="8"/>
  <c r="BZF9" i="8"/>
  <c r="BZG12" i="8" l="1"/>
  <c r="BZG10" i="8"/>
  <c r="BZH11" i="8"/>
  <c r="BZG9" i="8"/>
  <c r="BZH12" i="8" l="1"/>
  <c r="BZI11" i="8"/>
  <c r="BZH10" i="8"/>
  <c r="BZH9" i="8"/>
  <c r="BZI12" i="8" l="1"/>
  <c r="BZJ11" i="8"/>
  <c r="BZI9" i="8"/>
  <c r="BZI10" i="8"/>
  <c r="BZJ12" i="8" l="1"/>
  <c r="BZK11" i="8"/>
  <c r="BZJ10" i="8"/>
  <c r="BZJ9" i="8"/>
  <c r="BZK12" i="8" l="1"/>
  <c r="BZK10" i="8"/>
  <c r="BZL11" i="8"/>
  <c r="BZK9" i="8"/>
  <c r="BZL12" i="8" l="1"/>
  <c r="BZM11" i="8"/>
  <c r="BZL10" i="8"/>
  <c r="BZL9" i="8"/>
  <c r="BZM12" i="8" l="1"/>
  <c r="BZN11" i="8"/>
  <c r="BZM10" i="8"/>
  <c r="BZM9" i="8"/>
  <c r="BZN12" i="8" l="1"/>
  <c r="BZO11" i="8"/>
  <c r="BZN10" i="8"/>
  <c r="BZN9" i="8"/>
  <c r="BZO12" i="8" l="1"/>
  <c r="BZP11" i="8"/>
  <c r="BZO10" i="8"/>
  <c r="BZO9" i="8"/>
  <c r="BZP12" i="8" l="1"/>
  <c r="BZQ11" i="8"/>
  <c r="BZP10" i="8"/>
  <c r="BZP9" i="8"/>
  <c r="BZQ12" i="8" l="1"/>
  <c r="BZR11" i="8"/>
  <c r="BZQ10" i="8"/>
  <c r="BZQ9" i="8"/>
  <c r="BZR12" i="8" l="1"/>
  <c r="BZS11" i="8"/>
  <c r="BZR10" i="8"/>
  <c r="BZR9" i="8"/>
  <c r="BZT11" i="8" l="1"/>
  <c r="BZS12" i="8"/>
  <c r="BZS10" i="8"/>
  <c r="BZS9" i="8"/>
  <c r="BZT12" i="8" l="1"/>
  <c r="BZU11" i="8"/>
  <c r="BZT9" i="8"/>
  <c r="BZT10" i="8"/>
  <c r="BZU12" i="8" l="1"/>
  <c r="BZV11" i="8"/>
  <c r="BZU9" i="8"/>
  <c r="BZU10" i="8"/>
  <c r="BZV12" i="8" l="1"/>
  <c r="BZW11" i="8"/>
  <c r="BZV10" i="8"/>
  <c r="BZV9" i="8"/>
  <c r="BZW12" i="8" l="1"/>
  <c r="BZW10" i="8"/>
  <c r="BZX11" i="8"/>
  <c r="BZW9" i="8"/>
  <c r="BZX12" i="8" l="1"/>
  <c r="BZY11" i="8"/>
  <c r="BZX10" i="8"/>
  <c r="BZX9" i="8"/>
  <c r="BZY12" i="8" l="1"/>
  <c r="BZY10" i="8"/>
  <c r="BZZ11" i="8"/>
  <c r="BZY9" i="8"/>
  <c r="CAA11" i="8" l="1"/>
  <c r="BZZ12" i="8"/>
  <c r="BZZ10" i="8"/>
  <c r="BZZ9" i="8"/>
  <c r="CAA12" i="8" l="1"/>
  <c r="CAA10" i="8"/>
  <c r="CAB11" i="8"/>
  <c r="CAA9" i="8"/>
  <c r="CAB12" i="8" l="1"/>
  <c r="CAC11" i="8"/>
  <c r="CAB10" i="8"/>
  <c r="CAB9" i="8"/>
  <c r="CAC12" i="8" l="1"/>
  <c r="CAD11" i="8"/>
  <c r="CAC9" i="8"/>
  <c r="CAC10" i="8"/>
  <c r="CAD12" i="8" l="1"/>
  <c r="CAE11" i="8"/>
  <c r="CAD10" i="8"/>
  <c r="CAD9" i="8"/>
  <c r="CAE12" i="8" l="1"/>
  <c r="CAE10" i="8"/>
  <c r="CAF11" i="8"/>
  <c r="CAE9" i="8"/>
  <c r="CAF12" i="8" l="1"/>
  <c r="CAG11" i="8"/>
  <c r="CAF9" i="8"/>
  <c r="CAF10" i="8"/>
  <c r="CAG12" i="8" l="1"/>
  <c r="CAH11" i="8"/>
  <c r="CAG9" i="8"/>
  <c r="CAG10" i="8"/>
  <c r="CAH12" i="8" l="1"/>
  <c r="CAI11" i="8"/>
  <c r="CAH10" i="8"/>
  <c r="CAH9" i="8"/>
  <c r="CAI12" i="8" l="1"/>
  <c r="CAJ11" i="8"/>
  <c r="CAI10" i="8"/>
  <c r="CAI9" i="8"/>
  <c r="CAJ12" i="8" l="1"/>
  <c r="CAK11" i="8"/>
  <c r="CAJ10" i="8"/>
  <c r="CAJ9" i="8"/>
  <c r="CAK12" i="8" l="1"/>
  <c r="CAL11" i="8"/>
  <c r="CAK9" i="8"/>
  <c r="CAK10" i="8"/>
  <c r="CAL12" i="8" l="1"/>
  <c r="CAM11" i="8"/>
  <c r="CAL10" i="8"/>
  <c r="CAL9" i="8"/>
  <c r="CAM12" i="8" l="1"/>
  <c r="CAM10" i="8"/>
  <c r="CAN11" i="8"/>
  <c r="CAM9" i="8"/>
  <c r="CAN12" i="8" l="1"/>
  <c r="CAO11" i="8"/>
  <c r="CAN10" i="8"/>
  <c r="CAN9" i="8"/>
  <c r="CAO12" i="8" l="1"/>
  <c r="CAP11" i="8"/>
  <c r="CAO10" i="8"/>
  <c r="CAO9" i="8"/>
  <c r="CAP12" i="8" l="1"/>
  <c r="CAQ11" i="8"/>
  <c r="CAP10" i="8"/>
  <c r="CAP9" i="8"/>
  <c r="CAQ12" i="8" l="1"/>
  <c r="CAR11" i="8"/>
  <c r="CAQ10" i="8"/>
  <c r="CAQ9" i="8"/>
  <c r="CAR12" i="8" l="1"/>
  <c r="CAS11" i="8"/>
  <c r="CAR9" i="8"/>
  <c r="CAR10" i="8"/>
  <c r="CAS12" i="8" l="1"/>
  <c r="CAT11" i="8"/>
  <c r="CAS9" i="8"/>
  <c r="CAS10" i="8"/>
  <c r="CAT12" i="8" l="1"/>
  <c r="CAU11" i="8"/>
  <c r="CAT10" i="8"/>
  <c r="CAT9" i="8"/>
  <c r="CAU12" i="8" l="1"/>
  <c r="CAU10" i="8"/>
  <c r="CAV11" i="8"/>
  <c r="CAU9" i="8"/>
  <c r="CAV12" i="8" l="1"/>
  <c r="CAW11" i="8"/>
  <c r="CAV10" i="8"/>
  <c r="CAV9" i="8"/>
  <c r="CAW12" i="8" l="1"/>
  <c r="CAX11" i="8"/>
  <c r="CAW10" i="8"/>
  <c r="CAW9" i="8"/>
  <c r="CAX12" i="8" l="1"/>
  <c r="CAY11" i="8"/>
  <c r="CAX10" i="8"/>
  <c r="CAX9" i="8"/>
  <c r="CAZ11" i="8" l="1"/>
  <c r="CAY10" i="8"/>
  <c r="CAY12" i="8"/>
  <c r="CAY9" i="8"/>
  <c r="CAZ12" i="8" l="1"/>
  <c r="CBA11" i="8"/>
  <c r="CAZ10" i="8"/>
  <c r="CAZ9" i="8"/>
  <c r="CBA12" i="8" l="1"/>
  <c r="CBA9" i="8"/>
  <c r="CBB11" i="8"/>
  <c r="CBA10" i="8"/>
  <c r="CBB12" i="8" l="1"/>
  <c r="CBC11" i="8"/>
  <c r="CBB10" i="8"/>
  <c r="CBB9" i="8"/>
  <c r="CBC12" i="8" l="1"/>
  <c r="CBC10" i="8"/>
  <c r="CBD11" i="8"/>
  <c r="CBC9" i="8"/>
  <c r="CBD12" i="8" l="1"/>
  <c r="CBE11" i="8"/>
  <c r="CBD10" i="8"/>
  <c r="CBD9" i="8"/>
  <c r="CBE12" i="8" l="1"/>
  <c r="CBF11" i="8"/>
  <c r="CBE10" i="8"/>
  <c r="CBE9" i="8"/>
  <c r="CBF12" i="8" l="1"/>
  <c r="CBG11" i="8"/>
  <c r="CBF9" i="8"/>
  <c r="CBF10" i="8"/>
  <c r="CBG12" i="8" l="1"/>
  <c r="CBG10" i="8"/>
  <c r="CBH11" i="8"/>
  <c r="CBG9" i="8"/>
  <c r="CBH12" i="8" l="1"/>
  <c r="CBI11" i="8"/>
  <c r="CBH10" i="8"/>
  <c r="CBH9" i="8"/>
  <c r="CBI12" i="8" l="1"/>
  <c r="CBJ11" i="8"/>
  <c r="CBI10" i="8"/>
  <c r="CBI9" i="8"/>
  <c r="CBJ12" i="8" l="1"/>
  <c r="CBK11" i="8"/>
  <c r="CBJ10" i="8"/>
  <c r="CBJ9" i="8"/>
  <c r="CBK12" i="8" l="1"/>
  <c r="CBK10" i="8"/>
  <c r="CBL11" i="8"/>
  <c r="CBK9" i="8"/>
  <c r="CBL12" i="8" l="1"/>
  <c r="CBM11" i="8"/>
  <c r="CBL10" i="8"/>
  <c r="CBL9" i="8"/>
  <c r="CBM12" i="8" l="1"/>
  <c r="CBN11" i="8"/>
  <c r="CBM10" i="8"/>
  <c r="CBM9" i="8"/>
  <c r="CBN12" i="8" l="1"/>
  <c r="CBO11" i="8"/>
  <c r="CBN10" i="8"/>
  <c r="CBN9" i="8"/>
  <c r="CBO12" i="8" l="1"/>
  <c r="CBP11" i="8"/>
  <c r="CBO10" i="8"/>
  <c r="CBO9" i="8"/>
  <c r="CBP12" i="8" l="1"/>
  <c r="CBQ11" i="8"/>
  <c r="CBP10" i="8"/>
  <c r="CBP9" i="8"/>
  <c r="CBQ12" i="8" l="1"/>
  <c r="CBR11" i="8"/>
  <c r="CBQ9" i="8"/>
  <c r="CBQ10" i="8"/>
  <c r="CBS11" i="8" l="1"/>
  <c r="CBR12" i="8"/>
  <c r="CBR10" i="8"/>
  <c r="CBR9" i="8"/>
  <c r="CBS12" i="8" l="1"/>
  <c r="CBT11" i="8"/>
  <c r="CBS10" i="8"/>
  <c r="CBS9" i="8"/>
  <c r="CBT12" i="8" l="1"/>
  <c r="CBU11" i="8"/>
  <c r="CBT10" i="8"/>
  <c r="CBT9" i="8"/>
  <c r="CBU12" i="8" l="1"/>
  <c r="CBV11" i="8"/>
  <c r="CBU10" i="8"/>
  <c r="CBU9" i="8"/>
  <c r="CBV12" i="8" l="1"/>
  <c r="CBW11" i="8"/>
  <c r="CBV10" i="8"/>
  <c r="CBV9" i="8"/>
  <c r="CBW12" i="8" l="1"/>
  <c r="CBW10" i="8"/>
  <c r="CBX11" i="8"/>
  <c r="CBW9" i="8"/>
  <c r="CBX12" i="8" l="1"/>
  <c r="CBY11" i="8"/>
  <c r="CBX10" i="8"/>
  <c r="CBX9" i="8"/>
  <c r="CBY12" i="8" l="1"/>
  <c r="CBZ11" i="8"/>
  <c r="CBY9" i="8"/>
  <c r="CBY10" i="8"/>
  <c r="CBZ12" i="8" l="1"/>
  <c r="CCA11" i="8"/>
  <c r="CBZ10" i="8"/>
  <c r="CBZ9" i="8"/>
  <c r="CCA12" i="8" l="1"/>
  <c r="CCA10" i="8"/>
  <c r="CCB11" i="8"/>
  <c r="CCA9" i="8"/>
  <c r="CCB12" i="8" l="1"/>
  <c r="CCC11" i="8"/>
  <c r="CCB10" i="8"/>
  <c r="CCB9" i="8"/>
  <c r="CCC12" i="8" l="1"/>
  <c r="CCD11" i="8"/>
  <c r="CCC9" i="8"/>
  <c r="CCC10" i="8"/>
  <c r="CCE11" i="8" l="1"/>
  <c r="CCD12" i="8"/>
  <c r="CCD10" i="8"/>
  <c r="CCD9" i="8"/>
  <c r="CCF11" i="8" l="1"/>
  <c r="CCE10" i="8"/>
  <c r="CCE12" i="8"/>
  <c r="CCE9" i="8"/>
  <c r="CCF12" i="8" l="1"/>
  <c r="CCG11" i="8"/>
  <c r="CCF10" i="8"/>
  <c r="CCF9" i="8"/>
  <c r="CCG12" i="8" l="1"/>
  <c r="CCH11" i="8"/>
  <c r="CCG10" i="8"/>
  <c r="CCG9" i="8"/>
  <c r="CCH12" i="8" l="1"/>
  <c r="CCI11" i="8"/>
  <c r="CCH10" i="8"/>
  <c r="CCH9" i="8"/>
  <c r="CCI12" i="8" l="1"/>
  <c r="CCI10" i="8"/>
  <c r="CCJ11" i="8"/>
  <c r="CCI9" i="8"/>
  <c r="CCJ12" i="8" l="1"/>
  <c r="CCK11" i="8"/>
  <c r="CCJ10" i="8"/>
  <c r="CCJ9" i="8"/>
  <c r="CCK12" i="8" l="1"/>
  <c r="CCL11" i="8"/>
  <c r="CCK10" i="8"/>
  <c r="CCK9" i="8"/>
  <c r="CCL12" i="8" l="1"/>
  <c r="CCM11" i="8"/>
  <c r="CCL10" i="8"/>
  <c r="CCL9" i="8"/>
  <c r="CCM12" i="8" l="1"/>
  <c r="CCM10" i="8"/>
  <c r="CCN11" i="8"/>
  <c r="CCM9" i="8"/>
  <c r="CCN12" i="8" l="1"/>
  <c r="CCO11" i="8"/>
  <c r="CCN10" i="8"/>
  <c r="CCN9" i="8"/>
  <c r="CCO12" i="8" l="1"/>
  <c r="CCP11" i="8"/>
  <c r="CCO9" i="8"/>
  <c r="CCO10" i="8"/>
  <c r="CCQ11" i="8" l="1"/>
  <c r="CCP12" i="8"/>
  <c r="CCP10" i="8"/>
  <c r="CCP9" i="8"/>
  <c r="CCQ12" i="8" l="1"/>
  <c r="CCQ10" i="8"/>
  <c r="CCR11" i="8"/>
  <c r="CCQ9" i="8"/>
  <c r="CCR12" i="8" l="1"/>
  <c r="CCS11" i="8"/>
  <c r="CCR10" i="8"/>
  <c r="CCR9" i="8"/>
  <c r="CCS12" i="8" l="1"/>
  <c r="CCT11" i="8"/>
  <c r="CCS10" i="8"/>
  <c r="CCS9" i="8"/>
  <c r="CCT12" i="8" l="1"/>
  <c r="CCU11" i="8"/>
  <c r="CCT10" i="8"/>
  <c r="CCT9" i="8"/>
  <c r="CCU12" i="8" l="1"/>
  <c r="CCV11" i="8"/>
  <c r="CCU10" i="8"/>
  <c r="CCU9" i="8"/>
  <c r="CCV12" i="8" l="1"/>
  <c r="CCW11" i="8"/>
  <c r="CCV10" i="8"/>
  <c r="CCV9" i="8"/>
  <c r="CCW12" i="8" l="1"/>
  <c r="CCW10" i="8"/>
  <c r="CCW9" i="8"/>
  <c r="CCX11" i="8"/>
  <c r="CCX12" i="8" l="1"/>
  <c r="CCY11" i="8"/>
  <c r="CCX10" i="8"/>
  <c r="CCX9" i="8"/>
  <c r="CCY12" i="8" l="1"/>
  <c r="CCY10" i="8"/>
  <c r="CCZ11" i="8"/>
  <c r="CCY9" i="8"/>
  <c r="CCZ12" i="8" l="1"/>
  <c r="CDA11" i="8"/>
  <c r="CCZ10" i="8"/>
  <c r="CCZ9" i="8"/>
  <c r="CDA12" i="8" l="1"/>
  <c r="CDB11" i="8"/>
  <c r="CDA9" i="8"/>
  <c r="CDA10" i="8"/>
  <c r="CDB12" i="8" l="1"/>
  <c r="CDC11" i="8"/>
  <c r="CDB9" i="8"/>
  <c r="CDB10" i="8"/>
  <c r="CDC12" i="8" l="1"/>
  <c r="CDD11" i="8"/>
  <c r="CDC10" i="8"/>
  <c r="CDC9" i="8"/>
  <c r="CDD12" i="8" l="1"/>
  <c r="CDE11" i="8"/>
  <c r="CDD10" i="8"/>
  <c r="CDD9" i="8"/>
  <c r="CDE12" i="8" l="1"/>
  <c r="CDF11" i="8"/>
  <c r="CDE10" i="8"/>
  <c r="CDE9" i="8"/>
  <c r="CDG11" i="8" l="1"/>
  <c r="CDF10" i="8"/>
  <c r="CDF12" i="8"/>
  <c r="CDF9" i="8"/>
  <c r="CDG12" i="8" l="1"/>
  <c r="CDG10" i="8"/>
  <c r="CDH11" i="8"/>
  <c r="CDG9" i="8"/>
  <c r="CDH12" i="8" l="1"/>
  <c r="CDI11" i="8"/>
  <c r="CDH10" i="8"/>
  <c r="CDH9" i="8"/>
  <c r="CDI12" i="8" l="1"/>
  <c r="CDJ11" i="8"/>
  <c r="CDI10" i="8"/>
  <c r="CDI9" i="8"/>
  <c r="CDJ12" i="8" l="1"/>
  <c r="CDK11" i="8"/>
  <c r="CDJ10" i="8"/>
  <c r="CDJ9" i="8"/>
  <c r="CDL11" i="8" l="1"/>
  <c r="CDK12" i="8"/>
  <c r="CDK10" i="8"/>
  <c r="CDK9" i="8"/>
  <c r="CDL12" i="8" l="1"/>
  <c r="CDM11" i="8"/>
  <c r="CDL10" i="8"/>
  <c r="CDL9" i="8"/>
  <c r="CDM12" i="8" l="1"/>
  <c r="CDN11" i="8"/>
  <c r="CDM9" i="8"/>
  <c r="CDM10" i="8"/>
  <c r="CDN12" i="8" l="1"/>
  <c r="CDO11" i="8"/>
  <c r="CDN10" i="8"/>
  <c r="CDN9" i="8"/>
  <c r="CDO12" i="8" l="1"/>
  <c r="CDO10" i="8"/>
  <c r="CDP11" i="8"/>
  <c r="CDO9" i="8"/>
  <c r="CDP12" i="8" l="1"/>
  <c r="CDQ11" i="8"/>
  <c r="CDP10" i="8"/>
  <c r="CDP9" i="8"/>
  <c r="CDQ12" i="8" l="1"/>
  <c r="CDR11" i="8"/>
  <c r="CDQ10" i="8"/>
  <c r="CDQ9" i="8"/>
  <c r="CDR12" i="8" l="1"/>
  <c r="CDS11" i="8"/>
  <c r="CDR10" i="8"/>
  <c r="CDR9" i="8"/>
  <c r="CDS12" i="8" l="1"/>
  <c r="CDS10" i="8"/>
  <c r="CDT11" i="8"/>
  <c r="CDS9" i="8"/>
  <c r="CDT12" i="8" l="1"/>
  <c r="CDU11" i="8"/>
  <c r="CDT10" i="8"/>
  <c r="CDT9" i="8"/>
  <c r="CDU12" i="8" l="1"/>
  <c r="CDV11" i="8"/>
  <c r="CDU10" i="8"/>
  <c r="CDU9" i="8"/>
  <c r="CDW11" i="8" l="1"/>
  <c r="CDV12" i="8"/>
  <c r="CDV10" i="8"/>
  <c r="CDV9" i="8"/>
  <c r="CDW12" i="8" l="1"/>
  <c r="CDW10" i="8"/>
  <c r="CDX11" i="8"/>
  <c r="CDW9" i="8"/>
  <c r="CDX12" i="8" l="1"/>
  <c r="CDY11" i="8"/>
  <c r="CDX10" i="8"/>
  <c r="CDX9" i="8"/>
  <c r="CDY12" i="8" l="1"/>
  <c r="CDZ11" i="8"/>
  <c r="CDY9" i="8"/>
  <c r="CDY10" i="8"/>
  <c r="CDZ12" i="8" l="1"/>
  <c r="CEA11" i="8"/>
  <c r="CDZ9" i="8"/>
  <c r="CDZ10" i="8"/>
  <c r="CEA12" i="8" l="1"/>
  <c r="CEB11" i="8"/>
  <c r="CEA10" i="8"/>
  <c r="CEA9" i="8"/>
  <c r="CEB12" i="8" l="1"/>
  <c r="CEC11" i="8"/>
  <c r="CEB10" i="8"/>
  <c r="CEB9" i="8"/>
  <c r="CEC12" i="8" l="1"/>
  <c r="CED11" i="8"/>
  <c r="CEC10" i="8"/>
  <c r="CEC9" i="8"/>
  <c r="CED12" i="8" l="1"/>
  <c r="CEE11" i="8"/>
  <c r="CED10" i="8"/>
  <c r="CED9" i="8"/>
  <c r="CEE12" i="8" l="1"/>
  <c r="CEE10" i="8"/>
  <c r="CEF11" i="8"/>
  <c r="CEE9" i="8"/>
  <c r="CEF12" i="8" l="1"/>
  <c r="CEG11" i="8"/>
  <c r="CEF10" i="8"/>
  <c r="CEF9" i="8"/>
  <c r="CEG12" i="8" l="1"/>
  <c r="CEH11" i="8"/>
  <c r="CEG10" i="8"/>
  <c r="CEG9" i="8"/>
  <c r="CEH12" i="8" l="1"/>
  <c r="CEI11" i="8"/>
  <c r="CEH10" i="8"/>
  <c r="CEH9" i="8"/>
  <c r="CEI12" i="8" l="1"/>
  <c r="CEI10" i="8"/>
  <c r="CEJ11" i="8"/>
  <c r="CEI9" i="8"/>
  <c r="CEJ12" i="8" l="1"/>
  <c r="CEK11" i="8"/>
  <c r="CEJ10" i="8"/>
  <c r="CEJ9" i="8"/>
  <c r="CEK12" i="8" l="1"/>
  <c r="CEL11" i="8"/>
  <c r="CEK9" i="8"/>
  <c r="CEK10" i="8"/>
  <c r="CEL12" i="8" l="1"/>
  <c r="CEM11" i="8"/>
  <c r="CEL10" i="8"/>
  <c r="CEL9" i="8"/>
  <c r="CEN11" i="8" l="1"/>
  <c r="CEM10" i="8"/>
  <c r="CEM12" i="8"/>
  <c r="CEM9" i="8"/>
  <c r="CEN12" i="8" l="1"/>
  <c r="CEO11" i="8"/>
  <c r="CEN10" i="8"/>
  <c r="CEN9" i="8"/>
  <c r="CEO12" i="8" l="1"/>
  <c r="CEP11" i="8"/>
  <c r="CEO10" i="8"/>
  <c r="CEO9" i="8"/>
  <c r="CEP12" i="8" l="1"/>
  <c r="CEQ11" i="8"/>
  <c r="CEP10" i="8"/>
  <c r="CEP9" i="8"/>
  <c r="CEQ12" i="8" l="1"/>
  <c r="CER11" i="8"/>
  <c r="CEQ10" i="8"/>
  <c r="CEQ9" i="8"/>
  <c r="CER12" i="8" l="1"/>
  <c r="CES11" i="8"/>
  <c r="CER10" i="8"/>
  <c r="CER9" i="8"/>
  <c r="CES12" i="8" l="1"/>
  <c r="CET11" i="8"/>
  <c r="CES9" i="8"/>
  <c r="CES10" i="8"/>
  <c r="CET12" i="8" l="1"/>
  <c r="CEU11" i="8"/>
  <c r="CET10" i="8"/>
  <c r="CET9" i="8"/>
  <c r="CEU12" i="8" l="1"/>
  <c r="CEU10" i="8"/>
  <c r="CEV11" i="8"/>
  <c r="CEU9" i="8"/>
  <c r="CEV12" i="8" l="1"/>
  <c r="CEW11" i="8"/>
  <c r="CEV10" i="8"/>
  <c r="CEV9" i="8"/>
  <c r="CEW12" i="8" l="1"/>
  <c r="CEW10" i="8"/>
  <c r="CEX11" i="8"/>
  <c r="CEW9" i="8"/>
  <c r="CEX12" i="8" l="1"/>
  <c r="CEY11" i="8"/>
  <c r="CEX10" i="8"/>
  <c r="CEX9" i="8"/>
  <c r="CEY12" i="8" l="1"/>
  <c r="CEY10" i="8"/>
  <c r="CEZ11" i="8"/>
  <c r="CEY9" i="8"/>
  <c r="CEZ12" i="8" l="1"/>
  <c r="CFA11" i="8"/>
  <c r="CEZ9" i="8"/>
  <c r="CEZ10" i="8"/>
  <c r="CFA12" i="8" l="1"/>
  <c r="CFB11" i="8"/>
  <c r="CFA9" i="8"/>
  <c r="CFA10" i="8"/>
  <c r="CFC11" i="8" l="1"/>
  <c r="CFB12" i="8"/>
  <c r="CFB10" i="8"/>
  <c r="CFB9" i="8"/>
  <c r="CFC12" i="8" l="1"/>
  <c r="CFC10" i="8"/>
  <c r="CFD11" i="8"/>
  <c r="CFC9" i="8"/>
  <c r="CFD12" i="8" l="1"/>
  <c r="CFE11" i="8"/>
  <c r="CFD10" i="8"/>
  <c r="CFD9" i="8"/>
  <c r="CFE12" i="8" l="1"/>
  <c r="CFF11" i="8"/>
  <c r="CFE10" i="8"/>
  <c r="CFE9" i="8"/>
  <c r="CFF12" i="8" l="1"/>
  <c r="CFG11" i="8"/>
  <c r="CFF10" i="8"/>
  <c r="CFF9" i="8"/>
  <c r="CFG12" i="8" l="1"/>
  <c r="CFH11" i="8"/>
  <c r="CFG10" i="8"/>
  <c r="CFG9" i="8"/>
  <c r="CFH12" i="8" l="1"/>
  <c r="CFI11" i="8"/>
  <c r="CFH10" i="8"/>
  <c r="CFH9" i="8"/>
  <c r="CFI12" i="8" l="1"/>
  <c r="CFJ11" i="8"/>
  <c r="CFI9" i="8"/>
  <c r="CFI10" i="8"/>
  <c r="CFK11" i="8" l="1"/>
  <c r="CFJ12" i="8"/>
  <c r="CFJ10" i="8"/>
  <c r="CFJ9" i="8"/>
  <c r="CFK12" i="8" l="1"/>
  <c r="CFK10" i="8"/>
  <c r="CFL11" i="8"/>
  <c r="CFK9" i="8"/>
  <c r="CFM11" i="8" l="1"/>
  <c r="CFL12" i="8"/>
  <c r="CFL10" i="8"/>
  <c r="CFL9" i="8"/>
  <c r="CFM12" i="8" l="1"/>
  <c r="CFN11" i="8"/>
  <c r="CFM10" i="8"/>
  <c r="CFM9" i="8"/>
  <c r="CFN12" i="8" l="1"/>
  <c r="CFO11" i="8"/>
  <c r="CFN10" i="8"/>
  <c r="CFN9" i="8"/>
  <c r="CFO12" i="8" l="1"/>
  <c r="CFP11" i="8"/>
  <c r="CFO10" i="8"/>
  <c r="CFO9" i="8"/>
  <c r="CFP12" i="8" l="1"/>
  <c r="CFQ11" i="8"/>
  <c r="CFP10" i="8"/>
  <c r="CFP9" i="8"/>
  <c r="CFQ12" i="8" l="1"/>
  <c r="CFR11" i="8"/>
  <c r="CFQ9" i="8"/>
  <c r="CFQ10" i="8"/>
  <c r="CFS11" i="8" l="1"/>
  <c r="CFR12" i="8"/>
  <c r="CFR10" i="8"/>
  <c r="CFR9" i="8"/>
  <c r="CFS12" i="8" l="1"/>
  <c r="CFS10" i="8"/>
  <c r="CFT11" i="8"/>
  <c r="CFS9" i="8"/>
  <c r="CFT12" i="8" l="1"/>
  <c r="CFU11" i="8"/>
  <c r="CFT10" i="8"/>
  <c r="CFT9" i="8"/>
  <c r="CFU12" i="8" l="1"/>
  <c r="CFV11" i="8"/>
  <c r="CFU10" i="8"/>
  <c r="CFU9" i="8"/>
  <c r="CFV12" i="8" l="1"/>
  <c r="CFW11" i="8"/>
  <c r="CFV9" i="8"/>
  <c r="CFV10" i="8"/>
  <c r="CFW12" i="8" l="1"/>
  <c r="CFX11" i="8"/>
  <c r="CFW10" i="8"/>
  <c r="CFW9" i="8"/>
  <c r="CFY11" i="8" l="1"/>
  <c r="CFX12" i="8"/>
  <c r="CFX9" i="8"/>
  <c r="CFX10" i="8"/>
  <c r="CFZ11" i="8" l="1"/>
  <c r="CFY12" i="8"/>
  <c r="CFY9" i="8"/>
  <c r="CFY10" i="8"/>
  <c r="CGA11" i="8" l="1"/>
  <c r="CFZ12" i="8"/>
  <c r="CFZ10" i="8"/>
  <c r="CFZ9" i="8"/>
  <c r="CGB11" i="8" l="1"/>
  <c r="CGA12" i="8"/>
  <c r="CGA10" i="8"/>
  <c r="CGA9" i="8"/>
  <c r="CGC11" i="8" l="1"/>
  <c r="CGB9" i="8"/>
  <c r="CGB10" i="8"/>
  <c r="CGB12" i="8"/>
  <c r="CGD11" i="8" l="1"/>
  <c r="CGC10" i="8"/>
  <c r="CGC12" i="8"/>
  <c r="CGC9" i="8"/>
  <c r="CGD9" i="8" l="1"/>
  <c r="CGD10" i="8"/>
  <c r="CGE11" i="8"/>
  <c r="CGD12" i="8"/>
  <c r="CGF11" i="8" l="1"/>
  <c r="CGE12" i="8"/>
  <c r="CGE9" i="8"/>
  <c r="CGE10" i="8"/>
  <c r="CGG11" i="8" l="1"/>
  <c r="CGF12" i="8"/>
  <c r="CGF9" i="8"/>
  <c r="CGF10" i="8"/>
  <c r="CGG10" i="8" l="1"/>
  <c r="CGH11" i="8"/>
  <c r="CGG12" i="8"/>
  <c r="CGG9" i="8"/>
  <c r="CGI11" i="8" l="1"/>
  <c r="CGH9" i="8"/>
  <c r="CGH10" i="8"/>
  <c r="CGH12" i="8"/>
  <c r="CGJ11" i="8" l="1"/>
  <c r="CGI9" i="8"/>
  <c r="CGI10" i="8"/>
  <c r="CGI12" i="8"/>
  <c r="CGK11" i="8" l="1"/>
  <c r="CGJ10" i="8"/>
  <c r="CGJ12" i="8"/>
  <c r="CGJ9" i="8"/>
  <c r="CGK9" i="8" l="1"/>
  <c r="CGL11" i="8"/>
  <c r="CGK10" i="8"/>
  <c r="CGK12" i="8"/>
  <c r="CGM11" i="8" l="1"/>
  <c r="CGL9" i="8"/>
  <c r="CGL12" i="8"/>
  <c r="CGL10" i="8"/>
  <c r="CGM10" i="8" l="1"/>
  <c r="CGN11" i="8"/>
  <c r="CGM9" i="8"/>
  <c r="CGM12" i="8"/>
  <c r="CGO11" i="8" l="1"/>
  <c r="CGN9" i="8"/>
  <c r="CGN12" i="8"/>
  <c r="CGN10" i="8"/>
  <c r="CGP11" i="8" l="1"/>
  <c r="CGO12" i="8"/>
  <c r="CGO10" i="8"/>
  <c r="CGO9" i="8"/>
  <c r="CGQ11" i="8" l="1"/>
  <c r="CGP10" i="8"/>
  <c r="CGP12" i="8"/>
  <c r="CGP9" i="8"/>
  <c r="CGR11" i="8" l="1"/>
  <c r="CGQ10" i="8"/>
  <c r="CGQ12" i="8"/>
  <c r="CGQ9" i="8"/>
  <c r="CGR10" i="8" l="1"/>
  <c r="CGS11" i="8"/>
  <c r="CGR9" i="8"/>
  <c r="CGR12" i="8"/>
  <c r="CGS9" i="8" l="1"/>
  <c r="CGS12" i="8"/>
  <c r="CGT11" i="8"/>
  <c r="CGS10" i="8"/>
  <c r="CGU11" i="8" l="1"/>
  <c r="CGT12" i="8"/>
  <c r="CGT10" i="8"/>
  <c r="CGT9" i="8"/>
  <c r="CGU9" i="8" l="1"/>
  <c r="CGU10" i="8"/>
  <c r="CGV11" i="8"/>
  <c r="CGU12" i="8"/>
  <c r="CGW11" i="8" l="1"/>
  <c r="CGV12" i="8"/>
  <c r="CGV10" i="8"/>
  <c r="CGV9" i="8"/>
  <c r="CGW12" i="8" l="1"/>
  <c r="CGW10" i="8"/>
  <c r="CGW9" i="8"/>
  <c r="CGX11" i="8"/>
  <c r="CGX10" i="8" l="1"/>
  <c r="CGX12" i="8"/>
  <c r="CGY11" i="8"/>
  <c r="CGX9" i="8"/>
  <c r="CGZ11" i="8" l="1"/>
  <c r="CGY12" i="8"/>
  <c r="CGY10" i="8"/>
  <c r="CGY9" i="8"/>
  <c r="CHA11" i="8" l="1"/>
  <c r="CGZ12" i="8"/>
  <c r="CGZ10" i="8"/>
  <c r="CGZ9" i="8"/>
  <c r="CHB11" i="8" l="1"/>
  <c r="CHA12" i="8"/>
  <c r="CHA10" i="8"/>
  <c r="CHA9" i="8"/>
  <c r="CHC11" i="8" l="1"/>
  <c r="CHB12" i="8"/>
  <c r="CHB10" i="8"/>
  <c r="CHB9" i="8"/>
  <c r="CHC9" i="8" l="1"/>
  <c r="CHC12" i="8"/>
  <c r="CHC10" i="8"/>
  <c r="I10" i="8"/>
</calcChain>
</file>

<file path=xl/sharedStrings.xml><?xml version="1.0" encoding="utf-8"?>
<sst xmlns="http://schemas.openxmlformats.org/spreadsheetml/2006/main" count="1680" uniqueCount="203">
  <si>
    <t>年</t>
    <rPh sb="0" eb="1">
      <t>ネン</t>
    </rPh>
    <phoneticPr fontId="2"/>
  </si>
  <si>
    <t>月</t>
    <rPh sb="0" eb="1">
      <t>ツキ</t>
    </rPh>
    <phoneticPr fontId="2"/>
  </si>
  <si>
    <t>氏名</t>
    <rPh sb="0" eb="2">
      <t>シメイ</t>
    </rPh>
    <phoneticPr fontId="2"/>
  </si>
  <si>
    <t>社員NO</t>
    <rPh sb="0" eb="2">
      <t>シャイン</t>
    </rPh>
    <phoneticPr fontId="2"/>
  </si>
  <si>
    <t>入社日</t>
    <rPh sb="0" eb="3">
      <t>ニュウシャビ</t>
    </rPh>
    <phoneticPr fontId="2"/>
  </si>
  <si>
    <t>本年取得日</t>
    <rPh sb="0" eb="2">
      <t>ホンネン</t>
    </rPh>
    <rPh sb="2" eb="4">
      <t>シュトク</t>
    </rPh>
    <rPh sb="4" eb="5">
      <t>ヒ</t>
    </rPh>
    <phoneticPr fontId="2"/>
  </si>
  <si>
    <t>在職年数</t>
    <rPh sb="0" eb="2">
      <t>ザイショク</t>
    </rPh>
    <rPh sb="2" eb="4">
      <t>ネンスウ</t>
    </rPh>
    <phoneticPr fontId="2"/>
  </si>
  <si>
    <t>本年取得月</t>
    <rPh sb="0" eb="2">
      <t>ホンネン</t>
    </rPh>
    <rPh sb="2" eb="4">
      <t>シュトク</t>
    </rPh>
    <rPh sb="4" eb="5">
      <t>ゲツ</t>
    </rPh>
    <phoneticPr fontId="2"/>
  </si>
  <si>
    <t>昨年残</t>
    <rPh sb="0" eb="2">
      <t>サクネン</t>
    </rPh>
    <rPh sb="2" eb="3">
      <t>ザン</t>
    </rPh>
    <phoneticPr fontId="2"/>
  </si>
  <si>
    <t>雇入れ日の日が平成6年4月1日以降</t>
  </si>
  <si>
    <t>継続勤務年数</t>
  </si>
  <si>
    <t>付与日数</t>
  </si>
  <si>
    <t>雇入れの日が平成5年10月1日から平成6年3月31日までの日である者は平成6年4月1日に雇入れられたものとみなす</t>
  </si>
  <si>
    <t>雇入れ日の日が平成5年9月30日以前</t>
  </si>
  <si>
    <t>比例区分</t>
    <rPh sb="0" eb="2">
      <t>ヒレイ</t>
    </rPh>
    <rPh sb="2" eb="4">
      <t>クブン</t>
    </rPh>
    <phoneticPr fontId="2"/>
  </si>
  <si>
    <t>本年付与日数</t>
    <rPh sb="0" eb="2">
      <t>ホンネン</t>
    </rPh>
    <rPh sb="2" eb="4">
      <t>フヨ</t>
    </rPh>
    <rPh sb="4" eb="6">
      <t>ニッスウ</t>
    </rPh>
    <phoneticPr fontId="2"/>
  </si>
  <si>
    <t>繰越日数</t>
    <rPh sb="0" eb="2">
      <t>クリコシ</t>
    </rPh>
    <rPh sb="2" eb="4">
      <t>ニッスウ</t>
    </rPh>
    <phoneticPr fontId="2"/>
  </si>
  <si>
    <t>有給取得状況</t>
    <rPh sb="0" eb="2">
      <t>ユウキュウ</t>
    </rPh>
    <rPh sb="2" eb="4">
      <t>シュトク</t>
    </rPh>
    <rPh sb="4" eb="6">
      <t>ジョウキョウ</t>
    </rPh>
    <phoneticPr fontId="3"/>
  </si>
  <si>
    <t>氏名</t>
    <rPh sb="0" eb="2">
      <t>シメイ</t>
    </rPh>
    <phoneticPr fontId="3"/>
  </si>
  <si>
    <t>入社年月日</t>
    <rPh sb="0" eb="2">
      <t>ニュウシャ</t>
    </rPh>
    <rPh sb="2" eb="5">
      <t>ネンガッピ</t>
    </rPh>
    <phoneticPr fontId="3"/>
  </si>
  <si>
    <t>在職年数</t>
    <rPh sb="0" eb="2">
      <t>ザイショク</t>
    </rPh>
    <rPh sb="2" eb="4">
      <t>ネンスウ</t>
    </rPh>
    <phoneticPr fontId="3"/>
  </si>
  <si>
    <t>本年分
付与日数</t>
    <rPh sb="0" eb="2">
      <t>ホンネン</t>
    </rPh>
    <rPh sb="2" eb="3">
      <t>ブン</t>
    </rPh>
    <rPh sb="4" eb="6">
      <t>フヨ</t>
    </rPh>
    <rPh sb="6" eb="8">
      <t>ニッスウ</t>
    </rPh>
    <phoneticPr fontId="3"/>
  </si>
  <si>
    <t>取得率</t>
    <rPh sb="0" eb="2">
      <t>シュトク</t>
    </rPh>
    <rPh sb="2" eb="3">
      <t>リツ</t>
    </rPh>
    <phoneticPr fontId="3"/>
  </si>
  <si>
    <t>前年
使用日数</t>
    <rPh sb="0" eb="2">
      <t>ゼンネン</t>
    </rPh>
    <rPh sb="3" eb="5">
      <t>シヨウ</t>
    </rPh>
    <rPh sb="5" eb="7">
      <t>ニッスウ</t>
    </rPh>
    <phoneticPr fontId="3"/>
  </si>
  <si>
    <t>部門</t>
    <rPh sb="0" eb="2">
      <t>ブモン</t>
    </rPh>
    <phoneticPr fontId="2"/>
  </si>
  <si>
    <t>部課</t>
    <rPh sb="0" eb="2">
      <t>ブカ</t>
    </rPh>
    <phoneticPr fontId="2"/>
  </si>
  <si>
    <t>会社名</t>
    <rPh sb="0" eb="3">
      <t>カイシャメイ</t>
    </rPh>
    <phoneticPr fontId="2"/>
  </si>
  <si>
    <t>付与方法</t>
    <rPh sb="0" eb="2">
      <t>フヨ</t>
    </rPh>
    <rPh sb="2" eb="4">
      <t>ホウホウ</t>
    </rPh>
    <phoneticPr fontId="2"/>
  </si>
  <si>
    <t>社員情報</t>
    <rPh sb="0" eb="2">
      <t>シャイン</t>
    </rPh>
    <rPh sb="2" eb="4">
      <t>ジョウホウ</t>
    </rPh>
    <phoneticPr fontId="2"/>
  </si>
  <si>
    <t>基本情報</t>
    <rPh sb="0" eb="2">
      <t>キホン</t>
    </rPh>
    <rPh sb="2" eb="4">
      <t>ジョウホウ</t>
    </rPh>
    <phoneticPr fontId="2"/>
  </si>
  <si>
    <t>在職年数</t>
    <rPh sb="0" eb="2">
      <t>ザイショク</t>
    </rPh>
    <rPh sb="2" eb="3">
      <t>ネン</t>
    </rPh>
    <rPh sb="3" eb="4">
      <t>スウ</t>
    </rPh>
    <phoneticPr fontId="2"/>
  </si>
  <si>
    <t>付与日1</t>
    <rPh sb="0" eb="2">
      <t>フヨ</t>
    </rPh>
    <rPh sb="2" eb="3">
      <t>ビ</t>
    </rPh>
    <phoneticPr fontId="2"/>
  </si>
  <si>
    <t>付与日2</t>
    <rPh sb="0" eb="2">
      <t>フヨ</t>
    </rPh>
    <rPh sb="2" eb="3">
      <t>ビ</t>
    </rPh>
    <phoneticPr fontId="2"/>
  </si>
  <si>
    <t>今年度から消化</t>
    <rPh sb="0" eb="3">
      <t>コンネンド</t>
    </rPh>
    <rPh sb="5" eb="7">
      <t>ショウカ</t>
    </rPh>
    <phoneticPr fontId="2"/>
  </si>
  <si>
    <t>現在残</t>
    <rPh sb="0" eb="2">
      <t>ゲンザイ</t>
    </rPh>
    <rPh sb="2" eb="3">
      <t>ザン</t>
    </rPh>
    <phoneticPr fontId="2"/>
  </si>
  <si>
    <t>社員No</t>
    <rPh sb="0" eb="2">
      <t>シャイン</t>
    </rPh>
    <phoneticPr fontId="2"/>
  </si>
  <si>
    <t>使用
有給日数</t>
    <rPh sb="0" eb="2">
      <t>シヨウ</t>
    </rPh>
    <rPh sb="3" eb="5">
      <t>ユウキュウ</t>
    </rPh>
    <rPh sb="5" eb="7">
      <t>ニッスウ</t>
    </rPh>
    <phoneticPr fontId="3"/>
  </si>
  <si>
    <t>年間計</t>
    <rPh sb="0" eb="2">
      <t>ネンカン</t>
    </rPh>
    <rPh sb="2" eb="3">
      <t>ケイ</t>
    </rPh>
    <phoneticPr fontId="2"/>
  </si>
  <si>
    <t>フルタイム</t>
    <phoneticPr fontId="2"/>
  </si>
  <si>
    <t>週4</t>
    <rPh sb="0" eb="1">
      <t>シュウ</t>
    </rPh>
    <phoneticPr fontId="2"/>
  </si>
  <si>
    <t>週3</t>
    <rPh sb="0" eb="1">
      <t>シュウ</t>
    </rPh>
    <phoneticPr fontId="2"/>
  </si>
  <si>
    <t>週2</t>
    <rPh sb="0" eb="1">
      <t>シュウ</t>
    </rPh>
    <phoneticPr fontId="2"/>
  </si>
  <si>
    <t>週1</t>
    <rPh sb="0" eb="1">
      <t>シュウ</t>
    </rPh>
    <phoneticPr fontId="2"/>
  </si>
  <si>
    <t>?</t>
    <phoneticPr fontId="2"/>
  </si>
  <si>
    <t>締日</t>
    <rPh sb="0" eb="1">
      <t>シ</t>
    </rPh>
    <rPh sb="1" eb="2">
      <t>ビ</t>
    </rPh>
    <phoneticPr fontId="2"/>
  </si>
  <si>
    <t>インデックス</t>
    <phoneticPr fontId="2"/>
  </si>
  <si>
    <t>対象期間開始1</t>
    <rPh sb="0" eb="2">
      <t>タイショウ</t>
    </rPh>
    <rPh sb="2" eb="4">
      <t>キカン</t>
    </rPh>
    <rPh sb="4" eb="6">
      <t>カイシ</t>
    </rPh>
    <phoneticPr fontId="2"/>
  </si>
  <si>
    <t>対象期間終了1</t>
    <rPh sb="0" eb="2">
      <t>タイショウ</t>
    </rPh>
    <rPh sb="2" eb="4">
      <t>キカン</t>
    </rPh>
    <rPh sb="4" eb="6">
      <t>シュウリョウ</t>
    </rPh>
    <phoneticPr fontId="2"/>
  </si>
  <si>
    <t>対象期間開始2</t>
    <rPh sb="0" eb="2">
      <t>タイショウ</t>
    </rPh>
    <rPh sb="2" eb="4">
      <t>キカン</t>
    </rPh>
    <rPh sb="4" eb="6">
      <t>カイシ</t>
    </rPh>
    <phoneticPr fontId="2"/>
  </si>
  <si>
    <t>対象期間終了2</t>
    <rPh sb="0" eb="2">
      <t>タイショウ</t>
    </rPh>
    <rPh sb="2" eb="4">
      <t>キカン</t>
    </rPh>
    <rPh sb="4" eb="6">
      <t>シュウリョウ</t>
    </rPh>
    <phoneticPr fontId="2"/>
  </si>
  <si>
    <t>付与日数</t>
    <rPh sb="0" eb="2">
      <t>フヨ</t>
    </rPh>
    <rPh sb="2" eb="4">
      <t>ニッスウ</t>
    </rPh>
    <phoneticPr fontId="2"/>
  </si>
  <si>
    <t>翌年繰越日数</t>
    <rPh sb="0" eb="2">
      <t>ヨクトシ</t>
    </rPh>
    <rPh sb="2" eb="4">
      <t>クリコシ</t>
    </rPh>
    <rPh sb="4" eb="6">
      <t>ニッスウ</t>
    </rPh>
    <phoneticPr fontId="2"/>
  </si>
  <si>
    <t>個人別有給休暇管理簿</t>
    <rPh sb="0" eb="2">
      <t>コジン</t>
    </rPh>
    <rPh sb="2" eb="3">
      <t>ベツ</t>
    </rPh>
    <rPh sb="3" eb="5">
      <t>ユウキュウ</t>
    </rPh>
    <rPh sb="5" eb="7">
      <t>キュウカ</t>
    </rPh>
    <rPh sb="7" eb="9">
      <t>カンリ</t>
    </rPh>
    <rPh sb="9" eb="10">
      <t>ボ</t>
    </rPh>
    <phoneticPr fontId="2"/>
  </si>
  <si>
    <t>取得</t>
    <rPh sb="0" eb="2">
      <t>シュトク</t>
    </rPh>
    <phoneticPr fontId="2"/>
  </si>
  <si>
    <t>有給付与日</t>
    <rPh sb="0" eb="2">
      <t>ユウキュウ</t>
    </rPh>
    <rPh sb="2" eb="4">
      <t>フヨ</t>
    </rPh>
    <rPh sb="4" eb="5">
      <t>ビ</t>
    </rPh>
    <phoneticPr fontId="2"/>
  </si>
  <si>
    <t>有給付与日2</t>
    <rPh sb="0" eb="2">
      <t>ユウキュウ</t>
    </rPh>
    <rPh sb="2" eb="4">
      <t>フヨ</t>
    </rPh>
    <rPh sb="4" eb="5">
      <t>ビ</t>
    </rPh>
    <phoneticPr fontId="2"/>
  </si>
  <si>
    <t>付与日数2</t>
    <rPh sb="0" eb="2">
      <t>フヨ</t>
    </rPh>
    <rPh sb="2" eb="4">
      <t>ニッスウ</t>
    </rPh>
    <phoneticPr fontId="2"/>
  </si>
  <si>
    <t>ダブルトラックフラグ</t>
    <phoneticPr fontId="2"/>
  </si>
  <si>
    <t>追加取得日</t>
    <rPh sb="0" eb="2">
      <t>ツイカ</t>
    </rPh>
    <rPh sb="2" eb="4">
      <t>シュトク</t>
    </rPh>
    <rPh sb="4" eb="5">
      <t>ビ</t>
    </rPh>
    <phoneticPr fontId="2"/>
  </si>
  <si>
    <t>追加取得日数</t>
    <rPh sb="0" eb="2">
      <t>ツイカ</t>
    </rPh>
    <rPh sb="2" eb="4">
      <t>シュトク</t>
    </rPh>
    <rPh sb="4" eb="6">
      <t>ニッスウ</t>
    </rPh>
    <phoneticPr fontId="2"/>
  </si>
  <si>
    <t>有給管理簿</t>
    <rPh sb="0" eb="2">
      <t>ユウキュウ</t>
    </rPh>
    <rPh sb="2" eb="4">
      <t>カンリ</t>
    </rPh>
    <rPh sb="4" eb="5">
      <t>ボ</t>
    </rPh>
    <phoneticPr fontId="2"/>
  </si>
  <si>
    <t>部門</t>
    <rPh sb="0" eb="2">
      <t>ブモン</t>
    </rPh>
    <phoneticPr fontId="2"/>
  </si>
  <si>
    <t>部課1</t>
    <rPh sb="0" eb="2">
      <t>ブカ</t>
    </rPh>
    <phoneticPr fontId="2"/>
  </si>
  <si>
    <t>部課2</t>
    <rPh sb="0" eb="2">
      <t>ブカ</t>
    </rPh>
    <phoneticPr fontId="2"/>
  </si>
  <si>
    <t>部課3</t>
    <rPh sb="0" eb="2">
      <t>ブカ</t>
    </rPh>
    <phoneticPr fontId="2"/>
  </si>
  <si>
    <t>部課4</t>
    <rPh sb="0" eb="2">
      <t>ブカ</t>
    </rPh>
    <phoneticPr fontId="2"/>
  </si>
  <si>
    <t>部課5</t>
    <rPh sb="0" eb="2">
      <t>ブカ</t>
    </rPh>
    <phoneticPr fontId="2"/>
  </si>
  <si>
    <t>部課6</t>
    <rPh sb="0" eb="2">
      <t>ブカ</t>
    </rPh>
    <phoneticPr fontId="2"/>
  </si>
  <si>
    <t>部課7</t>
    <rPh sb="0" eb="2">
      <t>ブカ</t>
    </rPh>
    <phoneticPr fontId="2"/>
  </si>
  <si>
    <t>部課8</t>
    <rPh sb="0" eb="2">
      <t>ブカ</t>
    </rPh>
    <phoneticPr fontId="2"/>
  </si>
  <si>
    <t>部課9</t>
    <rPh sb="0" eb="2">
      <t>ブカ</t>
    </rPh>
    <phoneticPr fontId="2"/>
  </si>
  <si>
    <t>部課10</t>
    <rPh sb="0" eb="2">
      <t>ブカ</t>
    </rPh>
    <phoneticPr fontId="2"/>
  </si>
  <si>
    <t>義務日数</t>
  </si>
  <si>
    <t>現在残</t>
  </si>
  <si>
    <t>登録日付</t>
  </si>
  <si>
    <t>登録時有給残</t>
  </si>
  <si>
    <t>取得日数</t>
  </si>
  <si>
    <t>繰越日数</t>
  </si>
  <si>
    <t>登録年取得</t>
  </si>
  <si>
    <t>該当期間開始</t>
  </si>
  <si>
    <t>該当年</t>
  </si>
  <si>
    <t>該当期間終了</t>
  </si>
  <si>
    <t>有給残内枠昨年残</t>
  </si>
  <si>
    <t>昨年残</t>
  </si>
  <si>
    <t>社員No</t>
  </si>
  <si>
    <t>氏名</t>
  </si>
  <si>
    <t>部門</t>
  </si>
  <si>
    <t>部課</t>
  </si>
  <si>
    <t>比例区分</t>
  </si>
  <si>
    <t>入社日</t>
  </si>
  <si>
    <t>在職年数</t>
  </si>
  <si>
    <t>本年取得日</t>
  </si>
  <si>
    <t>本年取得月</t>
  </si>
  <si>
    <t>本年付与日数</t>
  </si>
  <si>
    <t>翌年繰越</t>
  </si>
  <si>
    <t>ダブルトラックフラグ</t>
  </si>
  <si>
    <t>義務期間開始</t>
  </si>
  <si>
    <t>義務期間終了</t>
  </si>
  <si>
    <t>義務日数カウント開始</t>
  </si>
  <si>
    <t>義務日数カウント終了</t>
  </si>
  <si>
    <t>基準日</t>
    <rPh sb="0" eb="3">
      <t>キジュンビ</t>
    </rPh>
    <phoneticPr fontId="2"/>
  </si>
  <si>
    <t>取得義務</t>
    <rPh sb="0" eb="2">
      <t>シュトク</t>
    </rPh>
    <rPh sb="2" eb="4">
      <t>ギム</t>
    </rPh>
    <phoneticPr fontId="2"/>
  </si>
  <si>
    <t>最低でも5日以上は有給休暇を与えることが義務付けられました。</t>
    <rPh sb="0" eb="2">
      <t>サイテイ</t>
    </rPh>
    <rPh sb="5" eb="6">
      <t>ニチ</t>
    </rPh>
    <rPh sb="6" eb="8">
      <t>イジョウ</t>
    </rPh>
    <rPh sb="9" eb="11">
      <t>ユウキュウ</t>
    </rPh>
    <rPh sb="11" eb="13">
      <t>キュウカ</t>
    </rPh>
    <rPh sb="14" eb="15">
      <t>アタ</t>
    </rPh>
    <rPh sb="20" eb="22">
      <t>ギム</t>
    </rPh>
    <rPh sb="22" eb="23">
      <t>ヅ</t>
    </rPh>
    <phoneticPr fontId="3"/>
  </si>
  <si>
    <t>比例
区分</t>
    <rPh sb="0" eb="2">
      <t>ヒレイ</t>
    </rPh>
    <rPh sb="3" eb="5">
      <t>クブン</t>
    </rPh>
    <phoneticPr fontId="2"/>
  </si>
  <si>
    <t>本年
付与日数</t>
    <rPh sb="0" eb="2">
      <t>ホンネン</t>
    </rPh>
    <rPh sb="3" eb="5">
      <t>フヨ</t>
    </rPh>
    <rPh sb="5" eb="7">
      <t>ニッスウ</t>
    </rPh>
    <phoneticPr fontId="2"/>
  </si>
  <si>
    <t>繰越
日数</t>
    <rPh sb="0" eb="2">
      <t>クリコシ</t>
    </rPh>
    <rPh sb="3" eb="5">
      <t>ニッスウ</t>
    </rPh>
    <phoneticPr fontId="2"/>
  </si>
  <si>
    <t>初期設定</t>
    <rPh sb="0" eb="2">
      <t>ショキ</t>
    </rPh>
    <rPh sb="2" eb="4">
      <t>セッテイ</t>
    </rPh>
    <phoneticPr fontId="2"/>
  </si>
  <si>
    <t>本年
取得日</t>
    <phoneticPr fontId="2"/>
  </si>
  <si>
    <t>本年
取得月</t>
    <phoneticPr fontId="2"/>
  </si>
  <si>
    <t>新規データ一括登録</t>
    <phoneticPr fontId="2"/>
  </si>
  <si>
    <t>※必須項目</t>
    <rPh sb="1" eb="3">
      <t>ヒッス</t>
    </rPh>
    <rPh sb="3" eb="5">
      <t>コウモク</t>
    </rPh>
    <phoneticPr fontId="2"/>
  </si>
  <si>
    <t>※社員No</t>
    <rPh sb="1" eb="3">
      <t>シャイン</t>
    </rPh>
    <phoneticPr fontId="2"/>
  </si>
  <si>
    <t>※氏名</t>
    <rPh sb="1" eb="3">
      <t>シメイ</t>
    </rPh>
    <phoneticPr fontId="2"/>
  </si>
  <si>
    <t>※入社年月日</t>
    <rPh sb="1" eb="3">
      <t>ニュウシャ</t>
    </rPh>
    <rPh sb="3" eb="6">
      <t>ネンガッピ</t>
    </rPh>
    <phoneticPr fontId="2"/>
  </si>
  <si>
    <t>入社時付与日数</t>
    <rPh sb="0" eb="2">
      <t>ニュウシャ</t>
    </rPh>
    <rPh sb="2" eb="3">
      <t>ジ</t>
    </rPh>
    <rPh sb="3" eb="5">
      <t>フヨ</t>
    </rPh>
    <rPh sb="5" eb="7">
      <t>ニッスウ</t>
    </rPh>
    <phoneticPr fontId="2"/>
  </si>
  <si>
    <t>有給残調整</t>
    <rPh sb="0" eb="2">
      <t>ユウキュウ</t>
    </rPh>
    <rPh sb="2" eb="3">
      <t>ザン</t>
    </rPh>
    <rPh sb="3" eb="5">
      <t>チョウセイ</t>
    </rPh>
    <phoneticPr fontId="2"/>
  </si>
  <si>
    <t>取得義務日数</t>
    <rPh sb="0" eb="2">
      <t>シュトク</t>
    </rPh>
    <rPh sb="2" eb="4">
      <t>ギム</t>
    </rPh>
    <rPh sb="4" eb="6">
      <t>ニッスウ</t>
    </rPh>
    <phoneticPr fontId="2"/>
  </si>
  <si>
    <t>実装しない</t>
    <rPh sb="0" eb="2">
      <t>ジッソウ</t>
    </rPh>
    <phoneticPr fontId="2"/>
  </si>
  <si>
    <t>有給残の内
前年繰越日数</t>
    <phoneticPr fontId="2"/>
  </si>
  <si>
    <t>入社時付与日数</t>
    <rPh sb="0" eb="2">
      <t>ニュウシャ</t>
    </rPh>
    <rPh sb="2" eb="3">
      <t>ジ</t>
    </rPh>
    <rPh sb="3" eb="5">
      <t>フヨ</t>
    </rPh>
    <rPh sb="5" eb="7">
      <t>ニッスウ</t>
    </rPh>
    <phoneticPr fontId="2"/>
  </si>
  <si>
    <t>社員No</t>
    <phoneticPr fontId="2"/>
  </si>
  <si>
    <t>氏名</t>
    <phoneticPr fontId="2"/>
  </si>
  <si>
    <t>部門</t>
    <phoneticPr fontId="2"/>
  </si>
  <si>
    <t>部課</t>
    <phoneticPr fontId="2"/>
  </si>
  <si>
    <t>比例区分</t>
    <phoneticPr fontId="2"/>
  </si>
  <si>
    <t>入社日</t>
    <phoneticPr fontId="2"/>
  </si>
  <si>
    <t>入社時付与日数</t>
    <phoneticPr fontId="2"/>
  </si>
  <si>
    <t>在職年数</t>
    <phoneticPr fontId="2"/>
  </si>
  <si>
    <t>本年取得日</t>
    <phoneticPr fontId="2"/>
  </si>
  <si>
    <t>本年取得月</t>
    <phoneticPr fontId="2"/>
  </si>
  <si>
    <t>本年付与日数</t>
    <phoneticPr fontId="2"/>
  </si>
  <si>
    <t>繰越日数</t>
    <phoneticPr fontId="2"/>
  </si>
  <si>
    <t>昨年残</t>
    <phoneticPr fontId="2"/>
  </si>
  <si>
    <t>現在残</t>
    <phoneticPr fontId="2"/>
  </si>
  <si>
    <t>年度取得日数</t>
    <phoneticPr fontId="2"/>
  </si>
  <si>
    <t>翌年繰越</t>
    <phoneticPr fontId="2"/>
  </si>
  <si>
    <t>義務期間開始</t>
    <phoneticPr fontId="2"/>
  </si>
  <si>
    <t>義務期間終了</t>
    <phoneticPr fontId="2"/>
  </si>
  <si>
    <t>義務日数</t>
    <phoneticPr fontId="2"/>
  </si>
  <si>
    <t>基準日</t>
    <phoneticPr fontId="2"/>
  </si>
  <si>
    <t>義務日数カウント開始</t>
    <phoneticPr fontId="2"/>
  </si>
  <si>
    <t>義務日数カウント終了</t>
    <phoneticPr fontId="2"/>
  </si>
  <si>
    <t>有給残調整日付</t>
    <phoneticPr fontId="2"/>
  </si>
  <si>
    <t>有給残調整</t>
    <phoneticPr fontId="2"/>
  </si>
  <si>
    <t>登録日付</t>
    <phoneticPr fontId="2"/>
  </si>
  <si>
    <t>登録時有給残</t>
    <phoneticPr fontId="2"/>
  </si>
  <si>
    <t>有給残内枠昨年残</t>
    <phoneticPr fontId="2"/>
  </si>
  <si>
    <t>該当期間開始</t>
    <phoneticPr fontId="2"/>
  </si>
  <si>
    <t>該当期間終了</t>
    <phoneticPr fontId="2"/>
  </si>
  <si>
    <t>該当年</t>
    <phoneticPr fontId="2"/>
  </si>
  <si>
    <t>登録年取得</t>
    <phoneticPr fontId="2"/>
  </si>
  <si>
    <t>付与日数</t>
    <phoneticPr fontId="2"/>
  </si>
  <si>
    <t>取得日数</t>
    <phoneticPr fontId="2"/>
  </si>
  <si>
    <t>削除フラグ</t>
    <rPh sb="0" eb="2">
      <t>サクジョ</t>
    </rPh>
    <phoneticPr fontId="2"/>
  </si>
  <si>
    <t>DeleteFlgCol</t>
    <phoneticPr fontId="2"/>
  </si>
  <si>
    <t>取得義務日数</t>
    <phoneticPr fontId="2"/>
  </si>
  <si>
    <t>初回インストール</t>
    <rPh sb="0" eb="2">
      <t>ショカイ</t>
    </rPh>
    <phoneticPr fontId="2"/>
  </si>
  <si>
    <t>登録開始</t>
    <rPh sb="0" eb="2">
      <t>トウロク</t>
    </rPh>
    <rPh sb="2" eb="4">
      <t>カイシ</t>
    </rPh>
    <phoneticPr fontId="2"/>
  </si>
  <si>
    <t>残日数</t>
  </si>
  <si>
    <t>義務期間
開始</t>
    <rPh sb="0" eb="2">
      <t>ギム</t>
    </rPh>
    <rPh sb="2" eb="4">
      <t>キカン</t>
    </rPh>
    <rPh sb="5" eb="7">
      <t>カイシ</t>
    </rPh>
    <phoneticPr fontId="2"/>
  </si>
  <si>
    <t>義務期間
終了</t>
    <rPh sb="0" eb="2">
      <t>ギム</t>
    </rPh>
    <rPh sb="2" eb="4">
      <t>キカン</t>
    </rPh>
    <rPh sb="5" eb="7">
      <t>シュウリョウ</t>
    </rPh>
    <phoneticPr fontId="2"/>
  </si>
  <si>
    <t>義務期間取得計</t>
    <rPh sb="0" eb="2">
      <t>ギム</t>
    </rPh>
    <rPh sb="2" eb="4">
      <t>キカン</t>
    </rPh>
    <rPh sb="4" eb="6">
      <t>シュトク</t>
    </rPh>
    <rPh sb="6" eb="7">
      <t>ケイ</t>
    </rPh>
    <phoneticPr fontId="2"/>
  </si>
  <si>
    <t>登録日付有給残</t>
    <rPh sb="0" eb="2">
      <t>トウロク</t>
    </rPh>
    <rPh sb="2" eb="4">
      <t>ヒヅケ</t>
    </rPh>
    <rPh sb="4" eb="6">
      <t>ユウキュウ</t>
    </rPh>
    <rPh sb="6" eb="7">
      <t>ザン</t>
    </rPh>
    <phoneticPr fontId="2"/>
  </si>
  <si>
    <t>有給残
登録日付</t>
    <rPh sb="0" eb="2">
      <t>ユウキュウ</t>
    </rPh>
    <rPh sb="2" eb="3">
      <t>ザン</t>
    </rPh>
    <rPh sb="4" eb="8">
      <t>トウロクヒヅケ</t>
    </rPh>
    <phoneticPr fontId="2"/>
  </si>
  <si>
    <t>働き方改革法案の成立により、労働基準法が改正され、年10日以上有給休暇の権利がある社員について</t>
    <rPh sb="0" eb="1">
      <t>ハタラ</t>
    </rPh>
    <rPh sb="2" eb="3">
      <t>カタ</t>
    </rPh>
    <rPh sb="3" eb="5">
      <t>カイカク</t>
    </rPh>
    <rPh sb="5" eb="7">
      <t>ホウアン</t>
    </rPh>
    <rPh sb="8" eb="10">
      <t>セイリツ</t>
    </rPh>
    <rPh sb="14" eb="16">
      <t>ロウドウ</t>
    </rPh>
    <rPh sb="16" eb="19">
      <t>キジュンホウ</t>
    </rPh>
    <rPh sb="20" eb="22">
      <t>カイセイ</t>
    </rPh>
    <rPh sb="25" eb="26">
      <t>ネン</t>
    </rPh>
    <rPh sb="28" eb="31">
      <t>ニチイジョウ</t>
    </rPh>
    <rPh sb="31" eb="33">
      <t>ユウキュウ</t>
    </rPh>
    <rPh sb="33" eb="35">
      <t>キュウカ</t>
    </rPh>
    <rPh sb="36" eb="38">
      <t>ケンリ</t>
    </rPh>
    <rPh sb="41" eb="43">
      <t>シャイン</t>
    </rPh>
    <phoneticPr fontId="3"/>
  </si>
  <si>
    <t>取得義務</t>
  </si>
  <si>
    <t>取得日表示用</t>
    <rPh sb="0" eb="2">
      <t>シュトク</t>
    </rPh>
    <rPh sb="2" eb="3">
      <t>ビ</t>
    </rPh>
    <rPh sb="3" eb="5">
      <t>ヒョウジ</t>
    </rPh>
    <rPh sb="5" eb="6">
      <t>ヨウ</t>
    </rPh>
    <phoneticPr fontId="2"/>
  </si>
  <si>
    <t>取得月表示用</t>
    <rPh sb="0" eb="2">
      <t>シュトク</t>
    </rPh>
    <rPh sb="2" eb="3">
      <t>ツキ</t>
    </rPh>
    <rPh sb="3" eb="6">
      <t>ヒョウジヨウ</t>
    </rPh>
    <phoneticPr fontId="2"/>
  </si>
  <si>
    <t>前年出勤率8割未満フラグ</t>
  </si>
  <si>
    <t>出勤率8割未満フラグ</t>
  </si>
  <si>
    <t>有給残調整日付</t>
  </si>
  <si>
    <t>出勤8割未満対象フラグ</t>
  </si>
  <si>
    <t>出勤8割未満対象フラグ</t>
    <rPh sb="0" eb="2">
      <t>シュッキン</t>
    </rPh>
    <rPh sb="3" eb="4">
      <t>ワリ</t>
    </rPh>
    <rPh sb="4" eb="6">
      <t>ミマン</t>
    </rPh>
    <rPh sb="6" eb="8">
      <t>タイショウ</t>
    </rPh>
    <phoneticPr fontId="2"/>
  </si>
  <si>
    <t>付与日1</t>
  </si>
  <si>
    <t>付与日1</t>
    <rPh sb="0" eb="2">
      <t>フヨ</t>
    </rPh>
    <rPh sb="2" eb="3">
      <t>ビ</t>
    </rPh>
    <phoneticPr fontId="2"/>
  </si>
  <si>
    <t>付与日2</t>
  </si>
  <si>
    <t>付与日2</t>
    <rPh sb="0" eb="2">
      <t>フヨ</t>
    </rPh>
    <rPh sb="2" eb="3">
      <t>ビ</t>
    </rPh>
    <phoneticPr fontId="2"/>
  </si>
  <si>
    <t>付与日数表示用</t>
    <rPh sb="0" eb="2">
      <t>フヨ</t>
    </rPh>
    <rPh sb="2" eb="4">
      <t>ニッスウ</t>
    </rPh>
    <rPh sb="4" eb="7">
      <t>ヒョウジヨウ</t>
    </rPh>
    <phoneticPr fontId="2"/>
  </si>
  <si>
    <t>実行バージョン値</t>
    <rPh sb="0" eb="2">
      <t>ジッコウ</t>
    </rPh>
    <rPh sb="7" eb="8">
      <t>アタイ</t>
    </rPh>
    <phoneticPr fontId="2"/>
  </si>
  <si>
    <t>アップデート情報</t>
    <rPh sb="6" eb="8">
      <t>ジョウホウ</t>
    </rPh>
    <phoneticPr fontId="2"/>
  </si>
  <si>
    <t>有給カレンダー v1.1.1</t>
    <phoneticPr fontId="2"/>
  </si>
  <si>
    <t>館坂博美</t>
  </si>
  <si>
    <t>古川文彦</t>
  </si>
  <si>
    <t>川野光吉</t>
  </si>
  <si>
    <t>森未来子</t>
  </si>
  <si>
    <t>石井由佳子</t>
  </si>
  <si>
    <t>石井和美</t>
  </si>
  <si>
    <t>倉重えり子</t>
  </si>
  <si>
    <t>山口武志</t>
  </si>
  <si>
    <t>河野秋子</t>
  </si>
  <si>
    <t>島袋達也</t>
  </si>
  <si>
    <t>阿部　夢乃</t>
  </si>
  <si>
    <t>小谷明彦</t>
  </si>
  <si>
    <t>小椋直子</t>
  </si>
  <si>
    <t>寒川朋子</t>
  </si>
  <si>
    <t>小川聡</t>
  </si>
  <si>
    <t>東口進</t>
  </si>
  <si>
    <t>丸安青果株式会社</t>
  </si>
  <si>
    <t>法定</t>
  </si>
  <si>
    <t>末</t>
  </si>
  <si>
    <t>1.2.1,yukyuCalendar112.zip</t>
  </si>
  <si>
    <t>-</t>
  </si>
  <si>
    <t>澤坂裕佳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</si>
</sst>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"/>
    <numFmt numFmtId="177" formatCode="d"/>
    <numFmt numFmtId="178" formatCode="[$-411]ge\.m\.d;@"/>
    <numFmt numFmtId="179" formatCode="General&quot;月&quot;"/>
    <numFmt numFmtId="180" formatCode="yy&quot;年&quot;"/>
    <numFmt numFmtId="181" formatCode="m&quot;月&quot;"/>
    <numFmt numFmtId="182" formatCode="General;General;"/>
    <numFmt numFmtId="183" formatCode="m&quot;月&quot;d&quot;日&quot;;@"/>
    <numFmt numFmtId="184" formatCode="0.0&quot; 年&quot;"/>
    <numFmt numFmtId="185" formatCode="yyyy&quot;/&quot;m&quot;&quot;"/>
    <numFmt numFmtId="186" formatCode="m&quot;/&quot;d"/>
    <numFmt numFmtId="187" formatCode="General&quot;日&quot;"/>
    <numFmt numFmtId="188" formatCode="0.0_ "/>
    <numFmt numFmtId="189" formatCode="&quot;残り &quot;0.0&quot;日&quot;"/>
    <numFmt numFmtId="190" formatCode="00000000"/>
    <numFmt numFmtId="191" formatCode="yy&quot;年&quot;m&quot;月&quot;"/>
  </numFmts>
  <fonts count="3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0"/>
      <color theme="4" tint="0.79998168889431442"/>
      <name val="Meiryo UI"/>
      <family val="3"/>
      <charset val="128"/>
    </font>
    <font>
      <sz val="10"/>
      <color theme="0" tint="-4.9989318521683403E-2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0"/>
      <color rgb="FF000000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sz val="11"/>
      <name val="Meiryo UI"/>
      <family val="3"/>
      <charset val="128"/>
    </font>
    <font>
      <sz val="11"/>
      <color rgb="FF0070C0"/>
      <name val="Meiryo UI"/>
      <family val="3"/>
      <charset val="128"/>
    </font>
    <font>
      <b/>
      <sz val="1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0"/>
      <name val="Meiryo UI"/>
      <family val="3"/>
      <charset val="128"/>
    </font>
    <font>
      <sz val="1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20"/>
      <color rgb="FF000000"/>
      <name val="Meiryo UI"/>
      <family val="3"/>
      <charset val="128"/>
    </font>
    <font>
      <b/>
      <sz val="12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26">
    <xf numFmtId="0" fontId="0" fillId="0" borderId="0" xfId="0"/>
    <xf numFmtId="0" fontId="4" fillId="0" borderId="0" xfId="0" applyFont="1"/>
    <xf numFmtId="0" fontId="4" fillId="0" borderId="1" xfId="0" applyFont="1" applyBorder="1" applyAlignment="1">
      <alignment shrinkToFit="1"/>
    </xf>
    <xf numFmtId="0" fontId="5" fillId="0" borderId="0" xfId="0" applyFont="1"/>
    <xf numFmtId="0" fontId="4" fillId="2" borderId="1" xfId="0" applyFont="1" applyFill="1" applyBorder="1" applyAlignment="1">
      <alignment shrinkToFit="1"/>
    </xf>
    <xf numFmtId="0" fontId="4" fillId="2" borderId="1" xfId="0" applyFont="1" applyFill="1" applyBorder="1"/>
    <xf numFmtId="0" fontId="4" fillId="0" borderId="1" xfId="0" applyFont="1" applyBorder="1"/>
    <xf numFmtId="0" fontId="6" fillId="0" borderId="0" xfId="1" applyFont="1">
      <alignment vertical="center"/>
    </xf>
    <xf numFmtId="0" fontId="6" fillId="0" borderId="0" xfId="1" applyFont="1" applyAlignment="1">
      <alignment horizontal="right" vertical="center"/>
    </xf>
    <xf numFmtId="0" fontId="7" fillId="0" borderId="0" xfId="1" applyFont="1">
      <alignment vertical="center"/>
    </xf>
    <xf numFmtId="0" fontId="8" fillId="0" borderId="0" xfId="1" applyFont="1" applyAlignment="1">
      <alignment horizontal="left" vertical="center" indent="2"/>
    </xf>
    <xf numFmtId="0" fontId="8" fillId="0" borderId="0" xfId="1" applyFont="1">
      <alignment vertical="center"/>
    </xf>
    <xf numFmtId="0" fontId="6" fillId="0" borderId="11" xfId="1" applyFont="1" applyBorder="1" applyAlignment="1">
      <alignment horizontal="center" vertical="center" shrinkToFit="1"/>
    </xf>
    <xf numFmtId="57" fontId="6" fillId="0" borderId="11" xfId="1" applyNumberFormat="1" applyFont="1" applyBorder="1" applyAlignment="1">
      <alignment horizontal="center" vertical="center" shrinkToFit="1"/>
    </xf>
    <xf numFmtId="2" fontId="6" fillId="0" borderId="11" xfId="1" applyNumberFormat="1" applyFont="1" applyBorder="1" applyAlignment="1">
      <alignment horizontal="center" vertical="center" shrinkToFit="1"/>
    </xf>
    <xf numFmtId="2" fontId="6" fillId="0" borderId="11" xfId="1" applyNumberFormat="1" applyFont="1" applyBorder="1" applyAlignment="1">
      <alignment horizontal="center" vertical="center" wrapText="1" shrinkToFit="1"/>
    </xf>
    <xf numFmtId="9" fontId="6" fillId="0" borderId="11" xfId="1" applyNumberFormat="1" applyFont="1" applyBorder="1" applyAlignment="1">
      <alignment horizontal="center" vertical="center" shrinkToFit="1"/>
    </xf>
    <xf numFmtId="0" fontId="6" fillId="0" borderId="0" xfId="0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shrinkToFit="1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6" fillId="3" borderId="0" xfId="0" applyFont="1" applyFill="1"/>
    <xf numFmtId="14" fontId="6" fillId="3" borderId="0" xfId="0" applyNumberFormat="1" applyFont="1" applyFill="1"/>
    <xf numFmtId="176" fontId="6" fillId="3" borderId="0" xfId="0" applyNumberFormat="1" applyFont="1" applyFill="1" applyAlignment="1">
      <alignment horizontal="center"/>
    </xf>
    <xf numFmtId="0" fontId="6" fillId="0" borderId="0" xfId="0" applyFont="1" applyAlignment="1">
      <alignment shrinkToFit="1"/>
    </xf>
    <xf numFmtId="185" fontId="0" fillId="0" borderId="0" xfId="0" applyNumberFormat="1"/>
    <xf numFmtId="0" fontId="0" fillId="0" borderId="0" xfId="0" applyAlignment="1">
      <alignment shrinkToFit="1"/>
    </xf>
    <xf numFmtId="185" fontId="0" fillId="3" borderId="0" xfId="0" applyNumberFormat="1" applyFill="1" applyAlignment="1">
      <alignment horizontal="center"/>
    </xf>
    <xf numFmtId="14" fontId="0" fillId="0" borderId="0" xfId="0" applyNumberFormat="1" applyAlignment="1">
      <alignment shrinkToFit="1"/>
    </xf>
    <xf numFmtId="14" fontId="5" fillId="0" borderId="0" xfId="0" applyNumberFormat="1" applyFont="1" applyAlignment="1">
      <alignment horizontal="left"/>
    </xf>
    <xf numFmtId="0" fontId="8" fillId="0" borderId="0" xfId="0" applyFont="1"/>
    <xf numFmtId="0" fontId="9" fillId="0" borderId="0" xfId="0" applyFont="1" applyAlignment="1">
      <alignment horizontal="centerContinuous"/>
    </xf>
    <xf numFmtId="0" fontId="8" fillId="0" borderId="0" xfId="0" applyFont="1" applyAlignment="1">
      <alignment horizontal="right"/>
    </xf>
    <xf numFmtId="0" fontId="6" fillId="4" borderId="30" xfId="0" applyFont="1" applyFill="1" applyBorder="1" applyAlignment="1">
      <alignment horizontal="center" shrinkToFit="1"/>
    </xf>
    <xf numFmtId="0" fontId="6" fillId="4" borderId="31" xfId="0" applyFont="1" applyFill="1" applyBorder="1" applyAlignment="1">
      <alignment horizontal="center" shrinkToFit="1"/>
    </xf>
    <xf numFmtId="179" fontId="6" fillId="4" borderId="35" xfId="0" applyNumberFormat="1" applyFont="1" applyFill="1" applyBorder="1" applyAlignment="1">
      <alignment horizontal="center" shrinkToFit="1"/>
    </xf>
    <xf numFmtId="179" fontId="6" fillId="4" borderId="5" xfId="0" applyNumberFormat="1" applyFont="1" applyFill="1" applyBorder="1" applyAlignment="1">
      <alignment horizontal="center" shrinkToFit="1"/>
    </xf>
    <xf numFmtId="179" fontId="6" fillId="4" borderId="29" xfId="0" applyNumberFormat="1" applyFont="1" applyFill="1" applyBorder="1" applyAlignment="1">
      <alignment horizontal="center" shrinkToFit="1"/>
    </xf>
    <xf numFmtId="187" fontId="6" fillId="4" borderId="32" xfId="0" applyNumberFormat="1" applyFont="1" applyFill="1" applyBorder="1" applyAlignment="1">
      <alignment horizontal="center" shrinkToFit="1"/>
    </xf>
    <xf numFmtId="187" fontId="6" fillId="4" borderId="30" xfId="0" applyNumberFormat="1" applyFont="1" applyFill="1" applyBorder="1" applyAlignment="1">
      <alignment horizontal="center" shrinkToFit="1"/>
    </xf>
    <xf numFmtId="187" fontId="6" fillId="4" borderId="31" xfId="0" applyNumberFormat="1" applyFont="1" applyFill="1" applyBorder="1" applyAlignment="1">
      <alignment horizontal="center" shrinkToFit="1"/>
    </xf>
    <xf numFmtId="176" fontId="6" fillId="4" borderId="7" xfId="0" applyNumberFormat="1" applyFont="1" applyFill="1" applyBorder="1" applyAlignment="1">
      <alignment horizontal="center" shrinkToFit="1"/>
    </xf>
    <xf numFmtId="176" fontId="6" fillId="4" borderId="1" xfId="0" applyNumberFormat="1" applyFont="1" applyFill="1" applyBorder="1" applyAlignment="1">
      <alignment horizontal="center" shrinkToFit="1"/>
    </xf>
    <xf numFmtId="176" fontId="6" fillId="4" borderId="28" xfId="0" applyNumberFormat="1" applyFont="1" applyFill="1" applyBorder="1" applyAlignment="1">
      <alignment horizontal="center" shrinkToFit="1"/>
    </xf>
    <xf numFmtId="176" fontId="6" fillId="4" borderId="23" xfId="0" applyNumberFormat="1" applyFont="1" applyFill="1" applyBorder="1" applyAlignment="1">
      <alignment horizontal="center" shrinkToFit="1"/>
    </xf>
    <xf numFmtId="176" fontId="6" fillId="4" borderId="24" xfId="0" applyNumberFormat="1" applyFont="1" applyFill="1" applyBorder="1" applyAlignment="1">
      <alignment horizontal="center" shrinkToFit="1"/>
    </xf>
    <xf numFmtId="176" fontId="6" fillId="4" borderId="27" xfId="0" applyNumberFormat="1" applyFont="1" applyFill="1" applyBorder="1" applyAlignment="1">
      <alignment horizontal="center" shrinkToFi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shrinkToFit="1"/>
    </xf>
    <xf numFmtId="184" fontId="4" fillId="0" borderId="0" xfId="0" applyNumberFormat="1" applyFont="1" applyAlignment="1">
      <alignment horizontal="center" shrinkToFit="1"/>
    </xf>
    <xf numFmtId="14" fontId="4" fillId="0" borderId="0" xfId="0" applyNumberFormat="1" applyFont="1" applyAlignment="1">
      <alignment horizontal="center" shrinkToFit="1"/>
    </xf>
    <xf numFmtId="0" fontId="4" fillId="3" borderId="0" xfId="0" applyFont="1" applyFill="1" applyAlignment="1">
      <alignment horizontal="center"/>
    </xf>
    <xf numFmtId="14" fontId="4" fillId="3" borderId="0" xfId="0" applyNumberFormat="1" applyFont="1" applyFill="1" applyAlignment="1">
      <alignment horizontal="center"/>
    </xf>
    <xf numFmtId="0" fontId="4" fillId="0" borderId="0" xfId="0" quotePrefix="1" applyFont="1" applyAlignment="1">
      <alignment horizontal="center"/>
    </xf>
    <xf numFmtId="184" fontId="4" fillId="0" borderId="0" xfId="0" applyNumberFormat="1" applyFont="1" applyAlignment="1">
      <alignment shrinkToFit="1"/>
    </xf>
    <xf numFmtId="14" fontId="4" fillId="0" borderId="0" xfId="0" applyNumberFormat="1" applyFont="1" applyAlignment="1">
      <alignment shrinkToFit="1"/>
    </xf>
    <xf numFmtId="176" fontId="4" fillId="0" borderId="0" xfId="0" applyNumberFormat="1" applyFont="1" applyAlignment="1">
      <alignment horizontal="center"/>
    </xf>
    <xf numFmtId="176" fontId="4" fillId="0" borderId="0" xfId="0" applyNumberFormat="1" applyFont="1" applyAlignment="1">
      <alignment horizontal="center" shrinkToFit="1"/>
    </xf>
    <xf numFmtId="14" fontId="4" fillId="3" borderId="0" xfId="0" applyNumberFormat="1" applyFont="1" applyFill="1" applyAlignment="1">
      <alignment horizontal="center" shrinkToFit="1"/>
    </xf>
    <xf numFmtId="14" fontId="0" fillId="0" borderId="0" xfId="0" applyNumberFormat="1"/>
    <xf numFmtId="14" fontId="6" fillId="0" borderId="0" xfId="0" applyNumberFormat="1" applyFont="1"/>
    <xf numFmtId="0" fontId="6" fillId="0" borderId="0" xfId="1" applyFont="1" applyAlignment="1">
      <alignment horizontal="center" vertical="center"/>
    </xf>
    <xf numFmtId="0" fontId="6" fillId="0" borderId="36" xfId="0" applyFont="1" applyBorder="1" applyAlignment="1" applyProtection="1">
      <alignment horizontal="center"/>
      <protection locked="0"/>
    </xf>
    <xf numFmtId="0" fontId="6" fillId="0" borderId="36" xfId="0" applyFont="1" applyBorder="1" applyProtection="1">
      <protection locked="0"/>
    </xf>
    <xf numFmtId="14" fontId="6" fillId="0" borderId="36" xfId="0" applyNumberFormat="1" applyFont="1" applyBorder="1" applyProtection="1">
      <protection locked="0"/>
    </xf>
    <xf numFmtId="14" fontId="4" fillId="0" borderId="0" xfId="0" applyNumberFormat="1" applyFont="1"/>
    <xf numFmtId="0" fontId="4" fillId="0" borderId="18" xfId="0" quotePrefix="1" applyFont="1" applyBorder="1" applyAlignment="1" applyProtection="1">
      <alignment horizontal="center" shrinkToFit="1"/>
      <protection locked="0"/>
    </xf>
    <xf numFmtId="0" fontId="4" fillId="0" borderId="26" xfId="0" applyFont="1" applyBorder="1" applyAlignment="1" applyProtection="1">
      <alignment horizontal="center" shrinkToFit="1"/>
      <protection locked="0"/>
    </xf>
    <xf numFmtId="0" fontId="4" fillId="0" borderId="13" xfId="0" applyFont="1" applyBorder="1" applyAlignment="1" applyProtection="1">
      <alignment shrinkToFit="1"/>
      <protection locked="0"/>
    </xf>
    <xf numFmtId="0" fontId="4" fillId="0" borderId="1" xfId="0" applyFont="1" applyBorder="1" applyAlignment="1" applyProtection="1">
      <alignment shrinkToFit="1"/>
      <protection locked="0"/>
    </xf>
    <xf numFmtId="0" fontId="4" fillId="0" borderId="24" xfId="0" applyFont="1" applyBorder="1" applyAlignment="1" applyProtection="1">
      <alignment shrinkToFit="1"/>
      <protection locked="0"/>
    </xf>
    <xf numFmtId="0" fontId="27" fillId="0" borderId="0" xfId="0" applyFont="1"/>
    <xf numFmtId="0" fontId="25" fillId="0" borderId="0" xfId="0" applyFont="1"/>
    <xf numFmtId="0" fontId="6" fillId="0" borderId="36" xfId="0" applyFont="1" applyBorder="1" applyAlignment="1" applyProtection="1">
      <alignment shrinkToFit="1"/>
      <protection locked="0"/>
    </xf>
    <xf numFmtId="184" fontId="4" fillId="3" borderId="0" xfId="0" applyNumberFormat="1" applyFont="1" applyFill="1" applyAlignment="1">
      <alignment shrinkToFit="1"/>
    </xf>
    <xf numFmtId="14" fontId="4" fillId="3" borderId="0" xfId="0" applyNumberFormat="1" applyFont="1" applyFill="1" applyAlignment="1">
      <alignment shrinkToFit="1"/>
    </xf>
    <xf numFmtId="14" fontId="27" fillId="0" borderId="0" xfId="0" applyNumberFormat="1" applyFont="1" applyAlignment="1">
      <alignment shrinkToFit="1"/>
    </xf>
    <xf numFmtId="188" fontId="6" fillId="3" borderId="0" xfId="0" applyNumberFormat="1" applyFont="1" applyFill="1"/>
    <xf numFmtId="0" fontId="6" fillId="0" borderId="12" xfId="0" applyFont="1" applyBorder="1" applyAlignment="1">
      <alignment shrinkToFit="1"/>
    </xf>
    <xf numFmtId="0" fontId="6" fillId="0" borderId="7" xfId="0" applyFont="1" applyBorder="1" applyAlignment="1">
      <alignment shrinkToFit="1"/>
    </xf>
    <xf numFmtId="0" fontId="6" fillId="0" borderId="23" xfId="0" applyFont="1" applyBorder="1" applyAlignment="1">
      <alignment shrinkToFit="1"/>
    </xf>
    <xf numFmtId="0" fontId="6" fillId="0" borderId="13" xfId="0" applyFont="1" applyBorder="1" applyAlignment="1">
      <alignment shrinkToFit="1"/>
    </xf>
    <xf numFmtId="0" fontId="6" fillId="0" borderId="1" xfId="0" applyFont="1" applyBorder="1" applyAlignment="1">
      <alignment shrinkToFit="1"/>
    </xf>
    <xf numFmtId="0" fontId="6" fillId="0" borderId="24" xfId="0" applyFont="1" applyBorder="1" applyAlignment="1">
      <alignment shrinkToFit="1"/>
    </xf>
    <xf numFmtId="0" fontId="6" fillId="0" borderId="33" xfId="0" applyFont="1" applyBorder="1" applyAlignment="1">
      <alignment shrinkToFit="1"/>
    </xf>
    <xf numFmtId="0" fontId="6" fillId="0" borderId="28" xfId="0" applyFont="1" applyBorder="1" applyAlignment="1">
      <alignment shrinkToFit="1"/>
    </xf>
    <xf numFmtId="0" fontId="6" fillId="0" borderId="27" xfId="0" applyFont="1" applyBorder="1" applyAlignment="1">
      <alignment shrinkToFit="1"/>
    </xf>
    <xf numFmtId="0" fontId="11" fillId="0" borderId="0" xfId="0" applyFont="1" applyAlignment="1">
      <alignment shrinkToFit="1"/>
    </xf>
    <xf numFmtId="0" fontId="27" fillId="0" borderId="0" xfId="0" applyFont="1" applyAlignment="1">
      <alignment shrinkToFit="1"/>
    </xf>
    <xf numFmtId="0" fontId="10" fillId="4" borderId="34" xfId="0" applyFont="1" applyFill="1" applyBorder="1" applyAlignment="1">
      <alignment shrinkToFit="1"/>
    </xf>
    <xf numFmtId="0" fontId="6" fillId="0" borderId="0" xfId="0" applyFont="1" applyAlignment="1">
      <alignment horizontal="right"/>
    </xf>
    <xf numFmtId="14" fontId="4" fillId="3" borderId="0" xfId="0" applyNumberFormat="1" applyFont="1" applyFill="1" applyAlignment="1">
      <alignment horizontal="left"/>
    </xf>
    <xf numFmtId="0" fontId="4" fillId="0" borderId="0" xfId="0" applyFont="1" applyAlignment="1">
      <alignment wrapText="1" shrinkToFit="1"/>
    </xf>
    <xf numFmtId="57" fontId="6" fillId="0" borderId="36" xfId="0" applyNumberFormat="1" applyFont="1" applyBorder="1" applyAlignment="1" applyProtection="1">
      <alignment shrinkToFit="1"/>
      <protection locked="0"/>
    </xf>
    <xf numFmtId="182" fontId="4" fillId="3" borderId="0" xfId="0" applyNumberFormat="1" applyFont="1" applyFill="1"/>
    <xf numFmtId="0" fontId="6" fillId="4" borderId="3" xfId="0" applyFont="1" applyFill="1" applyBorder="1" applyAlignment="1">
      <alignment horizontal="center" shrinkToFit="1"/>
    </xf>
    <xf numFmtId="0" fontId="6" fillId="4" borderId="21" xfId="0" applyFont="1" applyFill="1" applyBorder="1" applyAlignment="1">
      <alignment horizontal="center" shrinkToFit="1"/>
    </xf>
    <xf numFmtId="0" fontId="6" fillId="0" borderId="0" xfId="0" applyFont="1" applyAlignment="1">
      <alignment horizontal="center" shrinkToFit="1"/>
    </xf>
    <xf numFmtId="0" fontId="6" fillId="0" borderId="0" xfId="0" applyFont="1" applyAlignment="1">
      <alignment horizontal="left" shrinkToFit="1"/>
    </xf>
    <xf numFmtId="0" fontId="6" fillId="4" borderId="40" xfId="0" applyFont="1" applyFill="1" applyBorder="1" applyAlignment="1">
      <alignment horizontal="center" shrinkToFit="1"/>
    </xf>
    <xf numFmtId="0" fontId="6" fillId="4" borderId="41" xfId="0" applyFont="1" applyFill="1" applyBorder="1" applyAlignment="1">
      <alignment horizontal="center" shrinkToFit="1"/>
    </xf>
    <xf numFmtId="0" fontId="6" fillId="4" borderId="15" xfId="0" applyFont="1" applyFill="1" applyBorder="1" applyAlignment="1">
      <alignment horizontal="center" shrinkToFit="1"/>
    </xf>
    <xf numFmtId="14" fontId="6" fillId="0" borderId="28" xfId="0" applyNumberFormat="1" applyFont="1" applyBorder="1" applyAlignment="1">
      <alignment horizontal="center" shrinkToFit="1"/>
    </xf>
    <xf numFmtId="0" fontId="6" fillId="0" borderId="28" xfId="0" applyFont="1" applyBorder="1" applyAlignment="1">
      <alignment horizontal="center" shrinkToFit="1"/>
    </xf>
    <xf numFmtId="176" fontId="6" fillId="0" borderId="28" xfId="0" applyNumberFormat="1" applyFont="1" applyBorder="1" applyAlignment="1">
      <alignment horizontal="center" shrinkToFit="1"/>
    </xf>
    <xf numFmtId="176" fontId="6" fillId="0" borderId="27" xfId="0" applyNumberFormat="1" applyFont="1" applyBorder="1" applyAlignment="1">
      <alignment horizontal="center" shrinkToFit="1"/>
    </xf>
    <xf numFmtId="190" fontId="6" fillId="0" borderId="42" xfId="0" applyNumberFormat="1" applyFont="1" applyBorder="1" applyAlignment="1">
      <alignment horizontal="center" shrinkToFit="1"/>
    </xf>
    <xf numFmtId="190" fontId="6" fillId="0" borderId="11" xfId="0" applyNumberFormat="1" applyFont="1" applyBorder="1" applyAlignment="1">
      <alignment horizontal="center" shrinkToFit="1"/>
    </xf>
    <xf numFmtId="190" fontId="6" fillId="0" borderId="33" xfId="0" applyNumberFormat="1" applyFont="1" applyBorder="1" applyAlignment="1">
      <alignment horizontal="center" shrinkToFit="1"/>
    </xf>
    <xf numFmtId="184" fontId="6" fillId="0" borderId="28" xfId="0" applyNumberFormat="1" applyFont="1" applyBorder="1" applyAlignment="1">
      <alignment horizontal="center" shrinkToFit="1"/>
    </xf>
    <xf numFmtId="14" fontId="6" fillId="0" borderId="43" xfId="0" applyNumberFormat="1" applyFont="1" applyBorder="1" applyAlignment="1">
      <alignment horizontal="center" shrinkToFit="1"/>
    </xf>
    <xf numFmtId="14" fontId="6" fillId="0" borderId="11" xfId="0" applyNumberFormat="1" applyFont="1" applyBorder="1" applyAlignment="1">
      <alignment horizontal="center" shrinkToFit="1"/>
    </xf>
    <xf numFmtId="14" fontId="6" fillId="0" borderId="33" xfId="0" applyNumberFormat="1" applyFont="1" applyBorder="1" applyAlignment="1">
      <alignment horizontal="center" shrinkToFit="1"/>
    </xf>
    <xf numFmtId="0" fontId="6" fillId="0" borderId="43" xfId="0" applyFont="1" applyBorder="1" applyAlignment="1">
      <alignment horizontal="center" shrinkToFit="1"/>
    </xf>
    <xf numFmtId="0" fontId="6" fillId="0" borderId="33" xfId="0" applyFont="1" applyBorder="1" applyAlignment="1">
      <alignment horizontal="center" shrinkToFit="1"/>
    </xf>
    <xf numFmtId="176" fontId="6" fillId="0" borderId="43" xfId="0" applyNumberFormat="1" applyFont="1" applyBorder="1" applyAlignment="1">
      <alignment horizontal="center" shrinkToFit="1"/>
    </xf>
    <xf numFmtId="176" fontId="6" fillId="0" borderId="33" xfId="0" applyNumberFormat="1" applyFont="1" applyBorder="1" applyAlignment="1">
      <alignment horizontal="center" shrinkToFit="1"/>
    </xf>
    <xf numFmtId="176" fontId="6" fillId="0" borderId="44" xfId="0" applyNumberFormat="1" applyFont="1" applyBorder="1" applyAlignment="1">
      <alignment horizontal="center" shrinkToFit="1"/>
    </xf>
    <xf numFmtId="0" fontId="6" fillId="0" borderId="11" xfId="0" applyFont="1" applyBorder="1" applyAlignment="1">
      <alignment horizontal="center" shrinkToFit="1"/>
    </xf>
    <xf numFmtId="184" fontId="6" fillId="0" borderId="43" xfId="0" applyNumberFormat="1" applyFont="1" applyBorder="1" applyAlignment="1">
      <alignment horizontal="center" shrinkToFit="1"/>
    </xf>
    <xf numFmtId="184" fontId="6" fillId="0" borderId="11" xfId="0" applyNumberFormat="1" applyFont="1" applyBorder="1" applyAlignment="1">
      <alignment horizontal="center" shrinkToFit="1"/>
    </xf>
    <xf numFmtId="184" fontId="6" fillId="0" borderId="33" xfId="0" applyNumberFormat="1" applyFont="1" applyBorder="1" applyAlignment="1">
      <alignment horizontal="center" shrinkToFit="1"/>
    </xf>
    <xf numFmtId="0" fontId="13" fillId="0" borderId="0" xfId="0" applyFont="1" applyProtection="1"/>
    <xf numFmtId="190" fontId="7" fillId="0" borderId="0" xfId="0" applyNumberFormat="1" applyFont="1" applyAlignment="1" applyProtection="1">
      <alignment horizontal="center"/>
    </xf>
    <xf numFmtId="0" fontId="4" fillId="0" borderId="0" xfId="0" applyFont="1" applyAlignment="1" applyProtection="1">
      <alignment shrinkToFit="1"/>
    </xf>
    <xf numFmtId="178" fontId="4" fillId="0" borderId="0" xfId="0" applyNumberFormat="1" applyFont="1" applyAlignment="1" applyProtection="1">
      <alignment shrinkToFit="1"/>
    </xf>
    <xf numFmtId="184" fontId="20" fillId="0" borderId="0" xfId="0" applyNumberFormat="1" applyFont="1" applyAlignment="1" applyProtection="1">
      <alignment shrinkToFit="1"/>
    </xf>
    <xf numFmtId="183" fontId="20" fillId="0" borderId="0" xfId="0" applyNumberFormat="1" applyFont="1" applyAlignment="1" applyProtection="1">
      <alignment shrinkToFit="1"/>
    </xf>
    <xf numFmtId="179" fontId="20" fillId="0" borderId="0" xfId="0" applyNumberFormat="1" applyFont="1" applyAlignment="1" applyProtection="1">
      <alignment shrinkToFit="1"/>
    </xf>
    <xf numFmtId="0" fontId="20" fillId="0" borderId="0" xfId="0" applyFont="1" applyAlignment="1" applyProtection="1">
      <alignment shrinkToFit="1"/>
    </xf>
    <xf numFmtId="176" fontId="20" fillId="0" borderId="0" xfId="0" applyNumberFormat="1" applyFont="1" applyAlignment="1" applyProtection="1">
      <alignment shrinkToFit="1"/>
    </xf>
    <xf numFmtId="2" fontId="21" fillId="0" borderId="0" xfId="0" applyNumberFormat="1" applyFont="1" applyAlignment="1" applyProtection="1">
      <alignment shrinkToFit="1"/>
    </xf>
    <xf numFmtId="182" fontId="21" fillId="0" borderId="0" xfId="0" applyNumberFormat="1" applyFont="1" applyAlignment="1" applyProtection="1">
      <alignment shrinkToFit="1"/>
    </xf>
    <xf numFmtId="2" fontId="20" fillId="0" borderId="0" xfId="0" applyNumberFormat="1" applyFont="1" applyAlignment="1" applyProtection="1">
      <alignment shrinkToFit="1"/>
    </xf>
    <xf numFmtId="189" fontId="21" fillId="0" borderId="0" xfId="0" applyNumberFormat="1" applyFont="1" applyAlignment="1" applyProtection="1">
      <alignment horizontal="center" shrinkToFit="1"/>
    </xf>
    <xf numFmtId="191" fontId="21" fillId="0" borderId="0" xfId="0" applyNumberFormat="1" applyFont="1" applyAlignment="1" applyProtection="1">
      <alignment horizontal="center" shrinkToFit="1"/>
    </xf>
    <xf numFmtId="0" fontId="13" fillId="0" borderId="0" xfId="0" applyFont="1" applyAlignment="1" applyProtection="1">
      <alignment shrinkToFit="1"/>
    </xf>
    <xf numFmtId="0" fontId="4" fillId="0" borderId="0" xfId="0" applyFont="1" applyProtection="1"/>
    <xf numFmtId="190" fontId="4" fillId="0" borderId="0" xfId="0" applyNumberFormat="1" applyFont="1" applyAlignment="1" applyProtection="1">
      <alignment horizontal="center" shrinkToFit="1"/>
    </xf>
    <xf numFmtId="191" fontId="21" fillId="0" borderId="0" xfId="0" applyNumberFormat="1" applyFont="1" applyAlignment="1" applyProtection="1">
      <alignment shrinkToFit="1"/>
    </xf>
    <xf numFmtId="176" fontId="21" fillId="0" borderId="0" xfId="0" applyNumberFormat="1" applyFont="1" applyAlignment="1" applyProtection="1">
      <alignment shrinkToFit="1"/>
    </xf>
    <xf numFmtId="190" fontId="26" fillId="0" borderId="0" xfId="0" applyNumberFormat="1" applyFont="1" applyAlignment="1" applyProtection="1">
      <alignment horizontal="left"/>
    </xf>
    <xf numFmtId="0" fontId="21" fillId="0" borderId="0" xfId="0" applyFont="1" applyAlignment="1" applyProtection="1">
      <alignment horizontal="left"/>
    </xf>
    <xf numFmtId="190" fontId="4" fillId="0" borderId="0" xfId="0" applyNumberFormat="1" applyFont="1" applyAlignment="1" applyProtection="1">
      <alignment shrinkToFit="1"/>
    </xf>
    <xf numFmtId="0" fontId="4" fillId="4" borderId="2" xfId="0" applyFont="1" applyFill="1" applyBorder="1" applyAlignment="1" applyProtection="1">
      <alignment horizontal="center" shrinkToFit="1"/>
    </xf>
    <xf numFmtId="0" fontId="4" fillId="4" borderId="25" xfId="0" applyFont="1" applyFill="1" applyBorder="1" applyAlignment="1" applyProtection="1">
      <alignment horizontal="center" shrinkToFit="1"/>
    </xf>
    <xf numFmtId="178" fontId="4" fillId="4" borderId="3" xfId="0" applyNumberFormat="1" applyFont="1" applyFill="1" applyBorder="1" applyAlignment="1" applyProtection="1">
      <alignment horizontal="center" shrinkToFit="1"/>
    </xf>
    <xf numFmtId="178" fontId="4" fillId="4" borderId="21" xfId="0" applyNumberFormat="1" applyFont="1" applyFill="1" applyBorder="1" applyAlignment="1" applyProtection="1">
      <alignment horizontal="center" shrinkToFit="1"/>
    </xf>
    <xf numFmtId="182" fontId="22" fillId="0" borderId="0" xfId="0" applyNumberFormat="1" applyFont="1" applyProtection="1"/>
    <xf numFmtId="180" fontId="5" fillId="0" borderId="0" xfId="0" applyNumberFormat="1" applyFont="1" applyAlignment="1" applyProtection="1">
      <alignment horizontal="center" shrinkToFit="1"/>
    </xf>
    <xf numFmtId="182" fontId="4" fillId="0" borderId="28" xfId="0" applyNumberFormat="1" applyFont="1" applyBorder="1" applyAlignment="1" applyProtection="1">
      <alignment horizontal="center" shrinkToFit="1"/>
    </xf>
    <xf numFmtId="186" fontId="4" fillId="0" borderId="28" xfId="0" applyNumberFormat="1" applyFont="1" applyBorder="1" applyAlignment="1" applyProtection="1">
      <alignment horizontal="center" shrinkToFit="1"/>
    </xf>
    <xf numFmtId="0" fontId="4" fillId="0" borderId="27" xfId="0" applyFont="1" applyBorder="1" applyAlignment="1" applyProtection="1">
      <alignment horizontal="center" shrinkToFit="1"/>
    </xf>
    <xf numFmtId="182" fontId="23" fillId="0" borderId="0" xfId="0" applyNumberFormat="1" applyFont="1" applyProtection="1"/>
    <xf numFmtId="181" fontId="5" fillId="0" borderId="0" xfId="0" applyNumberFormat="1" applyFont="1" applyAlignment="1" applyProtection="1">
      <alignment horizontal="center" shrinkToFit="1"/>
    </xf>
    <xf numFmtId="181" fontId="5" fillId="0" borderId="14" xfId="0" applyNumberFormat="1" applyFont="1" applyBorder="1" applyAlignment="1" applyProtection="1">
      <alignment horizontal="center" shrinkToFit="1"/>
    </xf>
    <xf numFmtId="0" fontId="13" fillId="0" borderId="0" xfId="0" applyFont="1" applyAlignment="1" applyProtection="1">
      <alignment horizontal="right"/>
    </xf>
    <xf numFmtId="190" fontId="19" fillId="6" borderId="2" xfId="0" applyNumberFormat="1" applyFont="1" applyFill="1" applyBorder="1" applyAlignment="1" applyProtection="1">
      <alignment horizontal="center" vertical="center" shrinkToFit="1"/>
    </xf>
    <xf numFmtId="0" fontId="19" fillId="6" borderId="3" xfId="0" applyFont="1" applyFill="1" applyBorder="1" applyAlignment="1" applyProtection="1">
      <alignment horizontal="center" vertical="center" shrinkToFit="1"/>
    </xf>
    <xf numFmtId="0" fontId="19" fillId="6" borderId="3" xfId="0" applyFont="1" applyFill="1" applyBorder="1" applyAlignment="1" applyProtection="1">
      <alignment horizontal="center" vertical="center" wrapText="1" shrinkToFit="1"/>
    </xf>
    <xf numFmtId="178" fontId="19" fillId="6" borderId="3" xfId="0" applyNumberFormat="1" applyFont="1" applyFill="1" applyBorder="1" applyAlignment="1" applyProtection="1">
      <alignment horizontal="center" vertical="center" shrinkToFit="1"/>
    </xf>
    <xf numFmtId="184" fontId="19" fillId="6" borderId="3" xfId="0" applyNumberFormat="1" applyFont="1" applyFill="1" applyBorder="1" applyAlignment="1" applyProtection="1">
      <alignment horizontal="center" vertical="center" shrinkToFit="1"/>
    </xf>
    <xf numFmtId="183" fontId="19" fillId="6" borderId="3" xfId="0" applyNumberFormat="1" applyFont="1" applyFill="1" applyBorder="1" applyAlignment="1" applyProtection="1">
      <alignment horizontal="center" vertical="center" wrapText="1" shrinkToFit="1"/>
    </xf>
    <xf numFmtId="179" fontId="19" fillId="6" borderId="3" xfId="0" applyNumberFormat="1" applyFont="1" applyFill="1" applyBorder="1" applyAlignment="1" applyProtection="1">
      <alignment horizontal="center" vertical="center" wrapText="1" shrinkToFit="1"/>
    </xf>
    <xf numFmtId="183" fontId="19" fillId="6" borderId="3" xfId="0" applyNumberFormat="1" applyFont="1" applyFill="1" applyBorder="1" applyAlignment="1" applyProtection="1">
      <alignment horizontal="center" vertical="center" shrinkToFit="1"/>
    </xf>
    <xf numFmtId="176" fontId="19" fillId="6" borderId="3" xfId="0" applyNumberFormat="1" applyFont="1" applyFill="1" applyBorder="1" applyAlignment="1" applyProtection="1">
      <alignment horizontal="center" vertical="center" wrapText="1" shrinkToFit="1"/>
    </xf>
    <xf numFmtId="2" fontId="19" fillId="6" borderId="3" xfId="0" applyNumberFormat="1" applyFont="1" applyFill="1" applyBorder="1" applyAlignment="1" applyProtection="1">
      <alignment horizontal="center" vertical="center" shrinkToFit="1"/>
    </xf>
    <xf numFmtId="182" fontId="24" fillId="0" borderId="3" xfId="0" applyNumberFormat="1" applyFont="1" applyBorder="1" applyAlignment="1" applyProtection="1">
      <alignment horizontal="center" vertical="center" shrinkToFit="1"/>
    </xf>
    <xf numFmtId="2" fontId="19" fillId="5" borderId="3" xfId="0" applyNumberFormat="1" applyFont="1" applyFill="1" applyBorder="1" applyAlignment="1" applyProtection="1">
      <alignment horizontal="center" vertical="center" shrinkToFit="1"/>
    </xf>
    <xf numFmtId="189" fontId="19" fillId="5" borderId="3" xfId="0" applyNumberFormat="1" applyFont="1" applyFill="1" applyBorder="1" applyAlignment="1" applyProtection="1">
      <alignment horizontal="center" vertical="center" wrapText="1" shrinkToFit="1"/>
    </xf>
    <xf numFmtId="191" fontId="19" fillId="5" borderId="38" xfId="0" applyNumberFormat="1" applyFont="1" applyFill="1" applyBorder="1" applyAlignment="1" applyProtection="1">
      <alignment horizontal="center" vertical="center" wrapText="1" shrinkToFit="1"/>
    </xf>
    <xf numFmtId="176" fontId="19" fillId="5" borderId="4" xfId="0" applyNumberFormat="1" applyFont="1" applyFill="1" applyBorder="1" applyAlignment="1" applyProtection="1">
      <alignment horizontal="center" vertical="center" shrinkToFit="1"/>
    </xf>
    <xf numFmtId="0" fontId="18" fillId="6" borderId="19" xfId="0" applyFont="1" applyFill="1" applyBorder="1" applyAlignment="1" applyProtection="1">
      <alignment horizontal="center" vertical="center" shrinkToFit="1"/>
    </xf>
    <xf numFmtId="177" fontId="18" fillId="6" borderId="15" xfId="0" applyNumberFormat="1" applyFont="1" applyFill="1" applyBorder="1" applyAlignment="1" applyProtection="1">
      <alignment horizontal="center" shrinkToFit="1"/>
    </xf>
    <xf numFmtId="177" fontId="18" fillId="6" borderId="3" xfId="0" applyNumberFormat="1" applyFont="1" applyFill="1" applyBorder="1" applyAlignment="1" applyProtection="1">
      <alignment horizontal="center" shrinkToFit="1"/>
    </xf>
    <xf numFmtId="177" fontId="18" fillId="6" borderId="21" xfId="0" applyNumberFormat="1" applyFont="1" applyFill="1" applyBorder="1" applyAlignment="1" applyProtection="1">
      <alignment horizontal="center" shrinkToFit="1"/>
    </xf>
    <xf numFmtId="190" fontId="19" fillId="6" borderId="8" xfId="0" applyNumberFormat="1" applyFont="1" applyFill="1" applyBorder="1" applyAlignment="1" applyProtection="1">
      <alignment horizontal="center" vertical="center" shrinkToFit="1"/>
    </xf>
    <xf numFmtId="0" fontId="19" fillId="6" borderId="9" xfId="0" applyFont="1" applyFill="1" applyBorder="1" applyAlignment="1" applyProtection="1">
      <alignment horizontal="center" vertical="center" shrinkToFit="1"/>
    </xf>
    <xf numFmtId="178" fontId="19" fillId="6" borderId="9" xfId="0" applyNumberFormat="1" applyFont="1" applyFill="1" applyBorder="1" applyAlignment="1" applyProtection="1">
      <alignment horizontal="center" vertical="center" shrinkToFit="1"/>
    </xf>
    <xf numFmtId="184" fontId="19" fillId="6" borderId="9" xfId="0" applyNumberFormat="1" applyFont="1" applyFill="1" applyBorder="1" applyAlignment="1" applyProtection="1">
      <alignment horizontal="center" vertical="center" shrinkToFit="1"/>
    </xf>
    <xf numFmtId="183" fontId="19" fillId="6" borderId="9" xfId="0" applyNumberFormat="1" applyFont="1" applyFill="1" applyBorder="1" applyAlignment="1" applyProtection="1">
      <alignment horizontal="center" vertical="center" shrinkToFit="1"/>
    </xf>
    <xf numFmtId="179" fontId="19" fillId="6" borderId="9" xfId="0" applyNumberFormat="1" applyFont="1" applyFill="1" applyBorder="1" applyAlignment="1" applyProtection="1">
      <alignment horizontal="center" vertical="center" shrinkToFit="1"/>
    </xf>
    <xf numFmtId="176" fontId="19" fillId="6" borderId="9" xfId="0" applyNumberFormat="1" applyFont="1" applyFill="1" applyBorder="1" applyAlignment="1" applyProtection="1">
      <alignment horizontal="center" vertical="center" shrinkToFit="1"/>
    </xf>
    <xf numFmtId="2" fontId="19" fillId="6" borderId="9" xfId="0" applyNumberFormat="1" applyFont="1" applyFill="1" applyBorder="1" applyAlignment="1" applyProtection="1">
      <alignment horizontal="center" vertical="center" shrinkToFit="1"/>
    </xf>
    <xf numFmtId="182" fontId="24" fillId="0" borderId="9" xfId="0" applyNumberFormat="1" applyFont="1" applyBorder="1" applyAlignment="1" applyProtection="1">
      <alignment horizontal="center" vertical="center" shrinkToFit="1"/>
    </xf>
    <xf numFmtId="2" fontId="19" fillId="5" borderId="9" xfId="0" applyNumberFormat="1" applyFont="1" applyFill="1" applyBorder="1" applyAlignment="1" applyProtection="1">
      <alignment horizontal="center" vertical="center" shrinkToFit="1"/>
    </xf>
    <xf numFmtId="189" fontId="19" fillId="5" borderId="9" xfId="0" applyNumberFormat="1" applyFont="1" applyFill="1" applyBorder="1" applyAlignment="1" applyProtection="1">
      <alignment horizontal="center" vertical="center" shrinkToFit="1"/>
    </xf>
    <xf numFmtId="191" fontId="19" fillId="5" borderId="39" xfId="0" applyNumberFormat="1" applyFont="1" applyFill="1" applyBorder="1" applyAlignment="1" applyProtection="1">
      <alignment horizontal="center" vertical="center" shrinkToFit="1"/>
    </xf>
    <xf numFmtId="176" fontId="19" fillId="5" borderId="10" xfId="0" applyNumberFormat="1" applyFont="1" applyFill="1" applyBorder="1" applyAlignment="1" applyProtection="1">
      <alignment horizontal="center" vertical="center" shrinkToFit="1"/>
    </xf>
    <xf numFmtId="0" fontId="18" fillId="6" borderId="20" xfId="0" applyFont="1" applyFill="1" applyBorder="1" applyAlignment="1" applyProtection="1">
      <alignment horizontal="center" vertical="center" shrinkToFit="1"/>
    </xf>
    <xf numFmtId="14" fontId="5" fillId="0" borderId="16" xfId="0" applyNumberFormat="1" applyFont="1" applyBorder="1" applyAlignment="1" applyProtection="1">
      <alignment horizontal="center" shrinkToFit="1"/>
    </xf>
    <xf numFmtId="14" fontId="5" fillId="0" borderId="9" xfId="0" applyNumberFormat="1" applyFont="1" applyBorder="1" applyAlignment="1" applyProtection="1">
      <alignment horizontal="center" shrinkToFit="1"/>
    </xf>
    <xf numFmtId="14" fontId="5" fillId="0" borderId="22" xfId="0" applyNumberFormat="1" applyFont="1" applyBorder="1" applyAlignment="1" applyProtection="1">
      <alignment horizontal="center" shrinkToFit="1"/>
    </xf>
    <xf numFmtId="190" fontId="4" fillId="0" borderId="5" xfId="0" applyNumberFormat="1" applyFont="1" applyBorder="1" applyAlignment="1" applyProtection="1">
      <alignment horizontal="center" shrinkToFit="1"/>
    </xf>
    <xf numFmtId="0" fontId="4" fillId="0" borderId="1" xfId="0" applyFont="1" applyBorder="1" applyProtection="1"/>
    <xf numFmtId="0" fontId="4" fillId="0" borderId="1" xfId="0" applyFont="1" applyBorder="1" applyAlignment="1" applyProtection="1">
      <alignment shrinkToFit="1"/>
    </xf>
    <xf numFmtId="178" fontId="4" fillId="0" borderId="1" xfId="0" applyNumberFormat="1" applyFont="1" applyBorder="1" applyAlignment="1" applyProtection="1">
      <alignment shrinkToFit="1"/>
    </xf>
    <xf numFmtId="184" fontId="21" fillId="0" borderId="1" xfId="0" applyNumberFormat="1" applyFont="1" applyBorder="1" applyAlignment="1" applyProtection="1">
      <alignment shrinkToFit="1"/>
    </xf>
    <xf numFmtId="183" fontId="21" fillId="0" borderId="1" xfId="0" applyNumberFormat="1" applyFont="1" applyBorder="1" applyAlignment="1" applyProtection="1">
      <alignment shrinkToFit="1"/>
    </xf>
    <xf numFmtId="179" fontId="21" fillId="0" borderId="1" xfId="0" applyNumberFormat="1" applyFont="1" applyBorder="1" applyAlignment="1" applyProtection="1">
      <alignment shrinkToFit="1"/>
    </xf>
    <xf numFmtId="0" fontId="21" fillId="0" borderId="1" xfId="0" applyFont="1" applyBorder="1" applyAlignment="1" applyProtection="1">
      <alignment shrinkToFit="1"/>
    </xf>
    <xf numFmtId="176" fontId="21" fillId="0" borderId="1" xfId="0" applyNumberFormat="1" applyFont="1" applyBorder="1" applyAlignment="1" applyProtection="1">
      <alignment shrinkToFit="1"/>
    </xf>
    <xf numFmtId="2" fontId="21" fillId="0" borderId="1" xfId="0" applyNumberFormat="1" applyFont="1" applyBorder="1" applyAlignment="1" applyProtection="1">
      <alignment shrinkToFit="1"/>
    </xf>
    <xf numFmtId="182" fontId="21" fillId="0" borderId="1" xfId="0" applyNumberFormat="1" applyFont="1" applyBorder="1" applyAlignment="1" applyProtection="1">
      <alignment shrinkToFit="1"/>
    </xf>
    <xf numFmtId="189" fontId="21" fillId="0" borderId="1" xfId="0" applyNumberFormat="1" applyFont="1" applyBorder="1" applyAlignment="1" applyProtection="1">
      <alignment horizontal="center" shrinkToFit="1"/>
    </xf>
    <xf numFmtId="191" fontId="21" fillId="0" borderId="37" xfId="0" applyNumberFormat="1" applyFont="1" applyBorder="1" applyAlignment="1" applyProtection="1">
      <alignment horizontal="center" shrinkToFit="1"/>
    </xf>
    <xf numFmtId="176" fontId="21" fillId="0" borderId="6" xfId="0" applyNumberFormat="1" applyFont="1" applyBorder="1" applyAlignment="1" applyProtection="1">
      <alignment shrinkToFit="1"/>
    </xf>
    <xf numFmtId="0" fontId="13" fillId="0" borderId="17" xfId="0" applyFont="1" applyBorder="1" applyAlignment="1" applyProtection="1">
      <alignment shrinkToFit="1"/>
    </xf>
    <xf numFmtId="0" fontId="4" fillId="0" borderId="13" xfId="0" applyFont="1" applyBorder="1" applyAlignment="1" applyProtection="1">
      <alignment shrinkToFit="1"/>
    </xf>
    <xf numFmtId="0" fontId="4" fillId="0" borderId="24" xfId="0" applyFont="1" applyBorder="1" applyAlignment="1" applyProtection="1">
      <alignment shrinkToFit="1"/>
    </xf>
    <xf numFmtId="0" fontId="15" fillId="0" borderId="0" xfId="0" applyFont="1" applyAlignment="1" applyProtection="1">
      <alignment horizontal="left"/>
    </xf>
    <xf numFmtId="0" fontId="6" fillId="0" borderId="0" xfId="0" applyFont="1" applyAlignment="1" applyProtection="1">
      <alignment shrinkToFit="1"/>
    </xf>
    <xf numFmtId="0" fontId="6" fillId="0" borderId="0" xfId="0" applyFont="1" applyAlignment="1" applyProtection="1">
      <alignment horizontal="center"/>
    </xf>
    <xf numFmtId="14" fontId="6" fillId="0" borderId="0" xfId="0" applyNumberFormat="1" applyFont="1" applyAlignment="1" applyProtection="1">
      <alignment horizontal="center"/>
    </xf>
    <xf numFmtId="0" fontId="6" fillId="0" borderId="0" xfId="0" applyFont="1" applyProtection="1"/>
    <xf numFmtId="0" fontId="6" fillId="0" borderId="0" xfId="0" applyFont="1" applyAlignment="1" applyProtection="1">
      <alignment horizontal="center" shrinkToFit="1"/>
    </xf>
    <xf numFmtId="0" fontId="16" fillId="0" borderId="0" xfId="0" applyFont="1" applyAlignment="1" applyProtection="1">
      <alignment horizontal="left"/>
    </xf>
    <xf numFmtId="0" fontId="17" fillId="4" borderId="36" xfId="0" applyFont="1" applyFill="1" applyBorder="1" applyAlignment="1" applyProtection="1">
      <alignment horizontal="center"/>
    </xf>
    <xf numFmtId="0" fontId="17" fillId="4" borderId="36" xfId="0" applyFont="1" applyFill="1" applyBorder="1" applyAlignment="1" applyProtection="1">
      <alignment horizontal="center" shrinkToFit="1"/>
    </xf>
    <xf numFmtId="0" fontId="6" fillId="4" borderId="36" xfId="0" applyFont="1" applyFill="1" applyBorder="1" applyAlignment="1" applyProtection="1">
      <alignment horizontal="center"/>
    </xf>
    <xf numFmtId="14" fontId="17" fillId="4" borderId="36" xfId="0" applyNumberFormat="1" applyFont="1" applyFill="1" applyBorder="1" applyAlignment="1" applyProtection="1">
      <alignment horizontal="center"/>
    </xf>
    <xf numFmtId="0" fontId="25" fillId="4" borderId="36" xfId="0" applyFont="1" applyFill="1" applyBorder="1" applyAlignment="1" applyProtection="1">
      <alignment horizontal="center"/>
    </xf>
    <xf numFmtId="14" fontId="25" fillId="4" borderId="36" xfId="0" applyNumberFormat="1" applyFont="1" applyFill="1" applyBorder="1" applyAlignment="1" applyProtection="1">
      <alignment horizontal="center" wrapText="1"/>
    </xf>
    <xf numFmtId="0" fontId="6" fillId="4" borderId="36" xfId="0" applyFont="1" applyFill="1" applyBorder="1" applyAlignment="1" applyProtection="1">
      <alignment horizontal="center" wrapText="1"/>
    </xf>
  </cellXfs>
  <cellStyles count="2">
    <cellStyle name="標準" xfId="0" builtinId="0"/>
    <cellStyle name="標準 2" xfId="1" xr:uid="{00000000-0005-0000-0000-000001000000}"/>
  </cellStyles>
  <dxfs count="7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ont>
        <color rgb="FF0070C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mruColors>
      <color rgb="FFFFFFCC"/>
      <color rgb="FFFF6464"/>
      <color rgb="FFFF5050"/>
      <color rgb="FFFFFF99"/>
      <color rgb="FFD9D9D9"/>
      <color rgb="FFFF7C8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 sz="1050" b="1"/>
              <a:t>各月の有給利用状況</a:t>
            </a:r>
            <a:endParaRPr lang="en-US" sz="1050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グラフ基!$L$2:$AI$2</c:f>
              <c:numCache>
                <c:formatCode>yyyy"/"m""</c:formatCode>
                <c:ptCount val="24"/>
                <c:pt idx="0">
                  <c:v>43131</c:v>
                </c:pt>
                <c:pt idx="1">
                  <c:v>43159</c:v>
                </c:pt>
                <c:pt idx="2">
                  <c:v>43190</c:v>
                </c:pt>
                <c:pt idx="3">
                  <c:v>43220</c:v>
                </c:pt>
                <c:pt idx="4">
                  <c:v>43251</c:v>
                </c:pt>
                <c:pt idx="5">
                  <c:v>43281</c:v>
                </c:pt>
                <c:pt idx="6">
                  <c:v>43312</c:v>
                </c:pt>
                <c:pt idx="7">
                  <c:v>43343</c:v>
                </c:pt>
                <c:pt idx="8">
                  <c:v>43373</c:v>
                </c:pt>
                <c:pt idx="9">
                  <c:v>43404</c:v>
                </c:pt>
                <c:pt idx="10">
                  <c:v>43434</c:v>
                </c:pt>
                <c:pt idx="11">
                  <c:v>43465</c:v>
                </c:pt>
                <c:pt idx="12">
                  <c:v>43496</c:v>
                </c:pt>
                <c:pt idx="13">
                  <c:v>43524</c:v>
                </c:pt>
                <c:pt idx="14">
                  <c:v>43555</c:v>
                </c:pt>
                <c:pt idx="15">
                  <c:v>43585</c:v>
                </c:pt>
                <c:pt idx="16">
                  <c:v>43616</c:v>
                </c:pt>
                <c:pt idx="17">
                  <c:v>43646</c:v>
                </c:pt>
                <c:pt idx="18">
                  <c:v>43677</c:v>
                </c:pt>
                <c:pt idx="19">
                  <c:v>43708</c:v>
                </c:pt>
                <c:pt idx="20">
                  <c:v>43738</c:v>
                </c:pt>
                <c:pt idx="21">
                  <c:v>43769</c:v>
                </c:pt>
                <c:pt idx="22">
                  <c:v>43799</c:v>
                </c:pt>
              </c:numCache>
            </c:numRef>
          </c:cat>
          <c:val>
            <c:numRef>
              <c:f>グラフ基!$L$4:$AI$4</c:f>
              <c:numCache>
                <c:formatCode>General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B3-48BE-9B9C-D5D2D08C8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122880"/>
        <c:axId val="88124416"/>
      </c:lineChart>
      <c:dateAx>
        <c:axId val="88122880"/>
        <c:scaling>
          <c:orientation val="minMax"/>
        </c:scaling>
        <c:delete val="0"/>
        <c:axPos val="b"/>
        <c:numFmt formatCode="yyyy&quot;/&quot;m&quot;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88124416"/>
        <c:crosses val="autoZero"/>
        <c:auto val="1"/>
        <c:lblOffset val="100"/>
        <c:baseTimeUnit val="months"/>
      </c:dateAx>
      <c:valAx>
        <c:axId val="88124416"/>
        <c:scaling>
          <c:orientation val="minMax"/>
        </c:scaling>
        <c:delete val="0"/>
        <c:axPos val="l"/>
        <c:majorGridlines>
          <c:spPr>
            <a:ln>
              <a:solidFill>
                <a:srgbClr val="D9D9D9"/>
              </a:solidFill>
              <a:prstDash val="sysDash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88122880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1">
          <a:lumMod val="85000"/>
        </a:schemeClr>
      </a:solidFill>
    </a:ln>
  </c:spPr>
  <c:txPr>
    <a:bodyPr/>
    <a:lstStyle/>
    <a:p>
      <a:pPr>
        <a:defRPr sz="7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 sz="1000" b="1"/>
              <a:t>2</a:t>
            </a:r>
            <a:r>
              <a:rPr lang="ja-JP" altLang="en-US" sz="1000" b="1"/>
              <a:t>年間の有給利用日数上位</a:t>
            </a:r>
            <a:r>
              <a:rPr lang="en-US" altLang="ja-JP" sz="1000" b="1"/>
              <a:t>10</a:t>
            </a:r>
            <a:r>
              <a:rPr lang="ja-JP" altLang="en-US" sz="1000" b="1"/>
              <a:t>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グラフ基!$K$3</c:f>
              <c:numCache>
                <c:formatCode>General</c:formatCode>
                <c:ptCount val="1"/>
              </c:numCache>
            </c:numRef>
          </c:cat>
          <c:val>
            <c:numRef>
              <c:f>グラフ基!$AJ$3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B6C-4C1A-AEA4-FD1F68A2D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557248"/>
        <c:axId val="111157632"/>
      </c:barChart>
      <c:catAx>
        <c:axId val="1115572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11157632"/>
        <c:crosses val="autoZero"/>
        <c:auto val="1"/>
        <c:lblAlgn val="ctr"/>
        <c:lblOffset val="100"/>
        <c:noMultiLvlLbl val="0"/>
      </c:catAx>
      <c:valAx>
        <c:axId val="1111576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1155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en-US" altLang="ja-JP" sz="1000" b="1"/>
              <a:t>2</a:t>
            </a:r>
            <a:r>
              <a:rPr lang="ja-JP" altLang="en-US" sz="1000" b="1"/>
              <a:t>年間の有給利用日数下位</a:t>
            </a:r>
            <a:r>
              <a:rPr lang="en-US" altLang="ja-JP" sz="1000" b="1"/>
              <a:t>10</a:t>
            </a:r>
            <a:r>
              <a:rPr lang="ja-JP" altLang="en-US" sz="1000" b="1"/>
              <a:t>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グラフ基!$K$3</c:f>
              <c:numCache>
                <c:formatCode>General</c:formatCode>
                <c:ptCount val="1"/>
              </c:numCache>
            </c:numRef>
          </c:cat>
          <c:val>
            <c:numRef>
              <c:f>グラフ基!$AJ$3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339-4E93-8FAE-CF5210F07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1577344"/>
        <c:axId val="111583232"/>
      </c:barChart>
      <c:catAx>
        <c:axId val="111577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11583232"/>
        <c:crosses val="autoZero"/>
        <c:auto val="1"/>
        <c:lblAlgn val="ctr"/>
        <c:lblOffset val="100"/>
        <c:noMultiLvlLbl val="0"/>
      </c:catAx>
      <c:valAx>
        <c:axId val="11158323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11577344"/>
        <c:crosses val="max"/>
        <c:crossBetween val="between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77467</xdr:colOff>
      <xdr:row>0</xdr:row>
      <xdr:rowOff>54274</xdr:rowOff>
    </xdr:from>
    <xdr:to>
      <xdr:col>5</xdr:col>
      <xdr:colOff>391885</xdr:colOff>
      <xdr:row>2</xdr:row>
      <xdr:rowOff>24739</xdr:rowOff>
    </xdr:to>
    <xdr:pic macro="[0]!OpenManual">
      <xdr:nvPicPr>
        <xdr:cNvPr id="29" name="図 4" descr="マニュアルを表示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4847" y="54274"/>
          <a:ext cx="314418" cy="3133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5</xdr:col>
      <xdr:colOff>251792</xdr:colOff>
      <xdr:row>3</xdr:row>
      <xdr:rowOff>72390</xdr:rowOff>
    </xdr:from>
    <xdr:to>
      <xdr:col>8</xdr:col>
      <xdr:colOff>404190</xdr:colOff>
      <xdr:row>6</xdr:row>
      <xdr:rowOff>0</xdr:rowOff>
    </xdr:to>
    <xdr:sp macro="" textlink="">
      <xdr:nvSpPr>
        <xdr:cNvPr id="42" name="四角形: 角を丸くする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2153479" y="575973"/>
          <a:ext cx="2193233" cy="504079"/>
        </a:xfrm>
        <a:prstGeom prst="roundRect">
          <a:avLst>
            <a:gd name="adj" fmla="val 9258"/>
          </a:avLst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352425</xdr:colOff>
          <xdr:row>3</xdr:row>
          <xdr:rowOff>171450</xdr:rowOff>
        </xdr:from>
        <xdr:to>
          <xdr:col>6</xdr:col>
          <xdr:colOff>619125</xdr:colOff>
          <xdr:row>5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管理簿作成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3</xdr:row>
          <xdr:rowOff>171450</xdr:rowOff>
        </xdr:from>
        <xdr:to>
          <xdr:col>8</xdr:col>
          <xdr:colOff>314325</xdr:colOff>
          <xdr:row>5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分析レポート作成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0</xdr:row>
          <xdr:rowOff>76200</xdr:rowOff>
        </xdr:from>
        <xdr:to>
          <xdr:col>9</xdr:col>
          <xdr:colOff>542925</xdr:colOff>
          <xdr:row>2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FF0000"/>
                  </a:solidFill>
                  <a:latin typeface="Meiryo UI"/>
                  <a:ea typeface="Meiryo UI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228600</xdr:colOff>
          <xdr:row>0</xdr:row>
          <xdr:rowOff>76200</xdr:rowOff>
        </xdr:from>
        <xdr:to>
          <xdr:col>8</xdr:col>
          <xdr:colOff>390525</xdr:colOff>
          <xdr:row>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データ復元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133350</xdr:colOff>
      <xdr:row>4</xdr:row>
      <xdr:rowOff>175259</xdr:rowOff>
    </xdr:from>
    <xdr:to>
      <xdr:col>23</xdr:col>
      <xdr:colOff>76200</xdr:colOff>
      <xdr:row>7</xdr:row>
      <xdr:rowOff>133350</xdr:rowOff>
    </xdr:to>
    <xdr:sp macro="" textlink="">
      <xdr:nvSpPr>
        <xdr:cNvPr id="32" name="四角形: 角を丸くする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599464" y="882830"/>
          <a:ext cx="4035879" cy="545920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各月をクリックすると有給使用日入力カレンダーに切り替わります。</a:t>
          </a:r>
        </a:p>
      </xdr:txBody>
    </xdr:sp>
    <xdr:clientData fPrintsWithSheet="0"/>
  </xdr:twoCellAnchor>
  <xdr:twoCellAnchor>
    <xdr:from>
      <xdr:col>18</xdr:col>
      <xdr:colOff>110432</xdr:colOff>
      <xdr:row>8</xdr:row>
      <xdr:rowOff>1</xdr:rowOff>
    </xdr:from>
    <xdr:to>
      <xdr:col>20</xdr:col>
      <xdr:colOff>53339</xdr:colOff>
      <xdr:row>9</xdr:row>
      <xdr:rowOff>167641</xdr:rowOff>
    </xdr:to>
    <xdr:sp macro="" textlink="">
      <xdr:nvSpPr>
        <xdr:cNvPr id="33" name="矢印: 下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928552" y="1417321"/>
          <a:ext cx="849687" cy="358140"/>
        </a:xfrm>
        <a:prstGeom prst="downArrow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4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85725</xdr:colOff>
          <xdr:row>3</xdr:row>
          <xdr:rowOff>161925</xdr:rowOff>
        </xdr:from>
        <xdr:to>
          <xdr:col>4</xdr:col>
          <xdr:colOff>133350</xdr:colOff>
          <xdr:row>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会社情報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125894</xdr:colOff>
      <xdr:row>3</xdr:row>
      <xdr:rowOff>62266</xdr:rowOff>
    </xdr:from>
    <xdr:to>
      <xdr:col>5</xdr:col>
      <xdr:colOff>125896</xdr:colOff>
      <xdr:row>5</xdr:row>
      <xdr:rowOff>185057</xdr:rowOff>
    </xdr:to>
    <xdr:sp macro="" textlink="">
      <xdr:nvSpPr>
        <xdr:cNvPr id="37" name="四角形: 角を丸くする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25894" y="565849"/>
          <a:ext cx="1901689" cy="507104"/>
        </a:xfrm>
        <a:prstGeom prst="round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</xdr:col>
      <xdr:colOff>389992</xdr:colOff>
      <xdr:row>2</xdr:row>
      <xdr:rowOff>72390</xdr:rowOff>
    </xdr:from>
    <xdr:to>
      <xdr:col>4</xdr:col>
      <xdr:colOff>736441</xdr:colOff>
      <xdr:row>3</xdr:row>
      <xdr:rowOff>149173</xdr:rowOff>
    </xdr:to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22514" y="416947"/>
          <a:ext cx="1108449" cy="2358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基本項目登録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3</xdr:row>
          <xdr:rowOff>161925</xdr:rowOff>
        </xdr:from>
        <xdr:to>
          <xdr:col>5</xdr:col>
          <xdr:colOff>9525</xdr:colOff>
          <xdr:row>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社員情報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437949</xdr:colOff>
      <xdr:row>2</xdr:row>
      <xdr:rowOff>76360</xdr:rowOff>
    </xdr:from>
    <xdr:to>
      <xdr:col>7</xdr:col>
      <xdr:colOff>343929</xdr:colOff>
      <xdr:row>3</xdr:row>
      <xdr:rowOff>149173</xdr:rowOff>
    </xdr:to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2876349" y="420917"/>
          <a:ext cx="747493" cy="23183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>
              <a:solidFill>
                <a:schemeClr val="accent6">
                  <a:lumMod val="7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有給処理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219075</xdr:colOff>
          <xdr:row>0</xdr:row>
          <xdr:rowOff>76200</xdr:rowOff>
        </xdr:from>
        <xdr:to>
          <xdr:col>7</xdr:col>
          <xdr:colOff>47625</xdr:colOff>
          <xdr:row>2</xdr:row>
          <xdr:rowOff>28575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3</xdr:row>
          <xdr:rowOff>171450</xdr:rowOff>
        </xdr:from>
        <xdr:to>
          <xdr:col>9</xdr:col>
          <xdr:colOff>542925</xdr:colOff>
          <xdr:row>5</xdr:row>
          <xdr:rowOff>123825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8964</xdr:colOff>
      <xdr:row>10</xdr:row>
      <xdr:rowOff>9525</xdr:rowOff>
    </xdr:from>
    <xdr:to>
      <xdr:col>27</xdr:col>
      <xdr:colOff>6234</xdr:colOff>
      <xdr:row>11</xdr:row>
      <xdr:rowOff>173310</xdr:rowOff>
    </xdr:to>
    <xdr:sp macro="[0]!ShowTargetMonth" textlink="">
      <xdr:nvSpPr>
        <xdr:cNvPr id="9" name="moveDec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2162864" y="1819275"/>
          <a:ext cx="511620" cy="354285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12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xdr:twoCellAnchor>
    <xdr:from>
      <xdr:col>25</xdr:col>
      <xdr:colOff>7358</xdr:colOff>
      <xdr:row>10</xdr:row>
      <xdr:rowOff>9525</xdr:rowOff>
    </xdr:from>
    <xdr:to>
      <xdr:col>26</xdr:col>
      <xdr:colOff>12248</xdr:colOff>
      <xdr:row>11</xdr:row>
      <xdr:rowOff>179025</xdr:rowOff>
    </xdr:to>
    <xdr:sp macro="[0]!ShowTargetMonth" textlink="">
      <xdr:nvSpPr>
        <xdr:cNvPr id="10" name="moveNov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646908" y="1819275"/>
          <a:ext cx="519240" cy="360000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11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xdr:twoCellAnchor>
    <xdr:from>
      <xdr:col>24</xdr:col>
      <xdr:colOff>7653</xdr:colOff>
      <xdr:row>10</xdr:row>
      <xdr:rowOff>9525</xdr:rowOff>
    </xdr:from>
    <xdr:to>
      <xdr:col>25</xdr:col>
      <xdr:colOff>6828</xdr:colOff>
      <xdr:row>11</xdr:row>
      <xdr:rowOff>179025</xdr:rowOff>
    </xdr:to>
    <xdr:sp macro="[0]!ShowTargetMonth" textlink="">
      <xdr:nvSpPr>
        <xdr:cNvPr id="11" name="moveOc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132853" y="1819275"/>
          <a:ext cx="513525" cy="360000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xdr:twoCellAnchor>
    <xdr:from>
      <xdr:col>23</xdr:col>
      <xdr:colOff>7948</xdr:colOff>
      <xdr:row>10</xdr:row>
      <xdr:rowOff>9525</xdr:rowOff>
    </xdr:from>
    <xdr:to>
      <xdr:col>24</xdr:col>
      <xdr:colOff>7123</xdr:colOff>
      <xdr:row>11</xdr:row>
      <xdr:rowOff>179025</xdr:rowOff>
    </xdr:to>
    <xdr:sp macro="[0]!ShowTargetMonth" textlink="">
      <xdr:nvSpPr>
        <xdr:cNvPr id="12" name="moveSep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618798" y="1819275"/>
          <a:ext cx="513525" cy="360000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9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xdr:twoCellAnchor>
    <xdr:from>
      <xdr:col>22</xdr:col>
      <xdr:colOff>8243</xdr:colOff>
      <xdr:row>10</xdr:row>
      <xdr:rowOff>9525</xdr:rowOff>
    </xdr:from>
    <xdr:to>
      <xdr:col>23</xdr:col>
      <xdr:colOff>7418</xdr:colOff>
      <xdr:row>11</xdr:row>
      <xdr:rowOff>179025</xdr:rowOff>
    </xdr:to>
    <xdr:sp macro="[0]!ShowTargetMonth" textlink="">
      <xdr:nvSpPr>
        <xdr:cNvPr id="13" name="moveAu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104743" y="1819275"/>
          <a:ext cx="513525" cy="360000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8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xdr:twoCellAnchor>
    <xdr:from>
      <xdr:col>21</xdr:col>
      <xdr:colOff>8538</xdr:colOff>
      <xdr:row>10</xdr:row>
      <xdr:rowOff>9525</xdr:rowOff>
    </xdr:from>
    <xdr:to>
      <xdr:col>22</xdr:col>
      <xdr:colOff>7713</xdr:colOff>
      <xdr:row>11</xdr:row>
      <xdr:rowOff>179025</xdr:rowOff>
    </xdr:to>
    <xdr:sp macro="[0]!ShowTargetMonth" textlink="">
      <xdr:nvSpPr>
        <xdr:cNvPr id="14" name="moveJu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590688" y="1819275"/>
          <a:ext cx="513525" cy="360000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7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xdr:twoCellAnchor>
    <xdr:from>
      <xdr:col>20</xdr:col>
      <xdr:colOff>8833</xdr:colOff>
      <xdr:row>10</xdr:row>
      <xdr:rowOff>9525</xdr:rowOff>
    </xdr:from>
    <xdr:to>
      <xdr:col>21</xdr:col>
      <xdr:colOff>8008</xdr:colOff>
      <xdr:row>11</xdr:row>
      <xdr:rowOff>179025</xdr:rowOff>
    </xdr:to>
    <xdr:sp macro="[0]!ShowTargetMonth" textlink="">
      <xdr:nvSpPr>
        <xdr:cNvPr id="15" name="moveJu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076633" y="1819275"/>
          <a:ext cx="513525" cy="360000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6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xdr:twoCellAnchor>
    <xdr:from>
      <xdr:col>19</xdr:col>
      <xdr:colOff>9128</xdr:colOff>
      <xdr:row>10</xdr:row>
      <xdr:rowOff>9525</xdr:rowOff>
    </xdr:from>
    <xdr:to>
      <xdr:col>20</xdr:col>
      <xdr:colOff>8303</xdr:colOff>
      <xdr:row>11</xdr:row>
      <xdr:rowOff>179025</xdr:rowOff>
    </xdr:to>
    <xdr:sp macro="[0]!ShowTargetMonth" textlink="">
      <xdr:nvSpPr>
        <xdr:cNvPr id="16" name="moveMay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8562578" y="1819275"/>
          <a:ext cx="513525" cy="360000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5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xdr:twoCellAnchor>
    <xdr:from>
      <xdr:col>18</xdr:col>
      <xdr:colOff>7518</xdr:colOff>
      <xdr:row>10</xdr:row>
      <xdr:rowOff>9525</xdr:rowOff>
    </xdr:from>
    <xdr:to>
      <xdr:col>19</xdr:col>
      <xdr:colOff>8598</xdr:colOff>
      <xdr:row>11</xdr:row>
      <xdr:rowOff>179025</xdr:rowOff>
    </xdr:to>
    <xdr:sp macro="[0]!ShowTargetMonth" textlink="">
      <xdr:nvSpPr>
        <xdr:cNvPr id="17" name="moveApr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046618" y="1819275"/>
          <a:ext cx="515430" cy="360000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4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xdr:twoCellAnchor>
    <xdr:from>
      <xdr:col>17</xdr:col>
      <xdr:colOff>5908</xdr:colOff>
      <xdr:row>10</xdr:row>
      <xdr:rowOff>9525</xdr:rowOff>
    </xdr:from>
    <xdr:to>
      <xdr:col>18</xdr:col>
      <xdr:colOff>6988</xdr:colOff>
      <xdr:row>11</xdr:row>
      <xdr:rowOff>179025</xdr:rowOff>
    </xdr:to>
    <xdr:sp macro="[0]!ShowTargetMonth" textlink="">
      <xdr:nvSpPr>
        <xdr:cNvPr id="18" name="moveMar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530658" y="1819275"/>
          <a:ext cx="515430" cy="360000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3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xdr:twoCellAnchor>
    <xdr:from>
      <xdr:col>16</xdr:col>
      <xdr:colOff>11918</xdr:colOff>
      <xdr:row>10</xdr:row>
      <xdr:rowOff>9525</xdr:rowOff>
    </xdr:from>
    <xdr:to>
      <xdr:col>17</xdr:col>
      <xdr:colOff>12998</xdr:colOff>
      <xdr:row>11</xdr:row>
      <xdr:rowOff>179025</xdr:rowOff>
    </xdr:to>
    <xdr:sp macro="[0]!ShowTargetMonth" textlink="">
      <xdr:nvSpPr>
        <xdr:cNvPr id="19" name="moveFeb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022318" y="1819275"/>
          <a:ext cx="515430" cy="360000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xdr:twoCellAnchor>
    <xdr:from>
      <xdr:col>14</xdr:col>
      <xdr:colOff>6498</xdr:colOff>
      <xdr:row>10</xdr:row>
      <xdr:rowOff>9525</xdr:rowOff>
    </xdr:from>
    <xdr:to>
      <xdr:col>16</xdr:col>
      <xdr:colOff>7578</xdr:colOff>
      <xdr:row>11</xdr:row>
      <xdr:rowOff>173310</xdr:rowOff>
    </xdr:to>
    <xdr:sp macro="[0]!ShowTargetMonth" textlink="">
      <xdr:nvSpPr>
        <xdr:cNvPr id="20" name="moveJan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502548" y="1819275"/>
          <a:ext cx="515430" cy="354285"/>
        </a:xfrm>
        <a:prstGeom prst="homePlate">
          <a:avLst>
            <a:gd name="adj" fmla="val 13905"/>
          </a:avLst>
        </a:prstGeom>
        <a:solidFill>
          <a:srgbClr val="FFFFCC"/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 b="1" i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6</xdr:row>
          <xdr:rowOff>47625</xdr:rowOff>
        </xdr:from>
        <xdr:to>
          <xdr:col>9</xdr:col>
          <xdr:colOff>542925</xdr:colOff>
          <xdr:row>7</xdr:row>
          <xdr:rowOff>142875</xdr:rowOff>
        </xdr:to>
        <xdr:sp macro="" textlink="">
          <xdr:nvSpPr>
            <xdr:cNvPr id="1033" name="btnBa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66675</xdr:colOff>
          <xdr:row>0</xdr:row>
          <xdr:rowOff>76200</xdr:rowOff>
        </xdr:from>
        <xdr:to>
          <xdr:col>13</xdr:col>
          <xdr:colOff>409575</xdr:colOff>
          <xdr:row>2</xdr:row>
          <xdr:rowOff>28575</xdr:rowOff>
        </xdr:to>
        <xdr:sp macro="" textlink="">
          <xdr:nvSpPr>
            <xdr:cNvPr id="1041" name="btnDownload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ダウンロード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0</xdr:row>
          <xdr:rowOff>66675</xdr:rowOff>
        </xdr:from>
        <xdr:to>
          <xdr:col>1</xdr:col>
          <xdr:colOff>1123950</xdr:colOff>
          <xdr:row>2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57150</xdr:colOff>
          <xdr:row>0</xdr:row>
          <xdr:rowOff>66675</xdr:rowOff>
        </xdr:from>
        <xdr:to>
          <xdr:col>3</xdr:col>
          <xdr:colOff>114300</xdr:colOff>
          <xdr:row>2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PDF出力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0</xdr:row>
          <xdr:rowOff>66675</xdr:rowOff>
        </xdr:from>
        <xdr:to>
          <xdr:col>4</xdr:col>
          <xdr:colOff>400050</xdr:colOff>
          <xdr:row>2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494100</xdr:colOff>
      <xdr:row>6</xdr:row>
      <xdr:rowOff>195943</xdr:rowOff>
    </xdr:to>
    <xdr:graphicFrame macro="">
      <xdr:nvGraphicFramePr>
        <xdr:cNvPr id="6" name="GraphLine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7</xdr:row>
      <xdr:rowOff>76202</xdr:rowOff>
    </xdr:from>
    <xdr:to>
      <xdr:col>4</xdr:col>
      <xdr:colOff>547600</xdr:colOff>
      <xdr:row>19</xdr:row>
      <xdr:rowOff>32658</xdr:rowOff>
    </xdr:to>
    <xdr:graphicFrame macro="">
      <xdr:nvGraphicFramePr>
        <xdr:cNvPr id="7" name="GraphTop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617060</xdr:colOff>
      <xdr:row>7</xdr:row>
      <xdr:rowOff>76201</xdr:rowOff>
    </xdr:from>
    <xdr:to>
      <xdr:col>9</xdr:col>
      <xdr:colOff>494100</xdr:colOff>
      <xdr:row>19</xdr:row>
      <xdr:rowOff>32657</xdr:rowOff>
    </xdr:to>
    <xdr:graphicFrame macro="">
      <xdr:nvGraphicFramePr>
        <xdr:cNvPr id="8" name="GraphBottom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219075</xdr:colOff>
          <xdr:row>0</xdr:row>
          <xdr:rowOff>76200</xdr:rowOff>
        </xdr:from>
        <xdr:to>
          <xdr:col>7</xdr:col>
          <xdr:colOff>1057275</xdr:colOff>
          <xdr:row>2</xdr:row>
          <xdr:rowOff>95250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0</xdr:row>
          <xdr:rowOff>76200</xdr:rowOff>
        </xdr:from>
        <xdr:to>
          <xdr:col>7</xdr:col>
          <xdr:colOff>28575</xdr:colOff>
          <xdr:row>2</xdr:row>
          <xdr:rowOff>95250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0</xdr:row>
          <xdr:rowOff>104775</xdr:rowOff>
        </xdr:from>
        <xdr:to>
          <xdr:col>4</xdr:col>
          <xdr:colOff>85725</xdr:colOff>
          <xdr:row>3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8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有給管理簿出力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0</xdr:row>
          <xdr:rowOff>95250</xdr:rowOff>
        </xdr:from>
        <xdr:to>
          <xdr:col>8</xdr:col>
          <xdr:colOff>200025</xdr:colOff>
          <xdr:row>2</xdr:row>
          <xdr:rowOff>171450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8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263071</xdr:colOff>
      <xdr:row>0</xdr:row>
      <xdr:rowOff>89445</xdr:rowOff>
    </xdr:from>
    <xdr:to>
      <xdr:col>34</xdr:col>
      <xdr:colOff>232045</xdr:colOff>
      <xdr:row>2</xdr:row>
      <xdr:rowOff>166876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8309791" y="89445"/>
          <a:ext cx="1660614" cy="443191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kumimoji="1" lang="ja-JP" altLang="en-US" sz="14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161925</xdr:colOff>
          <xdr:row>0</xdr:row>
          <xdr:rowOff>161925</xdr:rowOff>
        </xdr:from>
        <xdr:to>
          <xdr:col>34</xdr:col>
          <xdr:colOff>180975</xdr:colOff>
          <xdr:row>2</xdr:row>
          <xdr:rowOff>85725</xdr:rowOff>
        </xdr:to>
        <xdr:sp macro="" textlink="">
          <xdr:nvSpPr>
            <xdr:cNvPr id="40963" name="cmbPageNum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8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95250</xdr:colOff>
          <xdr:row>0</xdr:row>
          <xdr:rowOff>142875</xdr:rowOff>
        </xdr:from>
        <xdr:to>
          <xdr:col>30</xdr:col>
          <xdr:colOff>238125</xdr:colOff>
          <xdr:row>2</xdr:row>
          <xdr:rowOff>104775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8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238125</xdr:colOff>
          <xdr:row>0</xdr:row>
          <xdr:rowOff>142875</xdr:rowOff>
        </xdr:from>
        <xdr:to>
          <xdr:col>32</xdr:col>
          <xdr:colOff>95250</xdr:colOff>
          <xdr:row>2</xdr:row>
          <xdr:rowOff>104775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8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→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0</xdr:row>
          <xdr:rowOff>104775</xdr:rowOff>
        </xdr:from>
        <xdr:to>
          <xdr:col>4</xdr:col>
          <xdr:colOff>85725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9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有給管理簿出力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0</xdr:row>
          <xdr:rowOff>95250</xdr:rowOff>
        </xdr:from>
        <xdr:to>
          <xdr:col>8</xdr:col>
          <xdr:colOff>200025</xdr:colOff>
          <xdr:row>2</xdr:row>
          <xdr:rowOff>171450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9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263071</xdr:colOff>
      <xdr:row>0</xdr:row>
      <xdr:rowOff>89445</xdr:rowOff>
    </xdr:from>
    <xdr:to>
      <xdr:col>34</xdr:col>
      <xdr:colOff>232045</xdr:colOff>
      <xdr:row>2</xdr:row>
      <xdr:rowOff>166876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309791" y="89445"/>
          <a:ext cx="1660614" cy="443191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kumimoji="1" lang="ja-JP" altLang="en-US" sz="14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161925</xdr:colOff>
          <xdr:row>0</xdr:row>
          <xdr:rowOff>161925</xdr:rowOff>
        </xdr:from>
        <xdr:to>
          <xdr:col>34</xdr:col>
          <xdr:colOff>180975</xdr:colOff>
          <xdr:row>2</xdr:row>
          <xdr:rowOff>85725</xdr:rowOff>
        </xdr:to>
        <xdr:sp macro="" textlink="">
          <xdr:nvSpPr>
            <xdr:cNvPr id="41987" name="cmbPageNum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9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95250</xdr:colOff>
          <xdr:row>0</xdr:row>
          <xdr:rowOff>142875</xdr:rowOff>
        </xdr:from>
        <xdr:to>
          <xdr:col>30</xdr:col>
          <xdr:colOff>238125</xdr:colOff>
          <xdr:row>2</xdr:row>
          <xdr:rowOff>104775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9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238125</xdr:colOff>
          <xdr:row>0</xdr:row>
          <xdr:rowOff>142875</xdr:rowOff>
        </xdr:from>
        <xdr:to>
          <xdr:col>32</xdr:col>
          <xdr:colOff>95250</xdr:colOff>
          <xdr:row>2</xdr:row>
          <xdr:rowOff>104775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9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→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0</xdr:row>
          <xdr:rowOff>104775</xdr:rowOff>
        </xdr:from>
        <xdr:to>
          <xdr:col>4</xdr:col>
          <xdr:colOff>85725</xdr:colOff>
          <xdr:row>3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有給管理簿出力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0</xdr:row>
          <xdr:rowOff>95250</xdr:rowOff>
        </xdr:from>
        <xdr:to>
          <xdr:col>8</xdr:col>
          <xdr:colOff>200025</xdr:colOff>
          <xdr:row>2</xdr:row>
          <xdr:rowOff>171450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263071</xdr:colOff>
      <xdr:row>0</xdr:row>
      <xdr:rowOff>89445</xdr:rowOff>
    </xdr:from>
    <xdr:to>
      <xdr:col>34</xdr:col>
      <xdr:colOff>232045</xdr:colOff>
      <xdr:row>2</xdr:row>
      <xdr:rowOff>166876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309791" y="89445"/>
          <a:ext cx="1660614" cy="443191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kumimoji="1" lang="ja-JP" altLang="en-US" sz="14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161925</xdr:colOff>
          <xdr:row>0</xdr:row>
          <xdr:rowOff>161925</xdr:rowOff>
        </xdr:from>
        <xdr:to>
          <xdr:col>34</xdr:col>
          <xdr:colOff>180975</xdr:colOff>
          <xdr:row>2</xdr:row>
          <xdr:rowOff>85725</xdr:rowOff>
        </xdr:to>
        <xdr:sp macro="" textlink="">
          <xdr:nvSpPr>
            <xdr:cNvPr id="50179" name="cmbPageNum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95250</xdr:colOff>
          <xdr:row>0</xdr:row>
          <xdr:rowOff>142875</xdr:rowOff>
        </xdr:from>
        <xdr:to>
          <xdr:col>30</xdr:col>
          <xdr:colOff>238125</xdr:colOff>
          <xdr:row>2</xdr:row>
          <xdr:rowOff>104775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238125</xdr:colOff>
          <xdr:row>0</xdr:row>
          <xdr:rowOff>142875</xdr:rowOff>
        </xdr:from>
        <xdr:to>
          <xdr:col>32</xdr:col>
          <xdr:colOff>95250</xdr:colOff>
          <xdr:row>2</xdr:row>
          <xdr:rowOff>104775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A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→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0</xdr:row>
          <xdr:rowOff>104775</xdr:rowOff>
        </xdr:from>
        <xdr:to>
          <xdr:col>4</xdr:col>
          <xdr:colOff>85725</xdr:colOff>
          <xdr:row>3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B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有給管理簿出力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0</xdr:row>
          <xdr:rowOff>95250</xdr:rowOff>
        </xdr:from>
        <xdr:to>
          <xdr:col>8</xdr:col>
          <xdr:colOff>200025</xdr:colOff>
          <xdr:row>2</xdr:row>
          <xdr:rowOff>171450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B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263071</xdr:colOff>
      <xdr:row>0</xdr:row>
      <xdr:rowOff>89445</xdr:rowOff>
    </xdr:from>
    <xdr:to>
      <xdr:col>34</xdr:col>
      <xdr:colOff>232045</xdr:colOff>
      <xdr:row>2</xdr:row>
      <xdr:rowOff>166876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309791" y="89445"/>
          <a:ext cx="1660614" cy="443191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kumimoji="1" lang="ja-JP" altLang="en-US" sz="14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161925</xdr:colOff>
          <xdr:row>0</xdr:row>
          <xdr:rowOff>161925</xdr:rowOff>
        </xdr:from>
        <xdr:to>
          <xdr:col>34</xdr:col>
          <xdr:colOff>180975</xdr:colOff>
          <xdr:row>2</xdr:row>
          <xdr:rowOff>85725</xdr:rowOff>
        </xdr:to>
        <xdr:sp macro="" textlink="">
          <xdr:nvSpPr>
            <xdr:cNvPr id="51203" name="cmbPageNum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B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95250</xdr:colOff>
          <xdr:row>0</xdr:row>
          <xdr:rowOff>142875</xdr:rowOff>
        </xdr:from>
        <xdr:to>
          <xdr:col>30</xdr:col>
          <xdr:colOff>238125</xdr:colOff>
          <xdr:row>2</xdr:row>
          <xdr:rowOff>104775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B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238125</xdr:colOff>
          <xdr:row>0</xdr:row>
          <xdr:rowOff>142875</xdr:rowOff>
        </xdr:from>
        <xdr:to>
          <xdr:col>32</xdr:col>
          <xdr:colOff>95250</xdr:colOff>
          <xdr:row>2</xdr:row>
          <xdr:rowOff>104775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B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→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0</xdr:row>
          <xdr:rowOff>104775</xdr:rowOff>
        </xdr:from>
        <xdr:to>
          <xdr:col>4</xdr:col>
          <xdr:colOff>85725</xdr:colOff>
          <xdr:row>3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C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有給管理簿出力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0</xdr:row>
          <xdr:rowOff>95250</xdr:rowOff>
        </xdr:from>
        <xdr:to>
          <xdr:col>8</xdr:col>
          <xdr:colOff>200025</xdr:colOff>
          <xdr:row>2</xdr:row>
          <xdr:rowOff>171450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C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263071</xdr:colOff>
      <xdr:row>0</xdr:row>
      <xdr:rowOff>89445</xdr:rowOff>
    </xdr:from>
    <xdr:to>
      <xdr:col>34</xdr:col>
      <xdr:colOff>232045</xdr:colOff>
      <xdr:row>2</xdr:row>
      <xdr:rowOff>166876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8309791" y="89445"/>
          <a:ext cx="1660614" cy="443191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kumimoji="1" lang="ja-JP" altLang="en-US" sz="14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161925</xdr:colOff>
          <xdr:row>0</xdr:row>
          <xdr:rowOff>161925</xdr:rowOff>
        </xdr:from>
        <xdr:to>
          <xdr:col>34</xdr:col>
          <xdr:colOff>180975</xdr:colOff>
          <xdr:row>2</xdr:row>
          <xdr:rowOff>85725</xdr:rowOff>
        </xdr:to>
        <xdr:sp macro="" textlink="">
          <xdr:nvSpPr>
            <xdr:cNvPr id="52227" name="cmbPageNum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C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95250</xdr:colOff>
          <xdr:row>0</xdr:row>
          <xdr:rowOff>142875</xdr:rowOff>
        </xdr:from>
        <xdr:to>
          <xdr:col>30</xdr:col>
          <xdr:colOff>238125</xdr:colOff>
          <xdr:row>2</xdr:row>
          <xdr:rowOff>104775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C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238125</xdr:colOff>
          <xdr:row>0</xdr:row>
          <xdr:rowOff>142875</xdr:rowOff>
        </xdr:from>
        <xdr:to>
          <xdr:col>32</xdr:col>
          <xdr:colOff>95250</xdr:colOff>
          <xdr:row>2</xdr:row>
          <xdr:rowOff>104775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0C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→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l">
          <a:defRPr kumimoji="1" sz="1400">
            <a:latin typeface="Meiryo UI" panose="020B0604030504040204" pitchFamily="50" charset="-128"/>
            <a:ea typeface="Meiryo UI" panose="020B0604030504040204" pitchFamily="50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6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8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2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>
    <pageSetUpPr fitToPage="1"/>
  </sheetPr>
  <dimension ref="A1:CHC29"/>
  <sheetViews>
    <sheetView showGridLines="0" showRowColHeaders="0" tabSelected="1" zoomScaleNormal="100" workbookViewId="0">
      <pane xSplit="10" ySplit="12" topLeftCell="K13" activePane="bottomRight" state="frozen"/>
      <selection pane="topRight" activeCell="K1" sqref="K1"/>
      <selection pane="bottomLeft" activeCell="A16" sqref="A16"/>
      <selection pane="bottomRight" activeCell="E10" sqref="E10"/>
    </sheetView>
  </sheetViews>
  <sheetFormatPr defaultColWidth="8.75" defaultRowHeight="15" customHeight="1"/>
  <cols>
    <col min="1" max="1" width="1.75" style="124" customWidth="1"/>
    <col min="2" max="2" width="10" style="195" customWidth="1"/>
    <col min="3" max="4" width="5.75" style="196" hidden="1" customWidth="1"/>
    <col min="5" max="5" width="13.25" style="197" customWidth="1"/>
    <col min="6" max="6" width="7" style="197" customWidth="1"/>
    <col min="7" max="7" width="11" style="198" customWidth="1"/>
    <col min="8" max="8" width="8.75" style="199" customWidth="1"/>
    <col min="9" max="9" width="8.75" style="200" customWidth="1"/>
    <col min="10" max="10" width="8.75" style="201" customWidth="1"/>
    <col min="11" max="11" width="8.75" style="202" customWidth="1"/>
    <col min="12" max="12" width="8.75" style="200" hidden="1" customWidth="1"/>
    <col min="13" max="13" width="8.75" style="202" hidden="1" customWidth="1"/>
    <col min="14" max="14" width="7.25" style="203" customWidth="1"/>
    <col min="15" max="15" width="7.125" style="204" hidden="1" customWidth="1"/>
    <col min="16" max="27" width="6.75" style="205" customWidth="1"/>
    <col min="28" max="28" width="6.875" style="204" customWidth="1"/>
    <col min="29" max="29" width="11.75" style="206" customWidth="1"/>
    <col min="30" max="31" width="7.75" style="207" customWidth="1"/>
    <col min="32" max="32" width="7.625" style="208" customWidth="1"/>
    <col min="33" max="33" width="8.75" style="138" customWidth="1"/>
    <col min="34" max="34" width="8.75" style="209" hidden="1" customWidth="1"/>
    <col min="35" max="35" width="4.75" style="210" hidden="1" customWidth="1"/>
    <col min="36" max="40" width="4.75" style="197" hidden="1" customWidth="1"/>
    <col min="41" max="41" width="4.75" style="211" hidden="1" customWidth="1"/>
    <col min="42" max="42" width="4.75" style="210" hidden="1" customWidth="1"/>
    <col min="43" max="47" width="4.75" style="197" hidden="1" customWidth="1"/>
    <col min="48" max="48" width="4.75" style="211" hidden="1" customWidth="1"/>
    <col min="49" max="49" width="4.75" style="210" hidden="1" customWidth="1"/>
    <col min="50" max="54" width="4.75" style="197" hidden="1" customWidth="1"/>
    <col min="55" max="55" width="4.75" style="211" hidden="1" customWidth="1"/>
    <col min="56" max="56" width="4.75" style="210" hidden="1" customWidth="1"/>
    <col min="57" max="61" width="4.75" style="197" hidden="1" customWidth="1"/>
    <col min="62" max="62" width="4.75" style="211" hidden="1" customWidth="1"/>
    <col min="63" max="63" width="4.75" style="210" hidden="1" customWidth="1"/>
    <col min="64" max="68" width="4.75" style="197" hidden="1" customWidth="1"/>
    <col min="69" max="69" width="4.75" style="211" hidden="1" customWidth="1"/>
    <col min="70" max="70" width="4.75" style="210" hidden="1" customWidth="1"/>
    <col min="71" max="75" width="4.75" style="197" hidden="1" customWidth="1"/>
    <col min="76" max="76" width="4.75" style="211" hidden="1" customWidth="1"/>
    <col min="77" max="77" width="4.75" style="210" hidden="1" customWidth="1"/>
    <col min="78" max="82" width="4.75" style="197" hidden="1" customWidth="1"/>
    <col min="83" max="83" width="4.75" style="211" hidden="1" customWidth="1"/>
    <col min="84" max="84" width="4.75" style="210" hidden="1" customWidth="1"/>
    <col min="85" max="89" width="4.75" style="197" hidden="1" customWidth="1"/>
    <col min="90" max="90" width="4.75" style="211" hidden="1" customWidth="1"/>
    <col min="91" max="91" width="4.75" style="210" hidden="1" customWidth="1"/>
    <col min="92" max="96" width="4.75" style="197" hidden="1" customWidth="1"/>
    <col min="97" max="97" width="4.75" style="211" hidden="1" customWidth="1"/>
    <col min="98" max="98" width="4.75" style="210" hidden="1" customWidth="1"/>
    <col min="99" max="103" width="4.75" style="197" hidden="1" customWidth="1"/>
    <col min="104" max="104" width="4.75" style="211" hidden="1" customWidth="1"/>
    <col min="105" max="105" width="4.75" style="210" hidden="1" customWidth="1"/>
    <col min="106" max="110" width="4.75" style="197" hidden="1" customWidth="1"/>
    <col min="111" max="111" width="4.75" style="211" hidden="1" customWidth="1"/>
    <col min="112" max="112" width="4.75" style="210" hidden="1" customWidth="1"/>
    <col min="113" max="117" width="4.75" style="197" hidden="1" customWidth="1"/>
    <col min="118" max="118" width="4.75" style="211" hidden="1" customWidth="1"/>
    <col min="119" max="119" width="4.75" style="210" hidden="1" customWidth="1"/>
    <col min="120" max="124" width="4.75" style="197" hidden="1" customWidth="1"/>
    <col min="125" max="125" width="4.75" style="211" hidden="1" customWidth="1"/>
    <col min="126" max="126" width="4.75" style="210" hidden="1" customWidth="1"/>
    <col min="127" max="131" width="4.75" style="197" hidden="1" customWidth="1"/>
    <col min="132" max="132" width="4.75" style="211" hidden="1" customWidth="1"/>
    <col min="133" max="133" width="4.75" style="210" hidden="1" customWidth="1"/>
    <col min="134" max="138" width="4.75" style="197" hidden="1" customWidth="1"/>
    <col min="139" max="139" width="4.75" style="211" hidden="1" customWidth="1"/>
    <col min="140" max="140" width="4.75" style="210" hidden="1" customWidth="1"/>
    <col min="141" max="145" width="4.75" style="197" hidden="1" customWidth="1"/>
    <col min="146" max="146" width="4.75" style="211" hidden="1" customWidth="1"/>
    <col min="147" max="147" width="4.75" style="210" hidden="1" customWidth="1"/>
    <col min="148" max="152" width="4.75" style="197" hidden="1" customWidth="1"/>
    <col min="153" max="153" width="4.75" style="211" hidden="1" customWidth="1"/>
    <col min="154" max="154" width="4.75" style="210" hidden="1" customWidth="1"/>
    <col min="155" max="159" width="4.75" style="197" hidden="1" customWidth="1"/>
    <col min="160" max="160" width="4.75" style="211" hidden="1" customWidth="1"/>
    <col min="161" max="161" width="4.75" style="210" hidden="1" customWidth="1"/>
    <col min="162" max="166" width="4.75" style="197" hidden="1" customWidth="1"/>
    <col min="167" max="167" width="4.75" style="211" hidden="1" customWidth="1"/>
    <col min="168" max="168" width="4.75" style="210" hidden="1" customWidth="1"/>
    <col min="169" max="173" width="4.75" style="197" hidden="1" customWidth="1"/>
    <col min="174" max="174" width="4.75" style="211" hidden="1" customWidth="1"/>
    <col min="175" max="175" width="4.75" style="210" hidden="1" customWidth="1"/>
    <col min="176" max="180" width="4.75" style="197" hidden="1" customWidth="1"/>
    <col min="181" max="181" width="4.75" style="211" hidden="1" customWidth="1"/>
    <col min="182" max="182" width="4.75" style="210" hidden="1" customWidth="1"/>
    <col min="183" max="187" width="4.75" style="197" hidden="1" customWidth="1"/>
    <col min="188" max="188" width="4.75" style="211" hidden="1" customWidth="1"/>
    <col min="189" max="189" width="4.75" style="210" hidden="1" customWidth="1"/>
    <col min="190" max="194" width="4.75" style="197" hidden="1" customWidth="1"/>
    <col min="195" max="195" width="4.75" style="211" hidden="1" customWidth="1"/>
    <col min="196" max="196" width="4.75" style="210" hidden="1" customWidth="1"/>
    <col min="197" max="201" width="4.75" style="197" hidden="1" customWidth="1"/>
    <col min="202" max="202" width="4.75" style="211" hidden="1" customWidth="1"/>
    <col min="203" max="203" width="4.75" style="210" hidden="1" customWidth="1"/>
    <col min="204" max="208" width="4.75" style="197" hidden="1" customWidth="1"/>
    <col min="209" max="209" width="4.75" style="211" hidden="1" customWidth="1"/>
    <col min="210" max="210" width="4.75" style="210" hidden="1" customWidth="1"/>
    <col min="211" max="215" width="4.75" style="197" hidden="1" customWidth="1"/>
    <col min="216" max="216" width="4.75" style="211" hidden="1" customWidth="1"/>
    <col min="217" max="217" width="4.75" style="210" hidden="1" customWidth="1"/>
    <col min="218" max="222" width="4.75" style="197" hidden="1" customWidth="1"/>
    <col min="223" max="223" width="4.75" style="211" hidden="1" customWidth="1"/>
    <col min="224" max="224" width="4.75" style="210" hidden="1" customWidth="1"/>
    <col min="225" max="229" width="4.75" style="197" hidden="1" customWidth="1"/>
    <col min="230" max="230" width="4.75" style="211" hidden="1" customWidth="1"/>
    <col min="231" max="231" width="4.75" style="210" hidden="1" customWidth="1"/>
    <col min="232" max="236" width="4.75" style="197" hidden="1" customWidth="1"/>
    <col min="237" max="237" width="4.75" style="211" hidden="1" customWidth="1"/>
    <col min="238" max="238" width="4.75" style="210" hidden="1" customWidth="1"/>
    <col min="239" max="243" width="4.75" style="197" hidden="1" customWidth="1"/>
    <col min="244" max="244" width="4.75" style="211" hidden="1" customWidth="1"/>
    <col min="245" max="245" width="4.75" style="210" hidden="1" customWidth="1"/>
    <col min="246" max="250" width="4.75" style="197" hidden="1" customWidth="1"/>
    <col min="251" max="251" width="4.75" style="211" hidden="1" customWidth="1"/>
    <col min="252" max="252" width="4.75" style="210" hidden="1" customWidth="1"/>
    <col min="253" max="257" width="4.75" style="197" hidden="1" customWidth="1"/>
    <col min="258" max="258" width="4.75" style="211" hidden="1" customWidth="1"/>
    <col min="259" max="259" width="4.75" style="210" hidden="1" customWidth="1"/>
    <col min="260" max="264" width="4.75" style="197" hidden="1" customWidth="1"/>
    <col min="265" max="265" width="4.75" style="211" hidden="1" customWidth="1"/>
    <col min="266" max="266" width="4.75" style="210" hidden="1" customWidth="1"/>
    <col min="267" max="271" width="4.75" style="197" hidden="1" customWidth="1"/>
    <col min="272" max="272" width="4.75" style="211" hidden="1" customWidth="1"/>
    <col min="273" max="273" width="4.75" style="210" hidden="1" customWidth="1"/>
    <col min="274" max="278" width="4.75" style="197" hidden="1" customWidth="1"/>
    <col min="279" max="279" width="4.75" style="211" hidden="1" customWidth="1"/>
    <col min="280" max="280" width="4.75" style="210" hidden="1" customWidth="1"/>
    <col min="281" max="285" width="4.75" style="197" hidden="1" customWidth="1"/>
    <col min="286" max="286" width="4.75" style="211" hidden="1" customWidth="1"/>
    <col min="287" max="287" width="4.75" style="210" hidden="1" customWidth="1"/>
    <col min="288" max="292" width="4.75" style="197" hidden="1" customWidth="1"/>
    <col min="293" max="293" width="4.75" style="211" hidden="1" customWidth="1"/>
    <col min="294" max="294" width="4.75" style="210" hidden="1" customWidth="1"/>
    <col min="295" max="299" width="4.75" style="197" hidden="1" customWidth="1"/>
    <col min="300" max="300" width="4.75" style="211" hidden="1" customWidth="1"/>
    <col min="301" max="301" width="4.75" style="210" hidden="1" customWidth="1"/>
    <col min="302" max="306" width="4.75" style="197" hidden="1" customWidth="1"/>
    <col min="307" max="307" width="4.75" style="211" hidden="1" customWidth="1"/>
    <col min="308" max="308" width="4.75" style="210" hidden="1" customWidth="1"/>
    <col min="309" max="313" width="4.75" style="197" hidden="1" customWidth="1"/>
    <col min="314" max="314" width="4.75" style="211" hidden="1" customWidth="1"/>
    <col min="315" max="315" width="4.75" style="210" hidden="1" customWidth="1"/>
    <col min="316" max="320" width="4.75" style="197" hidden="1" customWidth="1"/>
    <col min="321" max="321" width="4.75" style="211" hidden="1" customWidth="1"/>
    <col min="322" max="322" width="4.75" style="210" hidden="1" customWidth="1"/>
    <col min="323" max="327" width="4.75" style="197" hidden="1" customWidth="1"/>
    <col min="328" max="328" width="4.75" style="211" hidden="1" customWidth="1"/>
    <col min="329" max="329" width="4.75" style="210" hidden="1" customWidth="1"/>
    <col min="330" max="334" width="4.75" style="197" hidden="1" customWidth="1"/>
    <col min="335" max="335" width="4.75" style="211" hidden="1" customWidth="1"/>
    <col min="336" max="336" width="4.75" style="210" hidden="1" customWidth="1"/>
    <col min="337" max="341" width="4.75" style="197" hidden="1" customWidth="1"/>
    <col min="342" max="342" width="4.75" style="211" hidden="1" customWidth="1"/>
    <col min="343" max="343" width="4.75" style="210" hidden="1" customWidth="1"/>
    <col min="344" max="348" width="4.75" style="197" hidden="1" customWidth="1"/>
    <col min="349" max="349" width="4.75" style="211" hidden="1" customWidth="1"/>
    <col min="350" max="350" width="4.75" style="210" hidden="1" customWidth="1"/>
    <col min="351" max="355" width="4.75" style="197" hidden="1" customWidth="1"/>
    <col min="356" max="356" width="4.75" style="211" hidden="1" customWidth="1"/>
    <col min="357" max="357" width="4.75" style="210" hidden="1" customWidth="1"/>
    <col min="358" max="362" width="4.75" style="197" hidden="1" customWidth="1"/>
    <col min="363" max="363" width="4.75" style="211" hidden="1" customWidth="1"/>
    <col min="364" max="364" width="4.75" style="210" hidden="1" customWidth="1"/>
    <col min="365" max="369" width="4.75" style="197" hidden="1" customWidth="1"/>
    <col min="370" max="370" width="4.75" style="211" hidden="1" customWidth="1"/>
    <col min="371" max="371" width="4.75" style="210" hidden="1" customWidth="1"/>
    <col min="372" max="376" width="4.75" style="197" hidden="1" customWidth="1"/>
    <col min="377" max="377" width="4.75" style="211" hidden="1" customWidth="1"/>
    <col min="378" max="378" width="4.75" style="210" hidden="1" customWidth="1"/>
    <col min="379" max="383" width="4.75" style="197" hidden="1" customWidth="1"/>
    <col min="384" max="384" width="4.75" style="211" hidden="1" customWidth="1"/>
    <col min="385" max="385" width="4.75" style="210" hidden="1" customWidth="1"/>
    <col min="386" max="390" width="4.75" style="197" hidden="1" customWidth="1"/>
    <col min="391" max="391" width="4.75" style="211" hidden="1" customWidth="1"/>
    <col min="392" max="392" width="4.75" style="210" hidden="1" customWidth="1"/>
    <col min="393" max="397" width="4.75" style="197" hidden="1" customWidth="1"/>
    <col min="398" max="398" width="4.75" style="211" hidden="1" customWidth="1"/>
    <col min="399" max="399" width="4.75" style="210" hidden="1" customWidth="1"/>
    <col min="400" max="404" width="4.75" style="197" hidden="1" customWidth="1"/>
    <col min="405" max="405" width="4.75" style="211" hidden="1" customWidth="1"/>
    <col min="406" max="406" width="4.75" style="210" hidden="1" customWidth="1"/>
    <col min="407" max="411" width="4.75" style="197" hidden="1" customWidth="1"/>
    <col min="412" max="412" width="4.75" style="211" hidden="1" customWidth="1"/>
    <col min="413" max="413" width="4.75" style="210" hidden="1" customWidth="1"/>
    <col min="414" max="418" width="4.75" style="197" hidden="1" customWidth="1"/>
    <col min="419" max="419" width="4.75" style="211" hidden="1" customWidth="1"/>
    <col min="420" max="420" width="4.75" style="210" hidden="1" customWidth="1"/>
    <col min="421" max="425" width="4.75" style="197" hidden="1" customWidth="1"/>
    <col min="426" max="426" width="4.75" style="211" hidden="1" customWidth="1"/>
    <col min="427" max="427" width="4.75" style="210" hidden="1" customWidth="1"/>
    <col min="428" max="432" width="4.75" style="197" hidden="1" customWidth="1"/>
    <col min="433" max="433" width="4.75" style="211" hidden="1" customWidth="1"/>
    <col min="434" max="434" width="4.75" style="210" hidden="1" customWidth="1"/>
    <col min="435" max="439" width="4.75" style="197" hidden="1" customWidth="1"/>
    <col min="440" max="440" width="4.75" style="211" hidden="1" customWidth="1"/>
    <col min="441" max="441" width="4.75" style="210" hidden="1" customWidth="1"/>
    <col min="442" max="446" width="4.75" style="197" hidden="1" customWidth="1"/>
    <col min="447" max="447" width="4.75" style="211" hidden="1" customWidth="1"/>
    <col min="448" max="448" width="4.75" style="210" hidden="1" customWidth="1"/>
    <col min="449" max="453" width="4.75" style="197" hidden="1" customWidth="1"/>
    <col min="454" max="454" width="4.75" style="211" hidden="1" customWidth="1"/>
    <col min="455" max="455" width="4.75" style="210" hidden="1" customWidth="1"/>
    <col min="456" max="460" width="4.75" style="197" hidden="1" customWidth="1"/>
    <col min="461" max="461" width="4.75" style="211" hidden="1" customWidth="1"/>
    <col min="462" max="462" width="4.75" style="210" hidden="1" customWidth="1"/>
    <col min="463" max="467" width="4.75" style="197" hidden="1" customWidth="1"/>
    <col min="468" max="468" width="4.75" style="211" hidden="1" customWidth="1"/>
    <col min="469" max="469" width="4.75" style="210" hidden="1" customWidth="1"/>
    <col min="470" max="474" width="4.75" style="197" hidden="1" customWidth="1"/>
    <col min="475" max="475" width="4.75" style="211" hidden="1" customWidth="1"/>
    <col min="476" max="476" width="4.75" style="210" hidden="1" customWidth="1"/>
    <col min="477" max="481" width="4.75" style="197" hidden="1" customWidth="1"/>
    <col min="482" max="482" width="4.75" style="211" hidden="1" customWidth="1"/>
    <col min="483" max="483" width="4.75" style="210" hidden="1" customWidth="1"/>
    <col min="484" max="488" width="4.75" style="197" hidden="1" customWidth="1"/>
    <col min="489" max="489" width="4.75" style="211" hidden="1" customWidth="1"/>
    <col min="490" max="490" width="4.75" style="210" hidden="1" customWidth="1"/>
    <col min="491" max="495" width="4.75" style="197" hidden="1" customWidth="1"/>
    <col min="496" max="496" width="4.75" style="211" hidden="1" customWidth="1"/>
    <col min="497" max="497" width="4.75" style="210" hidden="1" customWidth="1"/>
    <col min="498" max="502" width="4.75" style="197" hidden="1" customWidth="1"/>
    <col min="503" max="503" width="4.75" style="211" hidden="1" customWidth="1"/>
    <col min="504" max="504" width="4.75" style="210" hidden="1" customWidth="1"/>
    <col min="505" max="509" width="4.75" style="197" hidden="1" customWidth="1"/>
    <col min="510" max="510" width="4.75" style="211" hidden="1" customWidth="1"/>
    <col min="511" max="511" width="4.75" style="210" hidden="1" customWidth="1"/>
    <col min="512" max="516" width="4.75" style="197" hidden="1" customWidth="1"/>
    <col min="517" max="517" width="4.75" style="211" hidden="1" customWidth="1"/>
    <col min="518" max="518" width="4.75" style="210" hidden="1" customWidth="1"/>
    <col min="519" max="523" width="4.75" style="197" hidden="1" customWidth="1"/>
    <col min="524" max="524" width="4.75" style="211" hidden="1" customWidth="1"/>
    <col min="525" max="525" width="4.75" style="210" hidden="1" customWidth="1"/>
    <col min="526" max="530" width="4.75" style="197" hidden="1" customWidth="1"/>
    <col min="531" max="531" width="4.75" style="211" hidden="1" customWidth="1"/>
    <col min="532" max="532" width="4.75" style="210" hidden="1" customWidth="1"/>
    <col min="533" max="537" width="4.75" style="197" hidden="1" customWidth="1"/>
    <col min="538" max="538" width="4.75" style="211" hidden="1" customWidth="1"/>
    <col min="539" max="539" width="4.75" style="210" hidden="1" customWidth="1"/>
    <col min="540" max="544" width="4.75" style="197" hidden="1" customWidth="1"/>
    <col min="545" max="545" width="4.75" style="211" hidden="1" customWidth="1"/>
    <col min="546" max="546" width="4.75" style="210" hidden="1" customWidth="1"/>
    <col min="547" max="551" width="4.75" style="197" hidden="1" customWidth="1"/>
    <col min="552" max="552" width="4.75" style="211" hidden="1" customWidth="1"/>
    <col min="553" max="553" width="4.75" style="210" hidden="1" customWidth="1"/>
    <col min="554" max="558" width="4.75" style="197" hidden="1" customWidth="1"/>
    <col min="559" max="559" width="4.75" style="211" hidden="1" customWidth="1"/>
    <col min="560" max="560" width="4.75" style="210" hidden="1" customWidth="1"/>
    <col min="561" max="565" width="4.75" style="197" hidden="1" customWidth="1"/>
    <col min="566" max="566" width="4.75" style="211" hidden="1" customWidth="1"/>
    <col min="567" max="567" width="4.75" style="210" hidden="1" customWidth="1"/>
    <col min="568" max="572" width="4.75" style="197" hidden="1" customWidth="1"/>
    <col min="573" max="573" width="4.75" style="211" hidden="1" customWidth="1"/>
    <col min="574" max="574" width="4.75" style="210" hidden="1" customWidth="1"/>
    <col min="575" max="579" width="4.75" style="197" hidden="1" customWidth="1"/>
    <col min="580" max="580" width="4.75" style="211" hidden="1" customWidth="1"/>
    <col min="581" max="581" width="4.75" style="210" hidden="1" customWidth="1"/>
    <col min="582" max="586" width="4.75" style="197" hidden="1" customWidth="1"/>
    <col min="587" max="587" width="4.75" style="211" hidden="1" customWidth="1"/>
    <col min="588" max="588" width="4.75" style="210" hidden="1" customWidth="1"/>
    <col min="589" max="593" width="4.75" style="197" hidden="1" customWidth="1"/>
    <col min="594" max="594" width="4.75" style="211" hidden="1" customWidth="1"/>
    <col min="595" max="595" width="4.75" style="210" hidden="1" customWidth="1"/>
    <col min="596" max="600" width="4.75" style="197" hidden="1" customWidth="1"/>
    <col min="601" max="601" width="4.75" style="211" hidden="1" customWidth="1"/>
    <col min="602" max="602" width="4.75" style="210" hidden="1" customWidth="1"/>
    <col min="603" max="607" width="4.75" style="197" hidden="1" customWidth="1"/>
    <col min="608" max="608" width="4.75" style="211" hidden="1" customWidth="1"/>
    <col min="609" max="609" width="4.75" style="210" hidden="1" customWidth="1"/>
    <col min="610" max="614" width="4.75" style="197" hidden="1" customWidth="1"/>
    <col min="615" max="615" width="4.75" style="211" hidden="1" customWidth="1"/>
    <col min="616" max="616" width="4.75" style="210" hidden="1" customWidth="1"/>
    <col min="617" max="621" width="4.75" style="197" hidden="1" customWidth="1"/>
    <col min="622" max="622" width="4.75" style="211" hidden="1" customWidth="1"/>
    <col min="623" max="623" width="4.75" style="210" hidden="1" customWidth="1"/>
    <col min="624" max="628" width="4.75" style="197" hidden="1" customWidth="1"/>
    <col min="629" max="629" width="4.75" style="211" hidden="1" customWidth="1"/>
    <col min="630" max="630" width="4.75" style="210" hidden="1" customWidth="1"/>
    <col min="631" max="635" width="4.75" style="197" hidden="1" customWidth="1"/>
    <col min="636" max="636" width="4.75" style="211" hidden="1" customWidth="1"/>
    <col min="637" max="637" width="4.75" style="210" hidden="1" customWidth="1"/>
    <col min="638" max="642" width="4.75" style="197" hidden="1" customWidth="1"/>
    <col min="643" max="643" width="4.75" style="211" hidden="1" customWidth="1"/>
    <col min="644" max="644" width="4.75" style="210" hidden="1" customWidth="1"/>
    <col min="645" max="649" width="4.75" style="197" hidden="1" customWidth="1"/>
    <col min="650" max="650" width="4.75" style="211" hidden="1" customWidth="1"/>
    <col min="651" max="651" width="4.75" style="210" hidden="1" customWidth="1"/>
    <col min="652" max="656" width="4.75" style="197" hidden="1" customWidth="1"/>
    <col min="657" max="657" width="4.75" style="211" hidden="1" customWidth="1"/>
    <col min="658" max="658" width="4.75" style="210" hidden="1" customWidth="1"/>
    <col min="659" max="663" width="4.75" style="197" hidden="1" customWidth="1"/>
    <col min="664" max="664" width="4.75" style="211" hidden="1" customWidth="1"/>
    <col min="665" max="665" width="4.75" style="210" hidden="1" customWidth="1"/>
    <col min="666" max="670" width="4.75" style="197" hidden="1" customWidth="1"/>
    <col min="671" max="671" width="4.75" style="211" hidden="1" customWidth="1"/>
    <col min="672" max="672" width="4.75" style="210" hidden="1" customWidth="1"/>
    <col min="673" max="677" width="4.75" style="197" hidden="1" customWidth="1"/>
    <col min="678" max="678" width="4.75" style="211" hidden="1" customWidth="1"/>
    <col min="679" max="679" width="4.75" style="210" hidden="1" customWidth="1"/>
    <col min="680" max="684" width="4.75" style="197" hidden="1" customWidth="1"/>
    <col min="685" max="685" width="4.75" style="211" hidden="1" customWidth="1"/>
    <col min="686" max="686" width="4.75" style="210" hidden="1" customWidth="1"/>
    <col min="687" max="691" width="4.75" style="197" hidden="1" customWidth="1"/>
    <col min="692" max="692" width="4.75" style="211" hidden="1" customWidth="1"/>
    <col min="693" max="693" width="4.75" style="210" hidden="1" customWidth="1"/>
    <col min="694" max="698" width="4.75" style="197" hidden="1" customWidth="1"/>
    <col min="699" max="699" width="4.75" style="211" hidden="1" customWidth="1"/>
    <col min="700" max="700" width="4.75" style="210" hidden="1" customWidth="1"/>
    <col min="701" max="705" width="4.75" style="197" hidden="1" customWidth="1"/>
    <col min="706" max="706" width="4.75" style="211" hidden="1" customWidth="1"/>
    <col min="707" max="707" width="4.75" style="210" hidden="1" customWidth="1"/>
    <col min="708" max="712" width="4.75" style="197" hidden="1" customWidth="1"/>
    <col min="713" max="713" width="4.75" style="211" hidden="1" customWidth="1"/>
    <col min="714" max="714" width="4.75" style="210" hidden="1" customWidth="1"/>
    <col min="715" max="719" width="4.75" style="197" hidden="1" customWidth="1"/>
    <col min="720" max="720" width="4.75" style="211" hidden="1" customWidth="1"/>
    <col min="721" max="721" width="4.75" style="210" hidden="1" customWidth="1"/>
    <col min="722" max="726" width="4.75" style="197" hidden="1" customWidth="1"/>
    <col min="727" max="727" width="4.75" style="211" hidden="1" customWidth="1"/>
    <col min="728" max="728" width="4.75" style="210" hidden="1" customWidth="1"/>
    <col min="729" max="733" width="4.75" style="197" hidden="1" customWidth="1"/>
    <col min="734" max="734" width="4.75" style="211" hidden="1" customWidth="1"/>
    <col min="735" max="735" width="4.75" style="210" hidden="1" customWidth="1"/>
    <col min="736" max="740" width="4.75" style="197" hidden="1" customWidth="1"/>
    <col min="741" max="741" width="4.75" style="211" hidden="1" customWidth="1"/>
    <col min="742" max="742" width="4.75" style="210" hidden="1" customWidth="1"/>
    <col min="743" max="747" width="4.75" style="197" hidden="1" customWidth="1"/>
    <col min="748" max="748" width="4.75" style="211" hidden="1" customWidth="1"/>
    <col min="749" max="749" width="4.75" style="210" hidden="1" customWidth="1"/>
    <col min="750" max="754" width="4.75" style="197" hidden="1" customWidth="1"/>
    <col min="755" max="755" width="4.75" style="211" hidden="1" customWidth="1"/>
    <col min="756" max="756" width="4.75" style="210" hidden="1" customWidth="1"/>
    <col min="757" max="761" width="4.75" style="197" hidden="1" customWidth="1"/>
    <col min="762" max="762" width="4.75" style="211" hidden="1" customWidth="1"/>
    <col min="763" max="763" width="4.75" style="210" hidden="1" customWidth="1"/>
    <col min="764" max="768" width="4.75" style="197" hidden="1" customWidth="1"/>
    <col min="769" max="769" width="4.75" style="211" hidden="1" customWidth="1"/>
    <col min="770" max="770" width="4.75" style="210" hidden="1" customWidth="1"/>
    <col min="771" max="775" width="4.75" style="197" hidden="1" customWidth="1"/>
    <col min="776" max="776" width="4.75" style="211" hidden="1" customWidth="1"/>
    <col min="777" max="777" width="4.75" style="210" hidden="1" customWidth="1"/>
    <col min="778" max="782" width="4.75" style="197" hidden="1" customWidth="1"/>
    <col min="783" max="783" width="4.75" style="211" hidden="1" customWidth="1"/>
    <col min="784" max="784" width="4.75" style="210" hidden="1" customWidth="1"/>
    <col min="785" max="789" width="4.75" style="197" hidden="1" customWidth="1"/>
    <col min="790" max="790" width="4.75" style="211" hidden="1" customWidth="1"/>
    <col min="791" max="791" width="4.75" style="210" hidden="1" customWidth="1"/>
    <col min="792" max="796" width="4.75" style="197" hidden="1" customWidth="1"/>
    <col min="797" max="797" width="4.75" style="211" hidden="1" customWidth="1"/>
    <col min="798" max="798" width="4.75" style="210" hidden="1" customWidth="1"/>
    <col min="799" max="803" width="4.75" style="197" hidden="1" customWidth="1"/>
    <col min="804" max="804" width="4.75" style="211" hidden="1" customWidth="1"/>
    <col min="805" max="805" width="4.75" style="210" hidden="1" customWidth="1"/>
    <col min="806" max="810" width="4.75" style="197" hidden="1" customWidth="1"/>
    <col min="811" max="811" width="4.75" style="211" hidden="1" customWidth="1"/>
    <col min="812" max="812" width="4.75" style="210" hidden="1" customWidth="1"/>
    <col min="813" max="817" width="4.75" style="197" hidden="1" customWidth="1"/>
    <col min="818" max="818" width="4.75" style="211" hidden="1" customWidth="1"/>
    <col min="819" max="819" width="4.75" style="210" hidden="1" customWidth="1"/>
    <col min="820" max="824" width="4.75" style="197" hidden="1" customWidth="1"/>
    <col min="825" max="825" width="4.75" style="211" hidden="1" customWidth="1"/>
    <col min="826" max="826" width="4.75" style="210" hidden="1" customWidth="1"/>
    <col min="827" max="831" width="4.75" style="197" hidden="1" customWidth="1"/>
    <col min="832" max="832" width="4.75" style="211" hidden="1" customWidth="1"/>
    <col min="833" max="833" width="4.75" style="210" hidden="1" customWidth="1"/>
    <col min="834" max="838" width="4.75" style="197" hidden="1" customWidth="1"/>
    <col min="839" max="839" width="4.75" style="211" hidden="1" customWidth="1"/>
    <col min="840" max="840" width="4.75" style="210" hidden="1" customWidth="1"/>
    <col min="841" max="845" width="4.75" style="197" hidden="1" customWidth="1"/>
    <col min="846" max="846" width="4.75" style="211" hidden="1" customWidth="1"/>
    <col min="847" max="847" width="4.75" style="210" hidden="1" customWidth="1"/>
    <col min="848" max="852" width="4.75" style="197" hidden="1" customWidth="1"/>
    <col min="853" max="853" width="4.75" style="211" hidden="1" customWidth="1"/>
    <col min="854" max="854" width="4.75" style="210" hidden="1" customWidth="1"/>
    <col min="855" max="859" width="4.75" style="197" hidden="1" customWidth="1"/>
    <col min="860" max="860" width="4.75" style="211" hidden="1" customWidth="1"/>
    <col min="861" max="861" width="4.75" style="210" hidden="1" customWidth="1"/>
    <col min="862" max="866" width="4.75" style="197" hidden="1" customWidth="1"/>
    <col min="867" max="867" width="4.75" style="211" hidden="1" customWidth="1"/>
    <col min="868" max="868" width="4.75" style="210" hidden="1" customWidth="1"/>
    <col min="869" max="873" width="4.75" style="197" hidden="1" customWidth="1"/>
    <col min="874" max="874" width="4.75" style="211" hidden="1" customWidth="1"/>
    <col min="875" max="875" width="4.75" style="210" hidden="1" customWidth="1"/>
    <col min="876" max="880" width="4.75" style="197" hidden="1" customWidth="1"/>
    <col min="881" max="881" width="4.75" style="211" hidden="1" customWidth="1"/>
    <col min="882" max="882" width="4.75" style="210" hidden="1" customWidth="1"/>
    <col min="883" max="887" width="4.75" style="197" hidden="1" customWidth="1"/>
    <col min="888" max="888" width="4.75" style="211" hidden="1" customWidth="1"/>
    <col min="889" max="889" width="4.75" style="210" hidden="1" customWidth="1"/>
    <col min="890" max="894" width="4.75" style="197" hidden="1" customWidth="1"/>
    <col min="895" max="895" width="4.75" style="211" hidden="1" customWidth="1"/>
    <col min="896" max="896" width="4.75" style="210" hidden="1" customWidth="1"/>
    <col min="897" max="901" width="4.75" style="197" hidden="1" customWidth="1"/>
    <col min="902" max="902" width="4.75" style="211" hidden="1" customWidth="1"/>
    <col min="903" max="903" width="4.75" style="210" hidden="1" customWidth="1"/>
    <col min="904" max="908" width="4.75" style="197" hidden="1" customWidth="1"/>
    <col min="909" max="909" width="4.75" style="211" hidden="1" customWidth="1"/>
    <col min="910" max="910" width="4.75" style="210" hidden="1" customWidth="1"/>
    <col min="911" max="915" width="4.75" style="197" hidden="1" customWidth="1"/>
    <col min="916" max="916" width="4.75" style="211" hidden="1" customWidth="1"/>
    <col min="917" max="917" width="4.75" style="210" hidden="1" customWidth="1"/>
    <col min="918" max="922" width="4.75" style="197" hidden="1" customWidth="1"/>
    <col min="923" max="923" width="4.75" style="211" hidden="1" customWidth="1"/>
    <col min="924" max="924" width="4.75" style="210" hidden="1" customWidth="1"/>
    <col min="925" max="929" width="4.75" style="197" hidden="1" customWidth="1"/>
    <col min="930" max="930" width="4.75" style="211" hidden="1" customWidth="1"/>
    <col min="931" max="931" width="4.75" style="210" hidden="1" customWidth="1"/>
    <col min="932" max="936" width="4.75" style="197" hidden="1" customWidth="1"/>
    <col min="937" max="937" width="4.75" style="211" hidden="1" customWidth="1"/>
    <col min="938" max="938" width="4.75" style="210" hidden="1" customWidth="1"/>
    <col min="939" max="943" width="4.75" style="197" hidden="1" customWidth="1"/>
    <col min="944" max="944" width="4.75" style="211" hidden="1" customWidth="1"/>
    <col min="945" max="945" width="4.75" style="210" hidden="1" customWidth="1"/>
    <col min="946" max="950" width="4.75" style="197" hidden="1" customWidth="1"/>
    <col min="951" max="951" width="4.75" style="211" hidden="1" customWidth="1"/>
    <col min="952" max="952" width="4.75" style="210" hidden="1" customWidth="1"/>
    <col min="953" max="957" width="4.75" style="197" hidden="1" customWidth="1"/>
    <col min="958" max="958" width="4.75" style="211" hidden="1" customWidth="1"/>
    <col min="959" max="959" width="4.75" style="210" hidden="1" customWidth="1"/>
    <col min="960" max="964" width="4.75" style="197" hidden="1" customWidth="1"/>
    <col min="965" max="965" width="4.75" style="211" hidden="1" customWidth="1"/>
    <col min="966" max="966" width="4.75" style="210" hidden="1" customWidth="1"/>
    <col min="967" max="971" width="4.75" style="197" hidden="1" customWidth="1"/>
    <col min="972" max="972" width="4.75" style="211" hidden="1" customWidth="1"/>
    <col min="973" max="973" width="4.75" style="210" hidden="1" customWidth="1"/>
    <col min="974" max="978" width="4.75" style="197" hidden="1" customWidth="1"/>
    <col min="979" max="979" width="4.75" style="211" hidden="1" customWidth="1"/>
    <col min="980" max="980" width="4.75" style="210" hidden="1" customWidth="1"/>
    <col min="981" max="985" width="4.75" style="197" hidden="1" customWidth="1"/>
    <col min="986" max="986" width="4.75" style="211" hidden="1" customWidth="1"/>
    <col min="987" max="987" width="4.75" style="210" hidden="1" customWidth="1"/>
    <col min="988" max="992" width="4.75" style="197" hidden="1" customWidth="1"/>
    <col min="993" max="993" width="4.75" style="211" hidden="1" customWidth="1"/>
    <col min="994" max="994" width="4.75" style="210" hidden="1" customWidth="1"/>
    <col min="995" max="999" width="4.75" style="197" hidden="1" customWidth="1"/>
    <col min="1000" max="1000" width="4.75" style="211" hidden="1" customWidth="1"/>
    <col min="1001" max="1001" width="4.75" style="210" hidden="1" customWidth="1"/>
    <col min="1002" max="1006" width="4.75" style="197" hidden="1" customWidth="1"/>
    <col min="1007" max="1007" width="4.75" style="211" hidden="1" customWidth="1"/>
    <col min="1008" max="1008" width="4.75" style="210" hidden="1" customWidth="1"/>
    <col min="1009" max="1013" width="4.75" style="197" hidden="1" customWidth="1"/>
    <col min="1014" max="1014" width="4.75" style="211" hidden="1" customWidth="1"/>
    <col min="1015" max="1015" width="4.75" style="210" hidden="1" customWidth="1"/>
    <col min="1016" max="1020" width="4.75" style="197" hidden="1" customWidth="1"/>
    <col min="1021" max="1021" width="4.75" style="211" hidden="1" customWidth="1"/>
    <col min="1022" max="1022" width="4.75" style="210" hidden="1" customWidth="1"/>
    <col min="1023" max="1027" width="4.75" style="197" hidden="1" customWidth="1"/>
    <col min="1028" max="1028" width="4.75" style="211" hidden="1" customWidth="1"/>
    <col min="1029" max="1029" width="4.75" style="210" hidden="1" customWidth="1"/>
    <col min="1030" max="1034" width="4.75" style="197" hidden="1" customWidth="1"/>
    <col min="1035" max="1035" width="4.75" style="211" hidden="1" customWidth="1"/>
    <col min="1036" max="1036" width="4.75" style="210" hidden="1" customWidth="1"/>
    <col min="1037" max="1041" width="4.75" style="197" hidden="1" customWidth="1"/>
    <col min="1042" max="1042" width="4.75" style="211" hidden="1" customWidth="1"/>
    <col min="1043" max="1043" width="4.75" style="210" hidden="1" customWidth="1"/>
    <col min="1044" max="1048" width="4.75" style="197" hidden="1" customWidth="1"/>
    <col min="1049" max="1049" width="4.75" style="211" hidden="1" customWidth="1"/>
    <col min="1050" max="1050" width="4.75" style="210" hidden="1" customWidth="1"/>
    <col min="1051" max="1055" width="4.75" style="197" hidden="1" customWidth="1"/>
    <col min="1056" max="1056" width="4.75" style="211" hidden="1" customWidth="1"/>
    <col min="1057" max="1057" width="4.75" style="210" hidden="1" customWidth="1"/>
    <col min="1058" max="1062" width="4.75" style="197" hidden="1" customWidth="1"/>
    <col min="1063" max="1063" width="4.75" style="211" hidden="1" customWidth="1"/>
    <col min="1064" max="1064" width="4.75" style="210" hidden="1" customWidth="1"/>
    <col min="1065" max="1069" width="4.75" style="197" hidden="1" customWidth="1"/>
    <col min="1070" max="1070" width="4.75" style="211" hidden="1" customWidth="1"/>
    <col min="1071" max="1071" width="4.75" style="210" hidden="1" customWidth="1"/>
    <col min="1072" max="1076" width="4.75" style="197" hidden="1" customWidth="1"/>
    <col min="1077" max="1077" width="4.75" style="211" hidden="1" customWidth="1"/>
    <col min="1078" max="1078" width="4.75" style="210" hidden="1" customWidth="1"/>
    <col min="1079" max="1083" width="4.75" style="197" hidden="1" customWidth="1"/>
    <col min="1084" max="1084" width="4.75" style="211" hidden="1" customWidth="1"/>
    <col min="1085" max="1085" width="4.75" style="210" hidden="1" customWidth="1"/>
    <col min="1086" max="1090" width="4.75" style="197" hidden="1" customWidth="1"/>
    <col min="1091" max="1091" width="4.75" style="211" hidden="1" customWidth="1"/>
    <col min="1092" max="1092" width="4.75" style="210" hidden="1" customWidth="1"/>
    <col min="1093" max="1097" width="4.75" style="197" hidden="1" customWidth="1"/>
    <col min="1098" max="1098" width="4.75" style="211" hidden="1" customWidth="1"/>
    <col min="1099" max="1099" width="4.75" style="210" hidden="1" customWidth="1"/>
    <col min="1100" max="1104" width="4.75" style="197" hidden="1" customWidth="1"/>
    <col min="1105" max="1105" width="4.75" style="211" hidden="1" customWidth="1"/>
    <col min="1106" max="1106" width="4.75" style="210" hidden="1" customWidth="1"/>
    <col min="1107" max="1111" width="4.75" style="197" hidden="1" customWidth="1"/>
    <col min="1112" max="1112" width="4.75" style="211" hidden="1" customWidth="1"/>
    <col min="1113" max="1113" width="4.75" style="210" hidden="1" customWidth="1"/>
    <col min="1114" max="1118" width="4.75" style="197" hidden="1" customWidth="1"/>
    <col min="1119" max="1119" width="4.75" style="211" hidden="1" customWidth="1"/>
    <col min="1120" max="1120" width="4.75" style="210" hidden="1" customWidth="1"/>
    <col min="1121" max="1125" width="4.75" style="197" hidden="1" customWidth="1"/>
    <col min="1126" max="1126" width="4.75" style="211" hidden="1" customWidth="1"/>
    <col min="1127" max="1127" width="4.75" style="210" hidden="1" customWidth="1"/>
    <col min="1128" max="1132" width="4.75" style="197" hidden="1" customWidth="1"/>
    <col min="1133" max="1133" width="4.75" style="211" hidden="1" customWidth="1"/>
    <col min="1134" max="1134" width="4.75" style="210" hidden="1" customWidth="1"/>
    <col min="1135" max="1139" width="4.75" style="197" hidden="1" customWidth="1"/>
    <col min="1140" max="1140" width="4.75" style="211" hidden="1" customWidth="1"/>
    <col min="1141" max="1141" width="4.75" style="210" hidden="1" customWidth="1"/>
    <col min="1142" max="1146" width="4.75" style="197" hidden="1" customWidth="1"/>
    <col min="1147" max="1147" width="4.75" style="211" hidden="1" customWidth="1"/>
    <col min="1148" max="1148" width="4.75" style="210" hidden="1" customWidth="1"/>
    <col min="1149" max="1153" width="4.75" style="197" hidden="1" customWidth="1"/>
    <col min="1154" max="1154" width="4.75" style="211" hidden="1" customWidth="1"/>
    <col min="1155" max="1155" width="4.75" style="210" hidden="1" customWidth="1"/>
    <col min="1156" max="1160" width="4.75" style="197" hidden="1" customWidth="1"/>
    <col min="1161" max="1161" width="4.75" style="211" hidden="1" customWidth="1"/>
    <col min="1162" max="1162" width="4.75" style="210" hidden="1" customWidth="1"/>
    <col min="1163" max="1167" width="4.75" style="197" hidden="1" customWidth="1"/>
    <col min="1168" max="1168" width="4.75" style="211" hidden="1" customWidth="1"/>
    <col min="1169" max="1169" width="4.75" style="210" hidden="1" customWidth="1"/>
    <col min="1170" max="1174" width="4.75" style="197" hidden="1" customWidth="1"/>
    <col min="1175" max="1175" width="4.75" style="211" hidden="1" customWidth="1"/>
    <col min="1176" max="1176" width="4.75" style="210" hidden="1" customWidth="1"/>
    <col min="1177" max="1181" width="4.75" style="197" hidden="1" customWidth="1"/>
    <col min="1182" max="1182" width="4.75" style="211" hidden="1" customWidth="1"/>
    <col min="1183" max="1183" width="4.75" style="210" hidden="1" customWidth="1"/>
    <col min="1184" max="1188" width="4.75" style="197" hidden="1" customWidth="1"/>
    <col min="1189" max="1189" width="4.75" style="211" hidden="1" customWidth="1"/>
    <col min="1190" max="1190" width="4.75" style="210" hidden="1" customWidth="1"/>
    <col min="1191" max="1195" width="4.75" style="197" hidden="1" customWidth="1"/>
    <col min="1196" max="1196" width="4.75" style="211" hidden="1" customWidth="1"/>
    <col min="1197" max="1197" width="4.75" style="210" hidden="1" customWidth="1"/>
    <col min="1198" max="1202" width="4.75" style="197" hidden="1" customWidth="1"/>
    <col min="1203" max="1203" width="4.75" style="211" hidden="1" customWidth="1"/>
    <col min="1204" max="1204" width="4.75" style="210" hidden="1" customWidth="1"/>
    <col min="1205" max="1209" width="4.75" style="197" hidden="1" customWidth="1"/>
    <col min="1210" max="1210" width="4.75" style="211" hidden="1" customWidth="1"/>
    <col min="1211" max="1211" width="4.75" style="210" hidden="1" customWidth="1"/>
    <col min="1212" max="1216" width="4.75" style="197" hidden="1" customWidth="1"/>
    <col min="1217" max="1217" width="4.75" style="211" hidden="1" customWidth="1"/>
    <col min="1218" max="1218" width="4.75" style="210" hidden="1" customWidth="1"/>
    <col min="1219" max="1223" width="4.75" style="197" hidden="1" customWidth="1"/>
    <col min="1224" max="1224" width="4.75" style="211" hidden="1" customWidth="1"/>
    <col min="1225" max="1225" width="4.75" style="210" hidden="1" customWidth="1"/>
    <col min="1226" max="1230" width="4.75" style="197" hidden="1" customWidth="1"/>
    <col min="1231" max="1231" width="4.75" style="211" hidden="1" customWidth="1"/>
    <col min="1232" max="1232" width="4.75" style="210" hidden="1" customWidth="1"/>
    <col min="1233" max="1237" width="4.75" style="197" hidden="1" customWidth="1"/>
    <col min="1238" max="1238" width="4.75" style="211" hidden="1" customWidth="1"/>
    <col min="1239" max="1239" width="4.75" style="210" hidden="1" customWidth="1"/>
    <col min="1240" max="1244" width="4.75" style="197" hidden="1" customWidth="1"/>
    <col min="1245" max="1245" width="4.75" style="211" hidden="1" customWidth="1"/>
    <col min="1246" max="1246" width="4.75" style="210" hidden="1" customWidth="1"/>
    <col min="1247" max="1251" width="4.75" style="197" hidden="1" customWidth="1"/>
    <col min="1252" max="1252" width="4.75" style="211" hidden="1" customWidth="1"/>
    <col min="1253" max="1253" width="4.75" style="210" hidden="1" customWidth="1"/>
    <col min="1254" max="1258" width="4.75" style="197" hidden="1" customWidth="1"/>
    <col min="1259" max="1259" width="4.75" style="211" hidden="1" customWidth="1"/>
    <col min="1260" max="1260" width="4.75" style="210" hidden="1" customWidth="1"/>
    <col min="1261" max="1265" width="4.75" style="197" hidden="1" customWidth="1"/>
    <col min="1266" max="1266" width="4.75" style="211" hidden="1" customWidth="1"/>
    <col min="1267" max="1267" width="4.75" style="210" hidden="1" customWidth="1"/>
    <col min="1268" max="1272" width="4.75" style="197" hidden="1" customWidth="1"/>
    <col min="1273" max="1273" width="4.75" style="211" hidden="1" customWidth="1"/>
    <col min="1274" max="1274" width="4.75" style="210" hidden="1" customWidth="1"/>
    <col min="1275" max="1279" width="4.75" style="197" hidden="1" customWidth="1"/>
    <col min="1280" max="1280" width="4.75" style="211" hidden="1" customWidth="1"/>
    <col min="1281" max="1281" width="4.75" style="210" hidden="1" customWidth="1"/>
    <col min="1282" max="1286" width="4.75" style="197" hidden="1" customWidth="1"/>
    <col min="1287" max="1287" width="4.75" style="211" hidden="1" customWidth="1"/>
    <col min="1288" max="1288" width="4.75" style="210" hidden="1" customWidth="1"/>
    <col min="1289" max="1293" width="4.75" style="197" hidden="1" customWidth="1"/>
    <col min="1294" max="1294" width="4.75" style="211" hidden="1" customWidth="1"/>
    <col min="1295" max="1295" width="4.75" style="210" hidden="1" customWidth="1"/>
    <col min="1296" max="1300" width="4.75" style="197" hidden="1" customWidth="1"/>
    <col min="1301" max="1301" width="4.75" style="211" hidden="1" customWidth="1"/>
    <col min="1302" max="1302" width="4.75" style="210" hidden="1" customWidth="1"/>
    <col min="1303" max="1307" width="4.75" style="197" hidden="1" customWidth="1"/>
    <col min="1308" max="1308" width="4.75" style="211" hidden="1" customWidth="1"/>
    <col min="1309" max="1309" width="4.75" style="210" hidden="1" customWidth="1"/>
    <col min="1310" max="1314" width="4.75" style="197" hidden="1" customWidth="1"/>
    <col min="1315" max="1315" width="4.75" style="211" hidden="1" customWidth="1"/>
    <col min="1316" max="1316" width="4.75" style="210" hidden="1" customWidth="1"/>
    <col min="1317" max="1321" width="4.75" style="197" hidden="1" customWidth="1"/>
    <col min="1322" max="1322" width="4.75" style="211" hidden="1" customWidth="1"/>
    <col min="1323" max="1323" width="4.75" style="210" hidden="1" customWidth="1"/>
    <col min="1324" max="1328" width="4.75" style="197" hidden="1" customWidth="1"/>
    <col min="1329" max="1329" width="4.75" style="211" hidden="1" customWidth="1"/>
    <col min="1330" max="1330" width="4.75" style="210" hidden="1" customWidth="1"/>
    <col min="1331" max="1335" width="4.75" style="197" hidden="1" customWidth="1"/>
    <col min="1336" max="1336" width="4.75" style="211" hidden="1" customWidth="1"/>
    <col min="1337" max="1337" width="4.75" style="210" hidden="1" customWidth="1"/>
    <col min="1338" max="1342" width="4.75" style="197" hidden="1" customWidth="1"/>
    <col min="1343" max="1343" width="4.75" style="211" hidden="1" customWidth="1"/>
    <col min="1344" max="1344" width="4.75" style="210" hidden="1" customWidth="1"/>
    <col min="1345" max="1349" width="4.75" style="197" hidden="1" customWidth="1"/>
    <col min="1350" max="1350" width="4.75" style="211" hidden="1" customWidth="1"/>
    <col min="1351" max="1351" width="4.75" style="210" hidden="1" customWidth="1"/>
    <col min="1352" max="1356" width="4.75" style="197" hidden="1" customWidth="1"/>
    <col min="1357" max="1357" width="4.75" style="211" hidden="1" customWidth="1"/>
    <col min="1358" max="1358" width="4.75" style="210" hidden="1" customWidth="1"/>
    <col min="1359" max="1363" width="4.75" style="197" hidden="1" customWidth="1"/>
    <col min="1364" max="1364" width="4.75" style="211" hidden="1" customWidth="1"/>
    <col min="1365" max="1365" width="4.75" style="210" hidden="1" customWidth="1"/>
    <col min="1366" max="1370" width="4.75" style="197" hidden="1" customWidth="1"/>
    <col min="1371" max="1371" width="4.75" style="211" hidden="1" customWidth="1"/>
    <col min="1372" max="1372" width="4.75" style="210" hidden="1" customWidth="1"/>
    <col min="1373" max="1377" width="4.75" style="197" hidden="1" customWidth="1"/>
    <col min="1378" max="1378" width="4.75" style="211" hidden="1" customWidth="1"/>
    <col min="1379" max="1379" width="4.75" style="210" hidden="1" customWidth="1"/>
    <col min="1380" max="1384" width="4.75" style="197" hidden="1" customWidth="1"/>
    <col min="1385" max="1385" width="4.75" style="211" hidden="1" customWidth="1"/>
    <col min="1386" max="1386" width="4.75" style="210" hidden="1" customWidth="1"/>
    <col min="1387" max="1391" width="4.75" style="197" hidden="1" customWidth="1"/>
    <col min="1392" max="1392" width="4.75" style="211" hidden="1" customWidth="1"/>
    <col min="1393" max="1393" width="4.75" style="210" hidden="1" customWidth="1"/>
    <col min="1394" max="1398" width="4.75" style="197" hidden="1" customWidth="1"/>
    <col min="1399" max="1399" width="4.75" style="211" hidden="1" customWidth="1"/>
    <col min="1400" max="1400" width="4.75" style="210" hidden="1" customWidth="1"/>
    <col min="1401" max="1405" width="4.75" style="197" hidden="1" customWidth="1"/>
    <col min="1406" max="1406" width="4.75" style="211" hidden="1" customWidth="1"/>
    <col min="1407" max="1407" width="4.75" style="210" hidden="1" customWidth="1"/>
    <col min="1408" max="1412" width="4.75" style="197" hidden="1" customWidth="1"/>
    <col min="1413" max="1413" width="4.75" style="211" hidden="1" customWidth="1"/>
    <col min="1414" max="1414" width="4.75" style="210" hidden="1" customWidth="1"/>
    <col min="1415" max="1419" width="4.75" style="197" hidden="1" customWidth="1"/>
    <col min="1420" max="1420" width="4.75" style="211" hidden="1" customWidth="1"/>
    <col min="1421" max="1421" width="4.75" style="210" hidden="1" customWidth="1"/>
    <col min="1422" max="1426" width="4.75" style="197" hidden="1" customWidth="1"/>
    <col min="1427" max="1427" width="4.75" style="211" hidden="1" customWidth="1"/>
    <col min="1428" max="1428" width="4.75" style="210" hidden="1" customWidth="1"/>
    <col min="1429" max="1433" width="4.75" style="197" hidden="1" customWidth="1"/>
    <col min="1434" max="1434" width="4.75" style="211" hidden="1" customWidth="1"/>
    <col min="1435" max="1435" width="4.75" style="210" hidden="1" customWidth="1"/>
    <col min="1436" max="1440" width="4.75" style="197" hidden="1" customWidth="1"/>
    <col min="1441" max="1441" width="4.75" style="211" hidden="1" customWidth="1"/>
    <col min="1442" max="1442" width="4.75" style="210" hidden="1" customWidth="1"/>
    <col min="1443" max="1447" width="4.75" style="197" hidden="1" customWidth="1"/>
    <col min="1448" max="1448" width="4.75" style="211" hidden="1" customWidth="1"/>
    <col min="1449" max="1449" width="4.75" style="210" hidden="1" customWidth="1"/>
    <col min="1450" max="1454" width="4.75" style="197" hidden="1" customWidth="1"/>
    <col min="1455" max="1455" width="4.75" style="211" hidden="1" customWidth="1"/>
    <col min="1456" max="1456" width="4.75" style="210" hidden="1" customWidth="1"/>
    <col min="1457" max="1461" width="4.75" style="197" hidden="1" customWidth="1"/>
    <col min="1462" max="1462" width="4.75" style="211" hidden="1" customWidth="1"/>
    <col min="1463" max="1463" width="4.75" style="210" hidden="1" customWidth="1"/>
    <col min="1464" max="1468" width="4.75" style="197" hidden="1" customWidth="1"/>
    <col min="1469" max="1469" width="4.75" style="211" hidden="1" customWidth="1"/>
    <col min="1470" max="1470" width="4.75" style="210" hidden="1" customWidth="1"/>
    <col min="1471" max="1475" width="4.75" style="197" hidden="1" customWidth="1"/>
    <col min="1476" max="1476" width="4.75" style="211" hidden="1" customWidth="1"/>
    <col min="1477" max="1477" width="4.75" style="210" hidden="1" customWidth="1"/>
    <col min="1478" max="1482" width="4.75" style="197" hidden="1" customWidth="1"/>
    <col min="1483" max="1483" width="4.75" style="211" hidden="1" customWidth="1"/>
    <col min="1484" max="1484" width="4.75" style="210" hidden="1" customWidth="1"/>
    <col min="1485" max="1489" width="4.75" style="197" hidden="1" customWidth="1"/>
    <col min="1490" max="1490" width="4.75" style="211" hidden="1" customWidth="1"/>
    <col min="1491" max="1491" width="4.75" style="210" hidden="1" customWidth="1"/>
    <col min="1492" max="1496" width="4.75" style="197" hidden="1" customWidth="1"/>
    <col min="1497" max="1497" width="4.75" style="211" hidden="1" customWidth="1"/>
    <col min="1498" max="1498" width="4.75" style="210" hidden="1" customWidth="1"/>
    <col min="1499" max="1503" width="4.75" style="197" hidden="1" customWidth="1"/>
    <col min="1504" max="1504" width="4.75" style="211" hidden="1" customWidth="1"/>
    <col min="1505" max="1505" width="4.75" style="210" hidden="1" customWidth="1"/>
    <col min="1506" max="1510" width="4.75" style="197" hidden="1" customWidth="1"/>
    <col min="1511" max="1511" width="4.75" style="211" hidden="1" customWidth="1"/>
    <col min="1512" max="1512" width="4.75" style="210" hidden="1" customWidth="1"/>
    <col min="1513" max="1517" width="4.75" style="197" hidden="1" customWidth="1"/>
    <col min="1518" max="1518" width="4.75" style="211" hidden="1" customWidth="1"/>
    <col min="1519" max="1519" width="4.75" style="210" hidden="1" customWidth="1"/>
    <col min="1520" max="1524" width="4.75" style="197" hidden="1" customWidth="1"/>
    <col min="1525" max="1525" width="4.75" style="211" hidden="1" customWidth="1"/>
    <col min="1526" max="1526" width="4.75" style="210" hidden="1" customWidth="1"/>
    <col min="1527" max="1531" width="4.75" style="197" hidden="1" customWidth="1"/>
    <col min="1532" max="1532" width="4.75" style="211" hidden="1" customWidth="1"/>
    <col min="1533" max="1533" width="4.75" style="210" hidden="1" customWidth="1"/>
    <col min="1534" max="1538" width="4.75" style="197" hidden="1" customWidth="1"/>
    <col min="1539" max="1539" width="4.75" style="211" hidden="1" customWidth="1"/>
    <col min="1540" max="1540" width="4.75" style="210" hidden="1" customWidth="1"/>
    <col min="1541" max="1545" width="4.75" style="197" hidden="1" customWidth="1"/>
    <col min="1546" max="1546" width="4.75" style="211" hidden="1" customWidth="1"/>
    <col min="1547" max="1547" width="4.75" style="210" hidden="1" customWidth="1"/>
    <col min="1548" max="1552" width="4.75" style="197" hidden="1" customWidth="1"/>
    <col min="1553" max="1553" width="4.75" style="211" hidden="1" customWidth="1"/>
    <col min="1554" max="1554" width="4.75" style="210" hidden="1" customWidth="1"/>
    <col min="1555" max="1559" width="4.75" style="197" hidden="1" customWidth="1"/>
    <col min="1560" max="1560" width="4.75" style="211" hidden="1" customWidth="1"/>
    <col min="1561" max="1561" width="4.75" style="210" hidden="1" customWidth="1"/>
    <col min="1562" max="1566" width="4.75" style="197" hidden="1" customWidth="1"/>
    <col min="1567" max="1567" width="4.75" style="211" hidden="1" customWidth="1"/>
    <col min="1568" max="1568" width="4.75" style="210" hidden="1" customWidth="1"/>
    <col min="1569" max="1573" width="4.75" style="197" hidden="1" customWidth="1"/>
    <col min="1574" max="1574" width="4.75" style="211" hidden="1" customWidth="1"/>
    <col min="1575" max="1575" width="4.75" style="210" hidden="1" customWidth="1"/>
    <col min="1576" max="1580" width="4.75" style="197" hidden="1" customWidth="1"/>
    <col min="1581" max="1581" width="4.75" style="211" hidden="1" customWidth="1"/>
    <col min="1582" max="1582" width="4.75" style="210" hidden="1" customWidth="1"/>
    <col min="1583" max="1587" width="4.75" style="197" hidden="1" customWidth="1"/>
    <col min="1588" max="1588" width="4.75" style="211" hidden="1" customWidth="1"/>
    <col min="1589" max="1589" width="4.75" style="210" hidden="1" customWidth="1"/>
    <col min="1590" max="1594" width="4.75" style="197" hidden="1" customWidth="1"/>
    <col min="1595" max="1595" width="4.75" style="211" hidden="1" customWidth="1"/>
    <col min="1596" max="1596" width="4.75" style="210" hidden="1" customWidth="1"/>
    <col min="1597" max="1601" width="4.75" style="197" hidden="1" customWidth="1"/>
    <col min="1602" max="1602" width="4.75" style="211" hidden="1" customWidth="1"/>
    <col min="1603" max="1603" width="4.75" style="210" hidden="1" customWidth="1"/>
    <col min="1604" max="1608" width="4.75" style="197" hidden="1" customWidth="1"/>
    <col min="1609" max="1609" width="4.75" style="211" hidden="1" customWidth="1"/>
    <col min="1610" max="1610" width="4.75" style="210" hidden="1" customWidth="1"/>
    <col min="1611" max="1615" width="4.75" style="197" hidden="1" customWidth="1"/>
    <col min="1616" max="1616" width="4.75" style="211" hidden="1" customWidth="1"/>
    <col min="1617" max="1617" width="4.75" style="210" hidden="1" customWidth="1"/>
    <col min="1618" max="1622" width="4.75" style="197" hidden="1" customWidth="1"/>
    <col min="1623" max="1623" width="4.75" style="211" hidden="1" customWidth="1"/>
    <col min="1624" max="1624" width="4.75" style="210" hidden="1" customWidth="1"/>
    <col min="1625" max="1629" width="4.75" style="197" hidden="1" customWidth="1"/>
    <col min="1630" max="1630" width="4.75" style="211" hidden="1" customWidth="1"/>
    <col min="1631" max="1631" width="4.75" style="210" hidden="1" customWidth="1"/>
    <col min="1632" max="1636" width="4.75" style="197" hidden="1" customWidth="1"/>
    <col min="1637" max="1637" width="4.75" style="211" hidden="1" customWidth="1"/>
    <col min="1638" max="1638" width="4.75" style="210" hidden="1" customWidth="1"/>
    <col min="1639" max="1643" width="4.75" style="197" hidden="1" customWidth="1"/>
    <col min="1644" max="1644" width="4.75" style="211" hidden="1" customWidth="1"/>
    <col min="1645" max="1645" width="4.75" style="210" hidden="1" customWidth="1"/>
    <col min="1646" max="1650" width="4.75" style="197" hidden="1" customWidth="1"/>
    <col min="1651" max="1651" width="4.75" style="211" hidden="1" customWidth="1"/>
    <col min="1652" max="1652" width="4.75" style="210" hidden="1" customWidth="1"/>
    <col min="1653" max="1657" width="4.75" style="197" hidden="1" customWidth="1"/>
    <col min="1658" max="1658" width="4.75" style="211" hidden="1" customWidth="1"/>
    <col min="1659" max="1659" width="4.75" style="210" hidden="1" customWidth="1"/>
    <col min="1660" max="1664" width="4.75" style="197" hidden="1" customWidth="1"/>
    <col min="1665" max="1665" width="4.75" style="211" hidden="1" customWidth="1"/>
    <col min="1666" max="1666" width="4.75" style="210" hidden="1" customWidth="1"/>
    <col min="1667" max="1671" width="4.75" style="197" hidden="1" customWidth="1"/>
    <col min="1672" max="1672" width="4.75" style="211" hidden="1" customWidth="1"/>
    <col min="1673" max="1673" width="4.75" style="210" hidden="1" customWidth="1"/>
    <col min="1674" max="1678" width="4.75" style="197" hidden="1" customWidth="1"/>
    <col min="1679" max="1679" width="4.75" style="211" hidden="1" customWidth="1"/>
    <col min="1680" max="1680" width="4.75" style="210" hidden="1" customWidth="1"/>
    <col min="1681" max="1685" width="4.75" style="197" hidden="1" customWidth="1"/>
    <col min="1686" max="1686" width="4.75" style="211" hidden="1" customWidth="1"/>
    <col min="1687" max="1687" width="4.75" style="210" hidden="1" customWidth="1"/>
    <col min="1688" max="1692" width="4.75" style="197" hidden="1" customWidth="1"/>
    <col min="1693" max="1693" width="4.75" style="211" hidden="1" customWidth="1"/>
    <col min="1694" max="1694" width="4.75" style="210" hidden="1" customWidth="1"/>
    <col min="1695" max="1699" width="4.75" style="197" hidden="1" customWidth="1"/>
    <col min="1700" max="1700" width="4.75" style="211" hidden="1" customWidth="1"/>
    <col min="1701" max="1701" width="4.75" style="210" hidden="1" customWidth="1"/>
    <col min="1702" max="1706" width="4.75" style="197" hidden="1" customWidth="1"/>
    <col min="1707" max="1707" width="4.75" style="211" hidden="1" customWidth="1"/>
    <col min="1708" max="1708" width="4.75" style="210" hidden="1" customWidth="1"/>
    <col min="1709" max="1713" width="4.75" style="197" hidden="1" customWidth="1"/>
    <col min="1714" max="1714" width="4.75" style="211" hidden="1" customWidth="1"/>
    <col min="1715" max="1715" width="4.75" style="210" hidden="1" customWidth="1"/>
    <col min="1716" max="1720" width="4.75" style="197" hidden="1" customWidth="1"/>
    <col min="1721" max="1721" width="4.75" style="211" hidden="1" customWidth="1"/>
    <col min="1722" max="1722" width="4.75" style="210" hidden="1" customWidth="1"/>
    <col min="1723" max="1727" width="4.75" style="197" hidden="1" customWidth="1"/>
    <col min="1728" max="1728" width="4.75" style="211" hidden="1" customWidth="1"/>
    <col min="1729" max="1729" width="4.75" style="210" hidden="1" customWidth="1"/>
    <col min="1730" max="1734" width="4.75" style="197" hidden="1" customWidth="1"/>
    <col min="1735" max="1735" width="4.75" style="211" hidden="1" customWidth="1"/>
    <col min="1736" max="1736" width="4.75" style="210" hidden="1" customWidth="1"/>
    <col min="1737" max="1741" width="4.75" style="197" hidden="1" customWidth="1"/>
    <col min="1742" max="1742" width="4.75" style="211" hidden="1" customWidth="1"/>
    <col min="1743" max="1743" width="4.75" style="210" hidden="1" customWidth="1"/>
    <col min="1744" max="1748" width="4.75" style="197" hidden="1" customWidth="1"/>
    <col min="1749" max="1749" width="4.75" style="211" hidden="1" customWidth="1"/>
    <col min="1750" max="1750" width="4.75" style="210" hidden="1" customWidth="1"/>
    <col min="1751" max="1755" width="4.75" style="197" hidden="1" customWidth="1"/>
    <col min="1756" max="1756" width="4.75" style="211" hidden="1" customWidth="1"/>
    <col min="1757" max="1757" width="4.75" style="210" hidden="1" customWidth="1"/>
    <col min="1758" max="1762" width="4.75" style="197" hidden="1" customWidth="1"/>
    <col min="1763" max="1763" width="4.75" style="211" hidden="1" customWidth="1"/>
    <col min="1764" max="1764" width="4.75" style="210" hidden="1" customWidth="1"/>
    <col min="1765" max="1769" width="4.75" style="197" hidden="1" customWidth="1"/>
    <col min="1770" max="1770" width="4.75" style="211" hidden="1" customWidth="1"/>
    <col min="1771" max="1771" width="4.75" style="210" hidden="1" customWidth="1"/>
    <col min="1772" max="1776" width="4.75" style="197" hidden="1" customWidth="1"/>
    <col min="1777" max="1777" width="4.75" style="211" hidden="1" customWidth="1"/>
    <col min="1778" max="1778" width="4.75" style="210" hidden="1" customWidth="1"/>
    <col min="1779" max="1783" width="4.75" style="197" hidden="1" customWidth="1"/>
    <col min="1784" max="1784" width="4.75" style="211" hidden="1" customWidth="1"/>
    <col min="1785" max="1785" width="4.75" style="210" hidden="1" customWidth="1"/>
    <col min="1786" max="1790" width="4.75" style="197" hidden="1" customWidth="1"/>
    <col min="1791" max="1791" width="4.75" style="211" hidden="1" customWidth="1"/>
    <col min="1792" max="1792" width="4.75" style="210" hidden="1" customWidth="1"/>
    <col min="1793" max="1797" width="4.75" style="197" hidden="1" customWidth="1"/>
    <col min="1798" max="1798" width="4.75" style="211" hidden="1" customWidth="1"/>
    <col min="1799" max="1799" width="4.75" style="210" hidden="1" customWidth="1"/>
    <col min="1800" max="1804" width="4.75" style="197" hidden="1" customWidth="1"/>
    <col min="1805" max="1805" width="4.75" style="211" hidden="1" customWidth="1"/>
    <col min="1806" max="1806" width="4.75" style="210" hidden="1" customWidth="1"/>
    <col min="1807" max="1811" width="4.75" style="197" hidden="1" customWidth="1"/>
    <col min="1812" max="1812" width="4.75" style="211" hidden="1" customWidth="1"/>
    <col min="1813" max="1813" width="4.75" style="210" hidden="1" customWidth="1"/>
    <col min="1814" max="1818" width="4.75" style="197" hidden="1" customWidth="1"/>
    <col min="1819" max="1819" width="4.75" style="211" hidden="1" customWidth="1"/>
    <col min="1820" max="1820" width="4.75" style="210" hidden="1" customWidth="1"/>
    <col min="1821" max="1825" width="4.75" style="197" hidden="1" customWidth="1"/>
    <col min="1826" max="1826" width="4.75" style="211" hidden="1" customWidth="1"/>
    <col min="1827" max="1827" width="4.75" style="210" hidden="1" customWidth="1"/>
    <col min="1828" max="1832" width="4.75" style="197" hidden="1" customWidth="1"/>
    <col min="1833" max="1833" width="4.75" style="211" hidden="1" customWidth="1"/>
    <col min="1834" max="1834" width="4.75" style="210" hidden="1" customWidth="1"/>
    <col min="1835" max="1839" width="4.75" style="197" hidden="1" customWidth="1"/>
    <col min="1840" max="1840" width="4.75" style="211" hidden="1" customWidth="1"/>
    <col min="1841" max="1841" width="4.75" style="210" hidden="1" customWidth="1"/>
    <col min="1842" max="1846" width="4.75" style="197" hidden="1" customWidth="1"/>
    <col min="1847" max="1847" width="4.75" style="211" hidden="1" customWidth="1"/>
    <col min="1848" max="1848" width="4.75" style="210" hidden="1" customWidth="1"/>
    <col min="1849" max="1853" width="4.75" style="197" hidden="1" customWidth="1"/>
    <col min="1854" max="1854" width="4.75" style="211" hidden="1" customWidth="1"/>
    <col min="1855" max="1855" width="4.75" style="210" hidden="1" customWidth="1"/>
    <col min="1856" max="1860" width="4.75" style="197" hidden="1" customWidth="1"/>
    <col min="1861" max="1861" width="4.75" style="211" hidden="1" customWidth="1"/>
    <col min="1862" max="1862" width="4.75" style="210" hidden="1" customWidth="1"/>
    <col min="1863" max="1867" width="4.75" style="197" hidden="1" customWidth="1"/>
    <col min="1868" max="1868" width="4.75" style="211" hidden="1" customWidth="1"/>
    <col min="1869" max="1869" width="4.75" style="210" hidden="1" customWidth="1"/>
    <col min="1870" max="1874" width="4.75" style="197" hidden="1" customWidth="1"/>
    <col min="1875" max="1875" width="4.75" style="211" hidden="1" customWidth="1"/>
    <col min="1876" max="1876" width="4.75" style="210" hidden="1" customWidth="1"/>
    <col min="1877" max="1881" width="4.75" style="197" hidden="1" customWidth="1"/>
    <col min="1882" max="1882" width="4.75" style="211" hidden="1" customWidth="1"/>
    <col min="1883" max="1883" width="4.75" style="210" hidden="1" customWidth="1"/>
    <col min="1884" max="1888" width="4.75" style="197" hidden="1" customWidth="1"/>
    <col min="1889" max="1889" width="4.75" style="211" hidden="1" customWidth="1"/>
    <col min="1890" max="1890" width="4.75" style="210" hidden="1" customWidth="1"/>
    <col min="1891" max="1895" width="4.75" style="197" hidden="1" customWidth="1"/>
    <col min="1896" max="1896" width="4.75" style="211" hidden="1" customWidth="1"/>
    <col min="1897" max="1897" width="4.75" style="210" hidden="1" customWidth="1"/>
    <col min="1898" max="1902" width="4.75" style="197" hidden="1" customWidth="1"/>
    <col min="1903" max="1903" width="4.75" style="211" hidden="1" customWidth="1"/>
    <col min="1904" max="1904" width="4.75" style="210" hidden="1" customWidth="1"/>
    <col min="1905" max="1909" width="4.75" style="197" hidden="1" customWidth="1"/>
    <col min="1910" max="1910" width="4.75" style="211" hidden="1" customWidth="1"/>
    <col min="1911" max="1911" width="4.75" style="210" hidden="1" customWidth="1"/>
    <col min="1912" max="1916" width="4.75" style="197" hidden="1" customWidth="1"/>
    <col min="1917" max="1917" width="4.75" style="211" hidden="1" customWidth="1"/>
    <col min="1918" max="1918" width="4.75" style="210" hidden="1" customWidth="1"/>
    <col min="1919" max="1923" width="4.75" style="197" hidden="1" customWidth="1"/>
    <col min="1924" max="1924" width="4.75" style="211" hidden="1" customWidth="1"/>
    <col min="1925" max="1925" width="4.75" style="210" hidden="1" customWidth="1"/>
    <col min="1926" max="1930" width="4.75" style="197" hidden="1" customWidth="1"/>
    <col min="1931" max="1931" width="4.75" style="211" hidden="1" customWidth="1"/>
    <col min="1932" max="1932" width="4.75" style="210" hidden="1" customWidth="1"/>
    <col min="1933" max="1937" width="4.75" style="197" hidden="1" customWidth="1"/>
    <col min="1938" max="1938" width="4.75" style="211" hidden="1" customWidth="1"/>
    <col min="1939" max="1939" width="4.75" style="210" hidden="1" customWidth="1"/>
    <col min="1940" max="1944" width="4.75" style="197" hidden="1" customWidth="1"/>
    <col min="1945" max="1945" width="4.75" style="211" hidden="1" customWidth="1"/>
    <col min="1946" max="1946" width="4.75" style="210" hidden="1" customWidth="1"/>
    <col min="1947" max="1951" width="4.75" style="197" hidden="1" customWidth="1"/>
    <col min="1952" max="1952" width="4.75" style="211" hidden="1" customWidth="1"/>
    <col min="1953" max="1953" width="4.75" style="210" hidden="1" customWidth="1"/>
    <col min="1954" max="1958" width="4.75" style="197" hidden="1" customWidth="1"/>
    <col min="1959" max="1959" width="4.75" style="211" hidden="1" customWidth="1"/>
    <col min="1960" max="1960" width="4.75" style="210" hidden="1" customWidth="1"/>
    <col min="1961" max="1965" width="4.75" style="197" hidden="1" customWidth="1"/>
    <col min="1966" max="1966" width="4.75" style="211" hidden="1" customWidth="1"/>
    <col min="1967" max="1967" width="4.75" style="210" hidden="1" customWidth="1"/>
    <col min="1968" max="1972" width="4.75" style="197" hidden="1" customWidth="1"/>
    <col min="1973" max="1973" width="4.75" style="211" hidden="1" customWidth="1"/>
    <col min="1974" max="1974" width="4.75" style="210" hidden="1" customWidth="1"/>
    <col min="1975" max="1979" width="4.75" style="197" hidden="1" customWidth="1"/>
    <col min="1980" max="1980" width="4.75" style="211" hidden="1" customWidth="1"/>
    <col min="1981" max="1981" width="4.75" style="210" hidden="1" customWidth="1"/>
    <col min="1982" max="1986" width="4.75" style="197" hidden="1" customWidth="1"/>
    <col min="1987" max="1987" width="4.75" style="211" hidden="1" customWidth="1"/>
    <col min="1988" max="1988" width="4.75" style="210" hidden="1" customWidth="1"/>
    <col min="1989" max="1993" width="4.75" style="197" hidden="1" customWidth="1"/>
    <col min="1994" max="1994" width="4.75" style="211" hidden="1" customWidth="1"/>
    <col min="1995" max="1995" width="4.75" style="210" hidden="1" customWidth="1"/>
    <col min="1996" max="2000" width="4.75" style="197" hidden="1" customWidth="1"/>
    <col min="2001" max="2001" width="4.75" style="211" hidden="1" customWidth="1"/>
    <col min="2002" max="2002" width="4.75" style="210" hidden="1" customWidth="1"/>
    <col min="2003" max="2007" width="4.75" style="197" hidden="1" customWidth="1"/>
    <col min="2008" max="2008" width="4.75" style="211" hidden="1" customWidth="1"/>
    <col min="2009" max="2009" width="4.75" style="210" hidden="1" customWidth="1"/>
    <col min="2010" max="2014" width="4.75" style="197" hidden="1" customWidth="1"/>
    <col min="2015" max="2015" width="4.75" style="211" hidden="1" customWidth="1"/>
    <col min="2016" max="2016" width="4.75" style="210" hidden="1" customWidth="1"/>
    <col min="2017" max="2021" width="4.75" style="197" hidden="1" customWidth="1"/>
    <col min="2022" max="2022" width="4.75" style="211" hidden="1" customWidth="1"/>
    <col min="2023" max="2023" width="4.75" style="210" hidden="1" customWidth="1"/>
    <col min="2024" max="2028" width="4.75" style="197" hidden="1" customWidth="1"/>
    <col min="2029" max="2029" width="4.75" style="211" hidden="1" customWidth="1"/>
    <col min="2030" max="2030" width="4.75" style="210" hidden="1" customWidth="1"/>
    <col min="2031" max="2035" width="4.75" style="197" hidden="1" customWidth="1"/>
    <col min="2036" max="2036" width="4.75" style="211" hidden="1" customWidth="1"/>
    <col min="2037" max="2037" width="4.75" style="210" hidden="1" customWidth="1"/>
    <col min="2038" max="2042" width="4.75" style="197" hidden="1" customWidth="1"/>
    <col min="2043" max="2043" width="4.75" style="211" hidden="1" customWidth="1"/>
    <col min="2044" max="2044" width="4.75" style="210" hidden="1" customWidth="1"/>
    <col min="2045" max="2049" width="4.75" style="197" hidden="1" customWidth="1"/>
    <col min="2050" max="2050" width="4.75" style="211" hidden="1" customWidth="1"/>
    <col min="2051" max="2051" width="4.75" style="210" hidden="1" customWidth="1"/>
    <col min="2052" max="2056" width="4.75" style="197" hidden="1" customWidth="1"/>
    <col min="2057" max="2057" width="4.75" style="211" hidden="1" customWidth="1"/>
    <col min="2058" max="2058" width="4.75" style="210" hidden="1" customWidth="1"/>
    <col min="2059" max="2063" width="4.75" style="197" hidden="1" customWidth="1"/>
    <col min="2064" max="2064" width="4.75" style="211" hidden="1" customWidth="1"/>
    <col min="2065" max="2065" width="4.75" style="210" hidden="1" customWidth="1"/>
    <col min="2066" max="2070" width="4.75" style="197" hidden="1" customWidth="1"/>
    <col min="2071" max="2071" width="4.75" style="211" hidden="1" customWidth="1"/>
    <col min="2072" max="2072" width="4.75" style="210" hidden="1" customWidth="1"/>
    <col min="2073" max="2077" width="4.75" style="197" hidden="1" customWidth="1"/>
    <col min="2078" max="2078" width="4.75" style="211" hidden="1" customWidth="1"/>
    <col min="2079" max="2079" width="4.75" style="210" hidden="1" customWidth="1"/>
    <col min="2080" max="2084" width="4.75" style="197" hidden="1" customWidth="1"/>
    <col min="2085" max="2085" width="4.75" style="211" hidden="1" customWidth="1"/>
    <col min="2086" max="2086" width="4.75" style="210" hidden="1" customWidth="1"/>
    <col min="2087" max="2091" width="4.75" style="197" hidden="1" customWidth="1"/>
    <col min="2092" max="2092" width="4.75" style="211" hidden="1" customWidth="1"/>
    <col min="2093" max="2093" width="4.75" style="210" hidden="1" customWidth="1"/>
    <col min="2094" max="2098" width="4.75" style="197" hidden="1" customWidth="1"/>
    <col min="2099" max="2099" width="4.75" style="211" hidden="1" customWidth="1"/>
    <col min="2100" max="2100" width="4.75" style="210" hidden="1" customWidth="1"/>
    <col min="2101" max="2105" width="4.75" style="197" hidden="1" customWidth="1"/>
    <col min="2106" max="2106" width="4.75" style="211" hidden="1" customWidth="1"/>
    <col min="2107" max="2107" width="4.75" style="210" hidden="1" customWidth="1"/>
    <col min="2108" max="2112" width="4.75" style="197" hidden="1" customWidth="1"/>
    <col min="2113" max="2113" width="4.75" style="211" hidden="1" customWidth="1"/>
    <col min="2114" max="2114" width="4.75" style="210" hidden="1" customWidth="1"/>
    <col min="2115" max="2119" width="4.75" style="197" hidden="1" customWidth="1"/>
    <col min="2120" max="2120" width="4.75" style="211" hidden="1" customWidth="1"/>
    <col min="2121" max="2121" width="4.75" style="210" hidden="1" customWidth="1"/>
    <col min="2122" max="2126" width="4.75" style="197" hidden="1" customWidth="1"/>
    <col min="2127" max="2127" width="4.75" style="211" hidden="1" customWidth="1"/>
    <col min="2128" max="2128" width="4.75" style="210" hidden="1" customWidth="1"/>
    <col min="2129" max="2133" width="4.75" style="197" hidden="1" customWidth="1"/>
    <col min="2134" max="2134" width="4.75" style="211" hidden="1" customWidth="1"/>
    <col min="2135" max="2135" width="4.75" style="210" hidden="1" customWidth="1"/>
    <col min="2136" max="2140" width="4.75" style="197" hidden="1" customWidth="1"/>
    <col min="2141" max="2141" width="4.75" style="211" hidden="1" customWidth="1"/>
    <col min="2142" max="2142" width="4.75" style="210" hidden="1" customWidth="1"/>
    <col min="2143" max="2147" width="4.75" style="197" hidden="1" customWidth="1"/>
    <col min="2148" max="2148" width="4.75" style="211" hidden="1" customWidth="1"/>
    <col min="2149" max="2149" width="4.75" style="210" hidden="1" customWidth="1"/>
    <col min="2150" max="2154" width="4.75" style="197" hidden="1" customWidth="1"/>
    <col min="2155" max="2155" width="4.75" style="211" hidden="1" customWidth="1"/>
    <col min="2156" max="2156" width="4.75" style="210" hidden="1" customWidth="1"/>
    <col min="2157" max="2161" width="4.75" style="197" hidden="1" customWidth="1"/>
    <col min="2162" max="2162" width="4.75" style="211" hidden="1" customWidth="1"/>
    <col min="2163" max="2163" width="4.75" style="210" hidden="1" customWidth="1"/>
    <col min="2164" max="2168" width="4.75" style="197" hidden="1" customWidth="1"/>
    <col min="2169" max="2169" width="4.75" style="211" hidden="1" customWidth="1"/>
    <col min="2170" max="2170" width="4.75" style="210" hidden="1" customWidth="1"/>
    <col min="2171" max="2175" width="4.75" style="197" hidden="1" customWidth="1"/>
    <col min="2176" max="2176" width="4.75" style="211" hidden="1" customWidth="1"/>
    <col min="2177" max="2177" width="4.75" style="210" hidden="1" customWidth="1"/>
    <col min="2178" max="2182" width="4.75" style="197" hidden="1" customWidth="1"/>
    <col min="2183" max="2183" width="4.75" style="211" hidden="1" customWidth="1"/>
    <col min="2184" max="2184" width="4.75" style="210" hidden="1" customWidth="1"/>
    <col min="2185" max="2189" width="4.75" style="197" hidden="1" customWidth="1"/>
    <col min="2190" max="2190" width="4.75" style="211" hidden="1" customWidth="1"/>
    <col min="2191" max="2191" width="4.75" style="210" hidden="1" customWidth="1"/>
    <col min="2192" max="2196" width="4.75" style="197" hidden="1" customWidth="1"/>
    <col min="2197" max="2197" width="4.75" style="211" hidden="1" customWidth="1"/>
    <col min="2198" max="2198" width="4.75" style="210" hidden="1" customWidth="1"/>
    <col min="2199" max="2203" width="4.75" style="197" hidden="1" customWidth="1"/>
    <col min="2204" max="2204" width="4.75" style="211" hidden="1" customWidth="1"/>
    <col min="2205" max="2205" width="4.75" style="210" hidden="1" customWidth="1"/>
    <col min="2206" max="2210" width="4.75" style="197" hidden="1" customWidth="1"/>
    <col min="2211" max="2211" width="4.75" style="211" hidden="1" customWidth="1"/>
    <col min="2212" max="2212" width="4.75" style="210" hidden="1" customWidth="1"/>
    <col min="2213" max="2217" width="4.75" style="197" hidden="1" customWidth="1"/>
    <col min="2218" max="2218" width="4.75" style="211" hidden="1" customWidth="1"/>
    <col min="2219" max="2219" width="4.75" style="210" hidden="1" customWidth="1"/>
    <col min="2220" max="2224" width="4.75" style="197" hidden="1" customWidth="1"/>
    <col min="2225" max="2225" width="4.75" style="211" hidden="1" customWidth="1"/>
    <col min="2226" max="2226" width="4.75" style="210" hidden="1" customWidth="1"/>
    <col min="2227" max="2231" width="4.75" style="197" hidden="1" customWidth="1"/>
    <col min="2232" max="2232" width="4.75" style="211" hidden="1" customWidth="1"/>
    <col min="2233" max="2233" width="4.75" style="210" hidden="1" customWidth="1"/>
    <col min="2234" max="2238" width="4.75" style="197" hidden="1" customWidth="1"/>
    <col min="2239" max="2239" width="4.75" style="211" hidden="1" customWidth="1"/>
    <col min="2240" max="16384" width="8.75" style="139"/>
  </cols>
  <sheetData>
    <row r="1" spans="1:2239" ht="15" customHeight="1">
      <c r="B1" s="125" t="s">
        <v>180</v>
      </c>
      <c r="C1" s="125"/>
      <c r="D1" s="125"/>
      <c r="E1" s="125"/>
      <c r="F1" s="126"/>
      <c r="G1" s="127"/>
      <c r="H1" s="128"/>
      <c r="I1" s="129"/>
      <c r="J1" s="130"/>
      <c r="K1" s="131"/>
      <c r="L1" s="129"/>
      <c r="M1" s="131"/>
      <c r="N1" s="132"/>
      <c r="O1" s="133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5"/>
      <c r="AC1" s="136"/>
      <c r="AD1" s="137"/>
      <c r="AE1" s="137"/>
      <c r="AF1" s="132"/>
      <c r="AH1" s="138">
        <f>IF(基本情報!$C$14&gt;0,YEAR(基本情報!$C$14)-1,YEAR(基本情報!$C$15)-1)</f>
        <v>2020</v>
      </c>
      <c r="AI1" s="139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6"/>
      <c r="CE1" s="126"/>
      <c r="CF1" s="126"/>
      <c r="CG1" s="126"/>
      <c r="CH1" s="126"/>
      <c r="CI1" s="126"/>
      <c r="CJ1" s="126"/>
      <c r="CK1" s="126"/>
      <c r="CL1" s="126"/>
      <c r="CM1" s="126"/>
      <c r="CN1" s="126"/>
      <c r="CO1" s="126"/>
      <c r="CP1" s="126"/>
      <c r="CQ1" s="126"/>
      <c r="CR1" s="126"/>
      <c r="CS1" s="126"/>
      <c r="CT1" s="126"/>
      <c r="CU1" s="126"/>
      <c r="CV1" s="126"/>
      <c r="CW1" s="126"/>
      <c r="CX1" s="126"/>
      <c r="CY1" s="126"/>
      <c r="CZ1" s="126"/>
      <c r="DA1" s="126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6"/>
      <c r="DX1" s="126"/>
      <c r="DY1" s="126"/>
      <c r="DZ1" s="126"/>
      <c r="EA1" s="126"/>
      <c r="EB1" s="126"/>
      <c r="EC1" s="126"/>
      <c r="ED1" s="126"/>
      <c r="EE1" s="126"/>
      <c r="EF1" s="126"/>
      <c r="EG1" s="126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6"/>
      <c r="FN1" s="126"/>
      <c r="FO1" s="126"/>
      <c r="FP1" s="126"/>
      <c r="FQ1" s="126"/>
      <c r="FR1" s="126"/>
      <c r="FS1" s="126"/>
      <c r="FT1" s="126"/>
      <c r="FU1" s="126"/>
      <c r="FV1" s="126"/>
      <c r="FW1" s="126"/>
      <c r="FX1" s="126"/>
      <c r="FY1" s="126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6"/>
      <c r="HD1" s="126"/>
      <c r="HE1" s="126"/>
      <c r="HF1" s="126"/>
      <c r="HG1" s="126"/>
      <c r="HH1" s="126"/>
      <c r="HI1" s="126"/>
      <c r="HJ1" s="126"/>
      <c r="HK1" s="126"/>
      <c r="HL1" s="126"/>
      <c r="HM1" s="126"/>
      <c r="HN1" s="126"/>
      <c r="HO1" s="126"/>
      <c r="HP1" s="126"/>
      <c r="HQ1" s="126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6"/>
      <c r="IT1" s="126"/>
      <c r="IU1" s="126"/>
      <c r="IV1" s="126"/>
      <c r="IW1" s="126"/>
      <c r="IX1" s="126"/>
      <c r="IY1" s="126"/>
      <c r="IZ1" s="126"/>
      <c r="JA1" s="126"/>
      <c r="JB1" s="126"/>
      <c r="JC1" s="126"/>
      <c r="JD1" s="126"/>
      <c r="JE1" s="126"/>
      <c r="JF1" s="126"/>
      <c r="JG1" s="126"/>
      <c r="JH1" s="126"/>
      <c r="JI1" s="126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6"/>
      <c r="KJ1" s="126"/>
      <c r="KK1" s="126"/>
      <c r="KL1" s="126"/>
      <c r="KM1" s="126"/>
      <c r="KN1" s="126"/>
      <c r="KO1" s="126"/>
      <c r="KP1" s="126"/>
      <c r="KQ1" s="126"/>
      <c r="KR1" s="126"/>
      <c r="KS1" s="126"/>
      <c r="KT1" s="126"/>
      <c r="KU1" s="126"/>
      <c r="KV1" s="126"/>
      <c r="KW1" s="126"/>
      <c r="KX1" s="126"/>
      <c r="KY1" s="126"/>
      <c r="KZ1" s="126"/>
      <c r="LA1" s="126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6"/>
      <c r="LZ1" s="126"/>
      <c r="MA1" s="126"/>
      <c r="MB1" s="126"/>
      <c r="MC1" s="126"/>
      <c r="MD1" s="126"/>
      <c r="ME1" s="126"/>
      <c r="MF1" s="126"/>
      <c r="MG1" s="126"/>
      <c r="MH1" s="126"/>
      <c r="MI1" s="126"/>
      <c r="MJ1" s="126"/>
      <c r="MK1" s="126"/>
      <c r="ML1" s="126"/>
      <c r="MM1" s="126"/>
      <c r="MN1" s="126"/>
      <c r="MO1" s="126"/>
      <c r="MP1" s="126"/>
      <c r="MQ1" s="126"/>
      <c r="MR1" s="126"/>
      <c r="MS1" s="126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6"/>
      <c r="NQ1" s="126"/>
      <c r="NR1" s="126"/>
      <c r="NS1" s="126"/>
      <c r="NT1" s="126"/>
      <c r="NU1" s="126"/>
      <c r="NV1" s="126"/>
      <c r="NW1" s="126"/>
      <c r="NX1" s="126"/>
      <c r="NY1" s="126"/>
      <c r="NZ1" s="126"/>
      <c r="OA1" s="126"/>
      <c r="OB1" s="126"/>
      <c r="OC1" s="126"/>
      <c r="OD1" s="126"/>
      <c r="OE1" s="126"/>
      <c r="OF1" s="126"/>
      <c r="OG1" s="126"/>
      <c r="OH1" s="126"/>
      <c r="OI1" s="126"/>
      <c r="OJ1" s="126"/>
      <c r="OK1" s="126"/>
      <c r="OL1" s="126"/>
      <c r="OM1" s="126"/>
      <c r="ON1" s="126"/>
      <c r="OO1" s="126"/>
      <c r="OP1" s="126"/>
      <c r="OQ1" s="126"/>
      <c r="OR1" s="126"/>
      <c r="OS1" s="126"/>
      <c r="OT1" s="126"/>
      <c r="OU1" s="126"/>
      <c r="OV1" s="126"/>
      <c r="OW1" s="126"/>
      <c r="OX1" s="126"/>
      <c r="OY1" s="126"/>
      <c r="OZ1" s="126"/>
      <c r="PA1" s="126"/>
      <c r="PB1" s="126"/>
      <c r="PC1" s="126"/>
      <c r="PD1" s="126"/>
      <c r="PE1" s="126"/>
      <c r="PF1" s="126"/>
      <c r="PG1" s="126"/>
      <c r="PH1" s="126"/>
      <c r="PI1" s="126"/>
      <c r="PJ1" s="126"/>
      <c r="PK1" s="126"/>
      <c r="PL1" s="126"/>
      <c r="PM1" s="126"/>
      <c r="PN1" s="126"/>
      <c r="PO1" s="126"/>
      <c r="PP1" s="126"/>
      <c r="PQ1" s="126"/>
      <c r="PR1" s="126"/>
      <c r="PS1" s="126"/>
      <c r="PT1" s="126"/>
      <c r="PU1" s="126"/>
      <c r="PV1" s="126"/>
      <c r="PW1" s="126"/>
      <c r="PX1" s="126"/>
      <c r="PY1" s="126"/>
      <c r="PZ1" s="126"/>
      <c r="QA1" s="126"/>
      <c r="QB1" s="126"/>
      <c r="QC1" s="126"/>
      <c r="QD1" s="126"/>
      <c r="QE1" s="126"/>
      <c r="QF1" s="126"/>
      <c r="QG1" s="126"/>
      <c r="QH1" s="126"/>
      <c r="QI1" s="126"/>
      <c r="QJ1" s="126"/>
      <c r="QK1" s="126"/>
      <c r="QL1" s="126"/>
      <c r="QM1" s="126"/>
      <c r="QN1" s="126"/>
      <c r="QO1" s="126"/>
      <c r="QP1" s="126"/>
      <c r="QQ1" s="126"/>
      <c r="QR1" s="126"/>
      <c r="QS1" s="126"/>
      <c r="QT1" s="126"/>
      <c r="QU1" s="126"/>
      <c r="QV1" s="126"/>
      <c r="QW1" s="126"/>
      <c r="QX1" s="126"/>
      <c r="QY1" s="126"/>
      <c r="QZ1" s="126"/>
      <c r="RA1" s="126"/>
      <c r="RB1" s="126"/>
      <c r="RC1" s="126"/>
      <c r="RD1" s="126"/>
      <c r="RE1" s="126"/>
      <c r="RF1" s="126"/>
      <c r="RG1" s="126"/>
      <c r="RH1" s="126"/>
      <c r="RI1" s="126"/>
      <c r="RJ1" s="126"/>
      <c r="RK1" s="126"/>
      <c r="RL1" s="126"/>
      <c r="RM1" s="126"/>
      <c r="RN1" s="126"/>
      <c r="RO1" s="126"/>
      <c r="RP1" s="126"/>
      <c r="RQ1" s="126"/>
      <c r="RR1" s="126"/>
      <c r="RS1" s="126"/>
      <c r="RT1" s="126"/>
      <c r="RU1" s="126"/>
      <c r="RV1" s="126"/>
      <c r="RW1" s="126"/>
      <c r="RX1" s="126"/>
      <c r="RY1" s="126"/>
      <c r="RZ1" s="126"/>
      <c r="SA1" s="126"/>
      <c r="SB1" s="126"/>
      <c r="SC1" s="126"/>
      <c r="SD1" s="126"/>
      <c r="SE1" s="126"/>
      <c r="SF1" s="126"/>
      <c r="SG1" s="126"/>
      <c r="SH1" s="126"/>
      <c r="SI1" s="126"/>
      <c r="SJ1" s="126"/>
      <c r="SK1" s="126"/>
      <c r="SL1" s="126"/>
      <c r="SM1" s="126"/>
      <c r="SN1" s="126"/>
      <c r="SO1" s="126"/>
      <c r="SP1" s="126"/>
      <c r="SQ1" s="126"/>
      <c r="SR1" s="126"/>
      <c r="SS1" s="126"/>
      <c r="ST1" s="126"/>
      <c r="SU1" s="126"/>
      <c r="SV1" s="126"/>
      <c r="SW1" s="126"/>
      <c r="SX1" s="126"/>
      <c r="SY1" s="126"/>
      <c r="SZ1" s="126"/>
      <c r="TA1" s="126"/>
      <c r="TB1" s="126"/>
      <c r="TC1" s="126"/>
      <c r="TD1" s="126"/>
      <c r="TE1" s="126"/>
      <c r="TF1" s="126"/>
      <c r="TG1" s="126"/>
      <c r="TH1" s="126"/>
      <c r="TI1" s="126"/>
      <c r="TJ1" s="126"/>
      <c r="TK1" s="126"/>
      <c r="TL1" s="126"/>
      <c r="TM1" s="126"/>
      <c r="TN1" s="126"/>
      <c r="TO1" s="126"/>
      <c r="TP1" s="126"/>
      <c r="TQ1" s="126"/>
      <c r="TR1" s="126"/>
      <c r="TS1" s="126"/>
      <c r="TT1" s="126"/>
      <c r="TU1" s="126"/>
      <c r="TV1" s="126"/>
      <c r="TW1" s="126"/>
      <c r="TX1" s="126"/>
      <c r="TY1" s="126"/>
      <c r="TZ1" s="126"/>
      <c r="UA1" s="126"/>
      <c r="UB1" s="126"/>
      <c r="UC1" s="126"/>
      <c r="UD1" s="126"/>
      <c r="UE1" s="126"/>
      <c r="UF1" s="126"/>
      <c r="UG1" s="126"/>
      <c r="UH1" s="126"/>
      <c r="UI1" s="126"/>
      <c r="UJ1" s="126"/>
      <c r="UK1" s="126"/>
      <c r="UL1" s="126"/>
      <c r="UM1" s="126"/>
      <c r="UN1" s="126"/>
      <c r="UO1" s="126"/>
      <c r="UP1" s="126"/>
      <c r="UQ1" s="126"/>
      <c r="UR1" s="126"/>
      <c r="US1" s="126"/>
      <c r="UT1" s="126"/>
      <c r="UU1" s="126"/>
      <c r="UV1" s="126"/>
      <c r="UW1" s="126"/>
      <c r="UX1" s="126"/>
      <c r="UY1" s="126"/>
      <c r="UZ1" s="126"/>
      <c r="VA1" s="126"/>
      <c r="VB1" s="126"/>
      <c r="VC1" s="126"/>
      <c r="VD1" s="126"/>
      <c r="VE1" s="126"/>
      <c r="VF1" s="126"/>
      <c r="VG1" s="126"/>
      <c r="VH1" s="126"/>
      <c r="VI1" s="126"/>
      <c r="VJ1" s="126"/>
      <c r="VK1" s="126"/>
      <c r="VL1" s="126"/>
      <c r="VM1" s="126"/>
      <c r="VN1" s="126"/>
      <c r="VO1" s="126"/>
      <c r="VP1" s="126"/>
      <c r="VQ1" s="126"/>
      <c r="VR1" s="126"/>
      <c r="VS1" s="126"/>
      <c r="VT1" s="126"/>
      <c r="VU1" s="126"/>
      <c r="VV1" s="126"/>
      <c r="VW1" s="126"/>
      <c r="VX1" s="126"/>
      <c r="VY1" s="126"/>
      <c r="VZ1" s="126"/>
      <c r="WA1" s="126"/>
      <c r="WB1" s="126"/>
      <c r="WC1" s="126"/>
      <c r="WD1" s="126"/>
      <c r="WE1" s="126"/>
      <c r="WF1" s="126"/>
      <c r="WG1" s="126"/>
      <c r="WH1" s="126"/>
      <c r="WI1" s="126"/>
      <c r="WJ1" s="126"/>
      <c r="WK1" s="126"/>
      <c r="WL1" s="126"/>
      <c r="WM1" s="126"/>
      <c r="WN1" s="126"/>
      <c r="WO1" s="126"/>
      <c r="WP1" s="126"/>
      <c r="WQ1" s="126"/>
      <c r="WR1" s="126"/>
      <c r="WS1" s="126"/>
      <c r="WT1" s="126"/>
      <c r="WU1" s="126"/>
      <c r="WV1" s="126"/>
      <c r="WW1" s="126"/>
      <c r="WX1" s="126"/>
      <c r="WY1" s="126"/>
      <c r="WZ1" s="126"/>
      <c r="XA1" s="126"/>
      <c r="XB1" s="126"/>
      <c r="XC1" s="126"/>
      <c r="XD1" s="126"/>
      <c r="XE1" s="126"/>
      <c r="XF1" s="126"/>
      <c r="XG1" s="126"/>
      <c r="XH1" s="126"/>
      <c r="XI1" s="126"/>
      <c r="XJ1" s="126"/>
      <c r="XK1" s="126"/>
      <c r="XL1" s="126"/>
      <c r="XM1" s="126"/>
      <c r="XN1" s="126"/>
      <c r="XO1" s="126"/>
      <c r="XP1" s="126"/>
      <c r="XQ1" s="126"/>
      <c r="XR1" s="126"/>
      <c r="XS1" s="126"/>
      <c r="XT1" s="126"/>
      <c r="XU1" s="126"/>
      <c r="XV1" s="126"/>
      <c r="XW1" s="126"/>
      <c r="XX1" s="126"/>
      <c r="XY1" s="126"/>
      <c r="XZ1" s="126"/>
      <c r="YA1" s="126"/>
      <c r="YB1" s="126"/>
      <c r="YC1" s="126"/>
      <c r="YD1" s="126"/>
      <c r="YE1" s="126"/>
      <c r="YF1" s="126"/>
      <c r="YG1" s="126"/>
      <c r="YH1" s="126"/>
      <c r="YI1" s="126"/>
      <c r="YJ1" s="126"/>
      <c r="YK1" s="126"/>
      <c r="YL1" s="126"/>
      <c r="YM1" s="126"/>
      <c r="YN1" s="126"/>
      <c r="YO1" s="126"/>
      <c r="YP1" s="126"/>
      <c r="YQ1" s="126"/>
      <c r="YR1" s="126"/>
      <c r="YS1" s="126"/>
      <c r="YT1" s="126"/>
      <c r="YU1" s="126"/>
      <c r="YV1" s="126"/>
      <c r="YW1" s="126"/>
      <c r="YX1" s="126"/>
      <c r="YY1" s="126"/>
      <c r="YZ1" s="126"/>
      <c r="ZA1" s="126"/>
      <c r="ZB1" s="126"/>
      <c r="ZC1" s="126"/>
      <c r="ZD1" s="126"/>
      <c r="ZE1" s="126"/>
      <c r="ZF1" s="126"/>
      <c r="ZG1" s="126"/>
      <c r="ZH1" s="126"/>
      <c r="ZI1" s="126"/>
      <c r="ZJ1" s="126"/>
      <c r="ZK1" s="126"/>
      <c r="ZL1" s="126"/>
      <c r="ZM1" s="126"/>
      <c r="ZN1" s="126"/>
      <c r="ZO1" s="126"/>
      <c r="ZP1" s="126"/>
      <c r="ZQ1" s="126"/>
      <c r="ZR1" s="126"/>
      <c r="ZS1" s="126"/>
      <c r="ZT1" s="126"/>
      <c r="ZU1" s="126"/>
      <c r="ZV1" s="126"/>
      <c r="ZW1" s="126"/>
      <c r="ZX1" s="126"/>
      <c r="ZY1" s="126"/>
      <c r="ZZ1" s="126"/>
      <c r="AAA1" s="126"/>
      <c r="AAB1" s="126"/>
      <c r="AAC1" s="126"/>
      <c r="AAD1" s="126"/>
      <c r="AAE1" s="126"/>
      <c r="AAF1" s="126"/>
      <c r="AAG1" s="126"/>
      <c r="AAH1" s="126"/>
      <c r="AAI1" s="126"/>
      <c r="AAJ1" s="126"/>
      <c r="AAK1" s="126"/>
      <c r="AAL1" s="126"/>
      <c r="AAM1" s="126"/>
      <c r="AAN1" s="126"/>
      <c r="AAO1" s="126"/>
      <c r="AAP1" s="126"/>
      <c r="AAQ1" s="126"/>
      <c r="AAR1" s="126"/>
      <c r="AAS1" s="126"/>
      <c r="AAT1" s="126"/>
      <c r="AAU1" s="126"/>
      <c r="AAV1" s="126"/>
      <c r="AAW1" s="126"/>
      <c r="AAX1" s="126"/>
      <c r="AAY1" s="126"/>
      <c r="AAZ1" s="126"/>
      <c r="ABA1" s="126"/>
      <c r="ABB1" s="126"/>
      <c r="ABC1" s="126"/>
      <c r="ABD1" s="126"/>
      <c r="ABE1" s="126"/>
      <c r="ABF1" s="126"/>
      <c r="ABG1" s="126"/>
      <c r="ABH1" s="126"/>
      <c r="ABI1" s="126"/>
      <c r="ABJ1" s="126"/>
      <c r="ABK1" s="126"/>
      <c r="ABL1" s="126"/>
      <c r="ABM1" s="126"/>
      <c r="ABN1" s="126"/>
      <c r="ABO1" s="126"/>
      <c r="ABP1" s="126"/>
      <c r="ABQ1" s="126"/>
      <c r="ABR1" s="126"/>
      <c r="ABS1" s="126"/>
      <c r="ABT1" s="126"/>
      <c r="ABU1" s="126"/>
      <c r="ABV1" s="126"/>
      <c r="ABW1" s="126"/>
      <c r="ABX1" s="126"/>
      <c r="ABY1" s="126"/>
      <c r="ABZ1" s="126"/>
      <c r="ACA1" s="126"/>
      <c r="ACB1" s="126"/>
      <c r="ACC1" s="126"/>
      <c r="ACD1" s="126"/>
      <c r="ACE1" s="126"/>
      <c r="ACF1" s="126"/>
      <c r="ACG1" s="126"/>
      <c r="ACH1" s="126"/>
      <c r="ACI1" s="126"/>
      <c r="ACJ1" s="126"/>
      <c r="ACK1" s="126"/>
      <c r="ACL1" s="126"/>
      <c r="ACM1" s="126"/>
      <c r="ACN1" s="126"/>
      <c r="ACO1" s="126"/>
      <c r="ACP1" s="126"/>
      <c r="ACQ1" s="126"/>
      <c r="ACR1" s="126"/>
      <c r="ACS1" s="126"/>
      <c r="ACT1" s="126"/>
      <c r="ACU1" s="126"/>
      <c r="ACV1" s="126"/>
      <c r="ACW1" s="126"/>
      <c r="ACX1" s="126"/>
      <c r="ACY1" s="126"/>
      <c r="ACZ1" s="126"/>
      <c r="ADA1" s="126"/>
      <c r="ADB1" s="126"/>
      <c r="ADC1" s="126"/>
      <c r="ADD1" s="126"/>
      <c r="ADE1" s="126"/>
      <c r="ADF1" s="126"/>
      <c r="ADG1" s="126"/>
      <c r="ADH1" s="126"/>
      <c r="ADI1" s="126"/>
      <c r="ADJ1" s="126"/>
      <c r="ADK1" s="126"/>
      <c r="ADL1" s="126"/>
      <c r="ADM1" s="126"/>
      <c r="ADN1" s="126"/>
      <c r="ADO1" s="126"/>
      <c r="ADP1" s="126"/>
      <c r="ADQ1" s="126"/>
      <c r="ADR1" s="126"/>
      <c r="ADS1" s="126"/>
      <c r="ADT1" s="126"/>
      <c r="ADU1" s="126"/>
      <c r="ADV1" s="126"/>
      <c r="ADW1" s="126"/>
      <c r="ADX1" s="126"/>
      <c r="ADY1" s="126"/>
      <c r="ADZ1" s="126"/>
      <c r="AEA1" s="126"/>
      <c r="AEB1" s="126"/>
      <c r="AEC1" s="126"/>
      <c r="AED1" s="126"/>
      <c r="AEE1" s="126"/>
      <c r="AEF1" s="126"/>
      <c r="AEG1" s="126"/>
      <c r="AEH1" s="126"/>
      <c r="AEI1" s="126"/>
      <c r="AEJ1" s="126"/>
      <c r="AEK1" s="126"/>
      <c r="AEL1" s="126"/>
      <c r="AEM1" s="126"/>
      <c r="AEN1" s="126"/>
      <c r="AEO1" s="126"/>
      <c r="AEP1" s="126"/>
      <c r="AEQ1" s="126"/>
      <c r="AER1" s="126"/>
      <c r="AES1" s="126"/>
      <c r="AET1" s="126"/>
      <c r="AEU1" s="126"/>
      <c r="AEV1" s="126"/>
      <c r="AEW1" s="126"/>
      <c r="AEX1" s="126"/>
      <c r="AEY1" s="126"/>
      <c r="AEZ1" s="126"/>
      <c r="AFA1" s="126"/>
      <c r="AFB1" s="126"/>
      <c r="AFC1" s="126"/>
      <c r="AFD1" s="126"/>
      <c r="AFE1" s="126"/>
      <c r="AFF1" s="126"/>
      <c r="AFG1" s="126"/>
      <c r="AFH1" s="126"/>
      <c r="AFI1" s="126"/>
      <c r="AFJ1" s="126"/>
      <c r="AFK1" s="126"/>
      <c r="AFL1" s="126"/>
      <c r="AFM1" s="126"/>
      <c r="AFN1" s="126"/>
      <c r="AFO1" s="126"/>
      <c r="AFP1" s="126"/>
      <c r="AFQ1" s="126"/>
      <c r="AFR1" s="126"/>
      <c r="AFS1" s="126"/>
      <c r="AFT1" s="126"/>
      <c r="AFU1" s="126"/>
      <c r="AFV1" s="126"/>
      <c r="AFW1" s="126"/>
      <c r="AFX1" s="126"/>
      <c r="AFY1" s="126"/>
      <c r="AFZ1" s="126"/>
      <c r="AGA1" s="126"/>
      <c r="AGB1" s="126"/>
      <c r="AGC1" s="126"/>
      <c r="AGD1" s="126"/>
      <c r="AGE1" s="126"/>
      <c r="AGF1" s="126"/>
      <c r="AGG1" s="126"/>
      <c r="AGH1" s="126"/>
      <c r="AGI1" s="126"/>
      <c r="AGJ1" s="126"/>
      <c r="AGK1" s="126"/>
      <c r="AGL1" s="126"/>
      <c r="AGM1" s="126"/>
      <c r="AGN1" s="126"/>
      <c r="AGO1" s="126"/>
      <c r="AGP1" s="126"/>
      <c r="AGQ1" s="126"/>
      <c r="AGR1" s="126"/>
      <c r="AGS1" s="126"/>
      <c r="AGT1" s="126"/>
      <c r="AGU1" s="126"/>
      <c r="AGV1" s="126"/>
      <c r="AGW1" s="126"/>
      <c r="AGX1" s="126"/>
      <c r="AGY1" s="126"/>
      <c r="AGZ1" s="126"/>
      <c r="AHA1" s="126"/>
      <c r="AHB1" s="126"/>
      <c r="AHC1" s="126"/>
      <c r="AHD1" s="126"/>
      <c r="AHE1" s="126"/>
      <c r="AHF1" s="126"/>
      <c r="AHG1" s="126"/>
      <c r="AHH1" s="126"/>
      <c r="AHI1" s="126"/>
      <c r="AHJ1" s="126"/>
      <c r="AHK1" s="126"/>
      <c r="AHL1" s="126"/>
      <c r="AHM1" s="126"/>
      <c r="AHN1" s="126"/>
      <c r="AHO1" s="126"/>
      <c r="AHP1" s="126"/>
      <c r="AHQ1" s="126"/>
      <c r="AHR1" s="126"/>
      <c r="AHS1" s="126"/>
      <c r="AHT1" s="126"/>
      <c r="AHU1" s="126"/>
      <c r="AHV1" s="126"/>
      <c r="AHW1" s="126"/>
      <c r="AHX1" s="126"/>
      <c r="AHY1" s="126"/>
      <c r="AHZ1" s="126"/>
      <c r="AIA1" s="126"/>
      <c r="AIB1" s="126"/>
      <c r="AIC1" s="126"/>
      <c r="AID1" s="126"/>
      <c r="AIE1" s="126"/>
      <c r="AIF1" s="126"/>
      <c r="AIG1" s="126"/>
      <c r="AIH1" s="126"/>
      <c r="AII1" s="126"/>
      <c r="AIJ1" s="126"/>
      <c r="AIK1" s="126"/>
      <c r="AIL1" s="126"/>
      <c r="AIM1" s="126"/>
      <c r="AIN1" s="126"/>
      <c r="AIO1" s="126"/>
      <c r="AIP1" s="126"/>
      <c r="AIQ1" s="126"/>
      <c r="AIR1" s="126"/>
      <c r="AIS1" s="126"/>
      <c r="AIT1" s="126"/>
      <c r="AIU1" s="126"/>
      <c r="AIV1" s="126"/>
      <c r="AIW1" s="126"/>
      <c r="AIX1" s="126"/>
      <c r="AIY1" s="126"/>
      <c r="AIZ1" s="126"/>
      <c r="AJA1" s="126"/>
      <c r="AJB1" s="126"/>
      <c r="AJC1" s="126"/>
      <c r="AJD1" s="126"/>
      <c r="AJE1" s="126"/>
      <c r="AJF1" s="126"/>
      <c r="AJG1" s="126"/>
      <c r="AJH1" s="126"/>
      <c r="AJI1" s="126"/>
      <c r="AJJ1" s="126"/>
      <c r="AJK1" s="126"/>
      <c r="AJL1" s="126"/>
      <c r="AJM1" s="126"/>
      <c r="AJN1" s="126"/>
      <c r="AJO1" s="126"/>
      <c r="AJP1" s="126"/>
      <c r="AJQ1" s="126"/>
      <c r="AJR1" s="126"/>
      <c r="AJS1" s="126"/>
      <c r="AJT1" s="126"/>
      <c r="AJU1" s="126"/>
      <c r="AJV1" s="126"/>
      <c r="AJW1" s="126"/>
      <c r="AJX1" s="126"/>
      <c r="AJY1" s="126"/>
      <c r="AJZ1" s="126"/>
      <c r="AKA1" s="126"/>
      <c r="AKB1" s="126"/>
      <c r="AKC1" s="126"/>
      <c r="AKD1" s="126"/>
      <c r="AKE1" s="126"/>
      <c r="AKF1" s="126"/>
      <c r="AKG1" s="126"/>
      <c r="AKH1" s="126"/>
      <c r="AKI1" s="126"/>
      <c r="AKJ1" s="126"/>
      <c r="AKK1" s="126"/>
      <c r="AKL1" s="126"/>
      <c r="AKM1" s="126"/>
      <c r="AKN1" s="126"/>
      <c r="AKO1" s="126"/>
      <c r="AKP1" s="126"/>
      <c r="AKQ1" s="126"/>
      <c r="AKR1" s="126"/>
      <c r="AKS1" s="126"/>
      <c r="AKT1" s="126"/>
      <c r="AKU1" s="126"/>
      <c r="AKV1" s="126"/>
      <c r="AKW1" s="126"/>
      <c r="AKX1" s="126"/>
      <c r="AKY1" s="126"/>
      <c r="AKZ1" s="126"/>
      <c r="ALA1" s="126"/>
      <c r="ALB1" s="126"/>
      <c r="ALC1" s="126"/>
      <c r="ALD1" s="126"/>
      <c r="ALE1" s="126"/>
      <c r="ALF1" s="126"/>
      <c r="ALG1" s="126"/>
      <c r="ALH1" s="126"/>
      <c r="ALI1" s="126"/>
      <c r="ALJ1" s="126"/>
      <c r="ALK1" s="126"/>
      <c r="ALL1" s="126"/>
      <c r="ALM1" s="126"/>
      <c r="ALN1" s="126"/>
      <c r="ALO1" s="126"/>
      <c r="ALP1" s="126"/>
      <c r="ALQ1" s="126"/>
      <c r="ALR1" s="126"/>
      <c r="ALS1" s="126"/>
      <c r="ALT1" s="126"/>
      <c r="ALU1" s="126"/>
      <c r="ALV1" s="126"/>
      <c r="ALW1" s="126"/>
      <c r="ALX1" s="126"/>
      <c r="ALY1" s="126"/>
      <c r="ALZ1" s="126"/>
      <c r="AMA1" s="126"/>
      <c r="AMB1" s="126"/>
      <c r="AMC1" s="126"/>
      <c r="AMD1" s="126"/>
      <c r="AME1" s="126"/>
      <c r="AMF1" s="126"/>
      <c r="AMG1" s="126"/>
      <c r="AMH1" s="126"/>
      <c r="AMI1" s="126"/>
      <c r="AMJ1" s="126"/>
      <c r="AMK1" s="126"/>
      <c r="AML1" s="126"/>
      <c r="AMM1" s="126"/>
      <c r="AMN1" s="126"/>
      <c r="AMO1" s="126"/>
      <c r="AMP1" s="126"/>
      <c r="AMQ1" s="126"/>
      <c r="AMR1" s="126"/>
      <c r="AMS1" s="126"/>
      <c r="AMT1" s="126"/>
      <c r="AMU1" s="126"/>
      <c r="AMV1" s="126"/>
      <c r="AMW1" s="126"/>
      <c r="AMX1" s="126"/>
      <c r="AMY1" s="126"/>
      <c r="AMZ1" s="126"/>
      <c r="ANA1" s="126"/>
      <c r="ANB1" s="126"/>
      <c r="ANC1" s="126"/>
      <c r="AND1" s="126"/>
      <c r="ANE1" s="126"/>
      <c r="ANF1" s="126"/>
      <c r="ANG1" s="126"/>
      <c r="ANH1" s="126"/>
      <c r="ANI1" s="126"/>
      <c r="ANJ1" s="126"/>
      <c r="ANK1" s="126"/>
      <c r="ANL1" s="126"/>
      <c r="ANM1" s="126"/>
      <c r="ANN1" s="126"/>
      <c r="ANO1" s="126"/>
      <c r="ANP1" s="126"/>
      <c r="ANQ1" s="126"/>
      <c r="ANR1" s="126"/>
      <c r="ANS1" s="126"/>
      <c r="ANT1" s="126"/>
      <c r="ANU1" s="126"/>
      <c r="ANV1" s="126"/>
      <c r="ANW1" s="126"/>
      <c r="ANX1" s="126"/>
      <c r="ANY1" s="126"/>
      <c r="ANZ1" s="126"/>
      <c r="AOA1" s="126"/>
      <c r="AOB1" s="126"/>
      <c r="AOC1" s="126"/>
      <c r="AOD1" s="126"/>
      <c r="AOE1" s="126"/>
      <c r="AOF1" s="126"/>
      <c r="AOG1" s="126"/>
      <c r="AOH1" s="126"/>
      <c r="AOI1" s="126"/>
      <c r="AOJ1" s="126"/>
      <c r="AOK1" s="126"/>
      <c r="AOL1" s="126"/>
      <c r="AOM1" s="126"/>
      <c r="AON1" s="126"/>
      <c r="AOO1" s="126"/>
      <c r="AOP1" s="126"/>
      <c r="AOQ1" s="126"/>
      <c r="AOR1" s="126"/>
      <c r="AOS1" s="126"/>
      <c r="AOT1" s="126"/>
      <c r="AOU1" s="126"/>
      <c r="AOV1" s="126"/>
      <c r="AOW1" s="126"/>
      <c r="AOX1" s="126"/>
      <c r="AOY1" s="126"/>
      <c r="AOZ1" s="126"/>
      <c r="APA1" s="126"/>
      <c r="APB1" s="126"/>
      <c r="APC1" s="126"/>
      <c r="APD1" s="126"/>
      <c r="APE1" s="126"/>
      <c r="APF1" s="126"/>
      <c r="APG1" s="126"/>
      <c r="APH1" s="126"/>
      <c r="API1" s="126"/>
      <c r="APJ1" s="126"/>
      <c r="APK1" s="126"/>
      <c r="APL1" s="126"/>
      <c r="APM1" s="126"/>
      <c r="APN1" s="126"/>
      <c r="APO1" s="126"/>
      <c r="APP1" s="126"/>
      <c r="APQ1" s="126"/>
      <c r="APR1" s="126"/>
      <c r="APS1" s="126"/>
      <c r="APT1" s="126"/>
      <c r="APU1" s="126"/>
      <c r="APV1" s="126"/>
      <c r="APW1" s="126"/>
      <c r="APX1" s="126"/>
      <c r="APY1" s="126"/>
      <c r="APZ1" s="126"/>
      <c r="AQA1" s="126"/>
      <c r="AQB1" s="126"/>
      <c r="AQC1" s="126"/>
      <c r="AQD1" s="126"/>
      <c r="AQE1" s="126"/>
      <c r="AQF1" s="126"/>
      <c r="AQG1" s="126"/>
      <c r="AQH1" s="126"/>
      <c r="AQI1" s="126"/>
      <c r="AQJ1" s="126"/>
      <c r="AQK1" s="126"/>
      <c r="AQL1" s="126"/>
      <c r="AQM1" s="126"/>
      <c r="AQN1" s="126"/>
      <c r="AQO1" s="126"/>
      <c r="AQP1" s="126"/>
      <c r="AQQ1" s="126"/>
      <c r="AQR1" s="126"/>
      <c r="AQS1" s="126"/>
      <c r="AQT1" s="126"/>
      <c r="AQU1" s="126"/>
      <c r="AQV1" s="126"/>
      <c r="AQW1" s="126"/>
      <c r="AQX1" s="126"/>
      <c r="AQY1" s="126"/>
      <c r="AQZ1" s="126"/>
      <c r="ARA1" s="126"/>
      <c r="ARB1" s="126"/>
      <c r="ARC1" s="126"/>
      <c r="ARD1" s="126"/>
      <c r="ARE1" s="126"/>
      <c r="ARF1" s="126"/>
      <c r="ARG1" s="126"/>
      <c r="ARH1" s="126"/>
      <c r="ARI1" s="126"/>
      <c r="ARJ1" s="126"/>
      <c r="ARK1" s="126"/>
      <c r="ARL1" s="126"/>
      <c r="ARM1" s="126"/>
      <c r="ARN1" s="126"/>
      <c r="ARO1" s="126"/>
      <c r="ARP1" s="126"/>
      <c r="ARQ1" s="126"/>
      <c r="ARR1" s="126"/>
      <c r="ARS1" s="126"/>
      <c r="ART1" s="126"/>
      <c r="ARU1" s="126"/>
      <c r="ARV1" s="126"/>
      <c r="ARW1" s="126"/>
      <c r="ARX1" s="126"/>
      <c r="ARY1" s="126"/>
      <c r="ARZ1" s="126"/>
      <c r="ASA1" s="126"/>
      <c r="ASB1" s="126"/>
      <c r="ASC1" s="126"/>
      <c r="ASD1" s="126"/>
      <c r="ASE1" s="126"/>
      <c r="ASF1" s="126"/>
      <c r="ASG1" s="126"/>
      <c r="ASH1" s="126"/>
      <c r="ASI1" s="126"/>
      <c r="ASJ1" s="126"/>
      <c r="ASK1" s="126"/>
      <c r="ASL1" s="126"/>
      <c r="ASM1" s="126"/>
      <c r="ASN1" s="126"/>
      <c r="ASO1" s="126"/>
      <c r="ASP1" s="126"/>
      <c r="ASQ1" s="126"/>
      <c r="ASR1" s="126"/>
      <c r="ASS1" s="126"/>
      <c r="AST1" s="126"/>
      <c r="ASU1" s="126"/>
      <c r="ASV1" s="126"/>
      <c r="ASW1" s="126"/>
      <c r="ASX1" s="126"/>
      <c r="ASY1" s="126"/>
      <c r="ASZ1" s="126"/>
      <c r="ATA1" s="126"/>
      <c r="ATB1" s="126"/>
      <c r="ATC1" s="126"/>
      <c r="ATD1" s="126"/>
      <c r="ATE1" s="126"/>
      <c r="ATF1" s="126"/>
      <c r="ATG1" s="126"/>
      <c r="ATH1" s="126"/>
      <c r="ATI1" s="126"/>
      <c r="ATJ1" s="126"/>
      <c r="ATK1" s="126"/>
      <c r="ATL1" s="126"/>
      <c r="ATM1" s="126"/>
      <c r="ATN1" s="126"/>
      <c r="ATO1" s="126"/>
      <c r="ATP1" s="126"/>
      <c r="ATQ1" s="126"/>
      <c r="ATR1" s="126"/>
      <c r="ATS1" s="126"/>
      <c r="ATT1" s="126"/>
      <c r="ATU1" s="126"/>
      <c r="ATV1" s="126"/>
      <c r="ATW1" s="126"/>
      <c r="ATX1" s="126"/>
      <c r="ATY1" s="126"/>
      <c r="ATZ1" s="126"/>
      <c r="AUA1" s="126"/>
      <c r="AUB1" s="126"/>
      <c r="AUC1" s="126"/>
      <c r="AUD1" s="126"/>
      <c r="AUE1" s="126"/>
      <c r="AUF1" s="126"/>
      <c r="AUG1" s="126"/>
      <c r="AUH1" s="126"/>
      <c r="AUI1" s="126"/>
      <c r="AUJ1" s="126"/>
      <c r="AUK1" s="126"/>
      <c r="AUL1" s="126"/>
      <c r="AUM1" s="126"/>
      <c r="AUN1" s="126"/>
      <c r="AUO1" s="126"/>
      <c r="AUP1" s="126"/>
      <c r="AUQ1" s="126"/>
      <c r="AUR1" s="126"/>
      <c r="AUS1" s="126"/>
      <c r="AUT1" s="126"/>
      <c r="AUU1" s="126"/>
      <c r="AUV1" s="126"/>
      <c r="AUW1" s="126"/>
      <c r="AUX1" s="126"/>
      <c r="AUY1" s="126"/>
      <c r="AUZ1" s="126"/>
      <c r="AVA1" s="126"/>
      <c r="AVB1" s="126"/>
      <c r="AVC1" s="126"/>
      <c r="AVD1" s="126"/>
      <c r="AVE1" s="126"/>
      <c r="AVF1" s="126"/>
      <c r="AVG1" s="126"/>
      <c r="AVH1" s="126"/>
      <c r="AVI1" s="126"/>
      <c r="AVJ1" s="126"/>
      <c r="AVK1" s="126"/>
      <c r="AVL1" s="126"/>
      <c r="AVM1" s="126"/>
      <c r="AVN1" s="126"/>
      <c r="AVO1" s="126"/>
      <c r="AVP1" s="126"/>
      <c r="AVQ1" s="126"/>
      <c r="AVR1" s="126"/>
      <c r="AVS1" s="126"/>
      <c r="AVT1" s="126"/>
      <c r="AVU1" s="126"/>
      <c r="AVV1" s="126"/>
      <c r="AVW1" s="126"/>
      <c r="AVX1" s="126"/>
      <c r="AVY1" s="126"/>
      <c r="AVZ1" s="126"/>
      <c r="AWA1" s="126"/>
      <c r="AWB1" s="126"/>
      <c r="AWC1" s="126"/>
      <c r="AWD1" s="126"/>
      <c r="AWE1" s="126"/>
      <c r="AWF1" s="126"/>
      <c r="AWG1" s="126"/>
      <c r="AWH1" s="126"/>
      <c r="AWI1" s="126"/>
      <c r="AWJ1" s="126"/>
      <c r="AWK1" s="126"/>
      <c r="AWL1" s="126"/>
      <c r="AWM1" s="126"/>
      <c r="AWN1" s="126"/>
      <c r="AWO1" s="126"/>
      <c r="AWP1" s="126"/>
      <c r="AWQ1" s="126"/>
      <c r="AWR1" s="126"/>
      <c r="AWS1" s="126"/>
      <c r="AWT1" s="126"/>
      <c r="AWU1" s="126"/>
      <c r="AWV1" s="126"/>
      <c r="AWW1" s="126"/>
      <c r="AWX1" s="126"/>
      <c r="AWY1" s="126"/>
      <c r="AWZ1" s="126"/>
      <c r="AXA1" s="126"/>
      <c r="AXB1" s="126"/>
      <c r="AXC1" s="126"/>
      <c r="AXD1" s="126"/>
      <c r="AXE1" s="126"/>
      <c r="AXF1" s="126"/>
      <c r="AXG1" s="126"/>
      <c r="AXH1" s="126"/>
      <c r="AXI1" s="126"/>
      <c r="AXJ1" s="126"/>
      <c r="AXK1" s="126"/>
      <c r="AXL1" s="126"/>
      <c r="AXM1" s="126"/>
      <c r="AXN1" s="126"/>
      <c r="AXO1" s="126"/>
      <c r="AXP1" s="126"/>
      <c r="AXQ1" s="126"/>
      <c r="AXR1" s="126"/>
      <c r="AXS1" s="126"/>
      <c r="AXT1" s="126"/>
      <c r="AXU1" s="126"/>
      <c r="AXV1" s="126"/>
      <c r="AXW1" s="126"/>
      <c r="AXX1" s="126"/>
      <c r="AXY1" s="126"/>
      <c r="AXZ1" s="126"/>
      <c r="AYA1" s="126"/>
      <c r="AYB1" s="126"/>
      <c r="AYC1" s="126"/>
      <c r="AYD1" s="126"/>
      <c r="AYE1" s="126"/>
      <c r="AYF1" s="126"/>
      <c r="AYG1" s="126"/>
      <c r="AYH1" s="126"/>
      <c r="AYI1" s="126"/>
      <c r="AYJ1" s="126"/>
      <c r="AYK1" s="126"/>
      <c r="AYL1" s="126"/>
      <c r="AYM1" s="126"/>
      <c r="AYN1" s="126"/>
      <c r="AYO1" s="126"/>
      <c r="AYP1" s="126"/>
      <c r="AYQ1" s="126"/>
      <c r="AYR1" s="126"/>
      <c r="AYS1" s="126"/>
      <c r="AYT1" s="126"/>
      <c r="AYU1" s="126"/>
      <c r="AYV1" s="126"/>
      <c r="AYW1" s="126"/>
      <c r="AYX1" s="126"/>
      <c r="AYY1" s="126"/>
      <c r="AYZ1" s="126"/>
      <c r="AZA1" s="126"/>
      <c r="AZB1" s="126"/>
      <c r="AZC1" s="126"/>
      <c r="AZD1" s="126"/>
      <c r="AZE1" s="126"/>
      <c r="AZF1" s="126"/>
      <c r="AZG1" s="126"/>
      <c r="AZH1" s="126"/>
      <c r="AZI1" s="126"/>
      <c r="AZJ1" s="126"/>
      <c r="AZK1" s="126"/>
      <c r="AZL1" s="126"/>
      <c r="AZM1" s="126"/>
      <c r="AZN1" s="126"/>
      <c r="AZO1" s="126"/>
      <c r="AZP1" s="126"/>
      <c r="AZQ1" s="126"/>
      <c r="AZR1" s="126"/>
      <c r="AZS1" s="126"/>
      <c r="AZT1" s="126"/>
      <c r="AZU1" s="126"/>
      <c r="AZV1" s="126"/>
      <c r="AZW1" s="126"/>
      <c r="AZX1" s="126"/>
      <c r="AZY1" s="126"/>
      <c r="AZZ1" s="126"/>
      <c r="BAA1" s="126"/>
      <c r="BAB1" s="126"/>
      <c r="BAC1" s="126"/>
      <c r="BAD1" s="126"/>
      <c r="BAE1" s="126"/>
      <c r="BAF1" s="126"/>
      <c r="BAG1" s="126"/>
      <c r="BAH1" s="126"/>
      <c r="BAI1" s="126"/>
      <c r="BAJ1" s="126"/>
      <c r="BAK1" s="126"/>
      <c r="BAL1" s="126"/>
      <c r="BAM1" s="126"/>
      <c r="BAN1" s="126"/>
      <c r="BAO1" s="126"/>
      <c r="BAP1" s="126"/>
      <c r="BAQ1" s="126"/>
      <c r="BAR1" s="126"/>
      <c r="BAS1" s="126"/>
      <c r="BAT1" s="126"/>
      <c r="BAU1" s="126"/>
      <c r="BAV1" s="126"/>
      <c r="BAW1" s="126"/>
      <c r="BAX1" s="126"/>
      <c r="BAY1" s="126"/>
      <c r="BAZ1" s="126"/>
      <c r="BBA1" s="126"/>
      <c r="BBB1" s="126"/>
      <c r="BBC1" s="126"/>
      <c r="BBD1" s="126"/>
      <c r="BBE1" s="126"/>
      <c r="BBF1" s="126"/>
      <c r="BBG1" s="126"/>
      <c r="BBH1" s="126"/>
      <c r="BBI1" s="126"/>
      <c r="BBJ1" s="126"/>
      <c r="BBK1" s="126"/>
      <c r="BBL1" s="126"/>
      <c r="BBM1" s="126"/>
      <c r="BBN1" s="126"/>
      <c r="BBO1" s="126"/>
      <c r="BBP1" s="126"/>
      <c r="BBQ1" s="126"/>
      <c r="BBR1" s="126"/>
      <c r="BBS1" s="126"/>
      <c r="BBT1" s="126"/>
      <c r="BBU1" s="126"/>
      <c r="BBV1" s="126"/>
      <c r="BBW1" s="126"/>
      <c r="BBX1" s="126"/>
      <c r="BBY1" s="126"/>
      <c r="BBZ1" s="126"/>
      <c r="BCA1" s="126"/>
      <c r="BCB1" s="126"/>
      <c r="BCC1" s="126"/>
      <c r="BCD1" s="126"/>
      <c r="BCE1" s="126"/>
      <c r="BCF1" s="126"/>
      <c r="BCG1" s="126"/>
      <c r="BCH1" s="126"/>
      <c r="BCI1" s="126"/>
      <c r="BCJ1" s="126"/>
      <c r="BCK1" s="126"/>
      <c r="BCL1" s="126"/>
      <c r="BCM1" s="126"/>
      <c r="BCN1" s="126"/>
      <c r="BCO1" s="126"/>
      <c r="BCP1" s="126"/>
      <c r="BCQ1" s="126"/>
      <c r="BCR1" s="126"/>
      <c r="BCS1" s="126"/>
      <c r="BCT1" s="126"/>
      <c r="BCU1" s="126"/>
      <c r="BCV1" s="126"/>
      <c r="BCW1" s="126"/>
      <c r="BCX1" s="126"/>
      <c r="BCY1" s="126"/>
      <c r="BCZ1" s="126"/>
      <c r="BDA1" s="126"/>
      <c r="BDB1" s="126"/>
      <c r="BDC1" s="126"/>
      <c r="BDD1" s="126"/>
      <c r="BDE1" s="126"/>
      <c r="BDF1" s="126"/>
      <c r="BDG1" s="126"/>
      <c r="BDH1" s="126"/>
      <c r="BDI1" s="126"/>
      <c r="BDJ1" s="126"/>
      <c r="BDK1" s="126"/>
      <c r="BDL1" s="126"/>
      <c r="BDM1" s="126"/>
      <c r="BDN1" s="126"/>
      <c r="BDO1" s="126"/>
      <c r="BDP1" s="126"/>
      <c r="BDQ1" s="126"/>
      <c r="BDR1" s="126"/>
      <c r="BDS1" s="126"/>
      <c r="BDT1" s="126"/>
      <c r="BDU1" s="126"/>
      <c r="BDV1" s="126"/>
      <c r="BDW1" s="126"/>
      <c r="BDX1" s="126"/>
      <c r="BDY1" s="126"/>
      <c r="BDZ1" s="126"/>
      <c r="BEA1" s="126"/>
      <c r="BEB1" s="126"/>
      <c r="BEC1" s="126"/>
      <c r="BED1" s="126"/>
      <c r="BEE1" s="126"/>
      <c r="BEF1" s="126"/>
      <c r="BEG1" s="126"/>
      <c r="BEH1" s="126"/>
      <c r="BEI1" s="126"/>
      <c r="BEJ1" s="126"/>
      <c r="BEK1" s="126"/>
      <c r="BEL1" s="126"/>
      <c r="BEM1" s="126"/>
      <c r="BEN1" s="126"/>
      <c r="BEO1" s="126"/>
      <c r="BEP1" s="126"/>
      <c r="BEQ1" s="126"/>
      <c r="BER1" s="126"/>
      <c r="BES1" s="126"/>
      <c r="BET1" s="126"/>
      <c r="BEU1" s="126"/>
      <c r="BEV1" s="126"/>
      <c r="BEW1" s="126"/>
      <c r="BEX1" s="126"/>
      <c r="BEY1" s="126"/>
      <c r="BEZ1" s="126"/>
      <c r="BFA1" s="126"/>
      <c r="BFB1" s="126"/>
      <c r="BFC1" s="126"/>
      <c r="BFD1" s="126"/>
      <c r="BFE1" s="126"/>
      <c r="BFF1" s="126"/>
      <c r="BFG1" s="126"/>
      <c r="BFH1" s="126"/>
      <c r="BFI1" s="126"/>
      <c r="BFJ1" s="126"/>
      <c r="BFK1" s="126"/>
      <c r="BFL1" s="126"/>
      <c r="BFM1" s="126"/>
      <c r="BFN1" s="126"/>
      <c r="BFO1" s="126"/>
      <c r="BFP1" s="126"/>
      <c r="BFQ1" s="126"/>
      <c r="BFR1" s="126"/>
      <c r="BFS1" s="126"/>
      <c r="BFT1" s="126"/>
      <c r="BFU1" s="126"/>
      <c r="BFV1" s="126"/>
      <c r="BFW1" s="126"/>
      <c r="BFX1" s="126"/>
      <c r="BFY1" s="126"/>
      <c r="BFZ1" s="126"/>
      <c r="BGA1" s="126"/>
      <c r="BGB1" s="126"/>
      <c r="BGC1" s="126"/>
      <c r="BGD1" s="126"/>
      <c r="BGE1" s="126"/>
      <c r="BGF1" s="126"/>
      <c r="BGG1" s="126"/>
      <c r="BGH1" s="126"/>
      <c r="BGI1" s="126"/>
      <c r="BGJ1" s="126"/>
      <c r="BGK1" s="126"/>
      <c r="BGL1" s="126"/>
      <c r="BGM1" s="126"/>
      <c r="BGN1" s="126"/>
      <c r="BGO1" s="126"/>
      <c r="BGP1" s="126"/>
      <c r="BGQ1" s="126"/>
      <c r="BGR1" s="126"/>
      <c r="BGS1" s="126"/>
      <c r="BGT1" s="126"/>
      <c r="BGU1" s="126"/>
      <c r="BGV1" s="126"/>
      <c r="BGW1" s="126"/>
      <c r="BGX1" s="126"/>
      <c r="BGY1" s="126"/>
      <c r="BGZ1" s="126"/>
      <c r="BHA1" s="126"/>
      <c r="BHB1" s="126"/>
      <c r="BHC1" s="126"/>
      <c r="BHD1" s="126"/>
      <c r="BHE1" s="126"/>
      <c r="BHF1" s="126"/>
      <c r="BHG1" s="126"/>
      <c r="BHH1" s="126"/>
      <c r="BHI1" s="126"/>
      <c r="BHJ1" s="126"/>
      <c r="BHK1" s="126"/>
      <c r="BHL1" s="126"/>
      <c r="BHM1" s="126"/>
      <c r="BHN1" s="126"/>
      <c r="BHO1" s="126"/>
      <c r="BHP1" s="126"/>
      <c r="BHQ1" s="126"/>
      <c r="BHR1" s="126"/>
      <c r="BHS1" s="126"/>
      <c r="BHT1" s="126"/>
      <c r="BHU1" s="126"/>
      <c r="BHV1" s="126"/>
      <c r="BHW1" s="126"/>
      <c r="BHX1" s="126"/>
      <c r="BHY1" s="126"/>
      <c r="BHZ1" s="126"/>
      <c r="BIA1" s="126"/>
      <c r="BIB1" s="126"/>
      <c r="BIC1" s="126"/>
      <c r="BID1" s="126"/>
      <c r="BIE1" s="126"/>
      <c r="BIF1" s="126"/>
      <c r="BIG1" s="126"/>
      <c r="BIH1" s="126"/>
      <c r="BII1" s="126"/>
      <c r="BIJ1" s="126"/>
      <c r="BIK1" s="126"/>
      <c r="BIL1" s="126"/>
      <c r="BIM1" s="126"/>
      <c r="BIN1" s="126"/>
      <c r="BIO1" s="126"/>
      <c r="BIP1" s="126"/>
      <c r="BIQ1" s="126"/>
      <c r="BIR1" s="126"/>
      <c r="BIS1" s="126"/>
      <c r="BIT1" s="126"/>
      <c r="BIU1" s="126"/>
      <c r="BIV1" s="126"/>
      <c r="BIW1" s="126"/>
      <c r="BIX1" s="126"/>
      <c r="BIY1" s="126"/>
      <c r="BIZ1" s="126"/>
      <c r="BJA1" s="126"/>
      <c r="BJB1" s="126"/>
      <c r="BJC1" s="126"/>
      <c r="BJD1" s="126"/>
      <c r="BJE1" s="126"/>
      <c r="BJF1" s="126"/>
      <c r="BJG1" s="126"/>
      <c r="BJH1" s="126"/>
      <c r="BJI1" s="126"/>
      <c r="BJJ1" s="126"/>
      <c r="BJK1" s="126"/>
      <c r="BJL1" s="126"/>
      <c r="BJM1" s="126"/>
      <c r="BJN1" s="126"/>
      <c r="BJO1" s="126"/>
      <c r="BJP1" s="126"/>
      <c r="BJQ1" s="126"/>
      <c r="BJR1" s="126"/>
      <c r="BJS1" s="126"/>
      <c r="BJT1" s="126"/>
      <c r="BJU1" s="126"/>
      <c r="BJV1" s="126"/>
      <c r="BJW1" s="126"/>
      <c r="BJX1" s="126"/>
      <c r="BJY1" s="126"/>
      <c r="BJZ1" s="126"/>
      <c r="BKA1" s="126"/>
      <c r="BKB1" s="126"/>
      <c r="BKC1" s="126"/>
      <c r="BKD1" s="126"/>
      <c r="BKE1" s="126"/>
      <c r="BKF1" s="126"/>
      <c r="BKG1" s="126"/>
      <c r="BKH1" s="126"/>
      <c r="BKI1" s="126"/>
      <c r="BKJ1" s="126"/>
      <c r="BKK1" s="126"/>
      <c r="BKL1" s="126"/>
      <c r="BKM1" s="126"/>
      <c r="BKN1" s="126"/>
      <c r="BKO1" s="126"/>
      <c r="BKP1" s="126"/>
      <c r="BKQ1" s="126"/>
      <c r="BKR1" s="126"/>
      <c r="BKS1" s="126"/>
      <c r="BKT1" s="126"/>
      <c r="BKU1" s="126"/>
      <c r="BKV1" s="126"/>
      <c r="BKW1" s="126"/>
      <c r="BKX1" s="126"/>
      <c r="BKY1" s="126"/>
      <c r="BKZ1" s="126"/>
      <c r="BLA1" s="126"/>
      <c r="BLB1" s="126"/>
      <c r="BLC1" s="126"/>
      <c r="BLD1" s="126"/>
      <c r="BLE1" s="126"/>
      <c r="BLF1" s="126"/>
      <c r="BLG1" s="126"/>
      <c r="BLH1" s="126"/>
      <c r="BLI1" s="126"/>
      <c r="BLJ1" s="126"/>
      <c r="BLK1" s="126"/>
      <c r="BLL1" s="126"/>
      <c r="BLM1" s="126"/>
      <c r="BLN1" s="126"/>
      <c r="BLO1" s="126"/>
      <c r="BLP1" s="126"/>
      <c r="BLQ1" s="126"/>
      <c r="BLR1" s="126"/>
      <c r="BLS1" s="126"/>
      <c r="BLT1" s="126"/>
      <c r="BLU1" s="126"/>
      <c r="BLV1" s="126"/>
      <c r="BLW1" s="126"/>
      <c r="BLX1" s="126"/>
      <c r="BLY1" s="126"/>
      <c r="BLZ1" s="126"/>
      <c r="BMA1" s="126"/>
      <c r="BMB1" s="126"/>
      <c r="BMC1" s="126"/>
      <c r="BMD1" s="126"/>
      <c r="BME1" s="126"/>
      <c r="BMF1" s="126"/>
      <c r="BMG1" s="126"/>
      <c r="BMH1" s="126"/>
      <c r="BMI1" s="126"/>
      <c r="BMJ1" s="126"/>
      <c r="BMK1" s="126"/>
      <c r="BML1" s="126"/>
      <c r="BMM1" s="126"/>
      <c r="BMN1" s="126"/>
      <c r="BMO1" s="126"/>
      <c r="BMP1" s="126"/>
      <c r="BMQ1" s="126"/>
      <c r="BMR1" s="126"/>
      <c r="BMS1" s="126"/>
      <c r="BMT1" s="126"/>
      <c r="BMU1" s="126"/>
      <c r="BMV1" s="126"/>
      <c r="BMW1" s="126"/>
      <c r="BMX1" s="126"/>
      <c r="BMY1" s="126"/>
      <c r="BMZ1" s="126"/>
      <c r="BNA1" s="126"/>
      <c r="BNB1" s="126"/>
      <c r="BNC1" s="126"/>
      <c r="BND1" s="126"/>
      <c r="BNE1" s="126"/>
      <c r="BNF1" s="126"/>
      <c r="BNG1" s="126"/>
      <c r="BNH1" s="126"/>
      <c r="BNI1" s="126"/>
      <c r="BNJ1" s="126"/>
      <c r="BNK1" s="126"/>
      <c r="BNL1" s="126"/>
      <c r="BNM1" s="126"/>
      <c r="BNN1" s="126"/>
      <c r="BNO1" s="126"/>
      <c r="BNP1" s="126"/>
      <c r="BNQ1" s="126"/>
      <c r="BNR1" s="126"/>
      <c r="BNS1" s="126"/>
      <c r="BNT1" s="126"/>
      <c r="BNU1" s="126"/>
      <c r="BNV1" s="126"/>
      <c r="BNW1" s="126"/>
      <c r="BNX1" s="126"/>
      <c r="BNY1" s="126"/>
      <c r="BNZ1" s="126"/>
      <c r="BOA1" s="126"/>
      <c r="BOB1" s="126"/>
      <c r="BOC1" s="126"/>
      <c r="BOD1" s="126"/>
      <c r="BOE1" s="126"/>
      <c r="BOF1" s="126"/>
      <c r="BOG1" s="126"/>
      <c r="BOH1" s="126"/>
      <c r="BOI1" s="126"/>
      <c r="BOJ1" s="126"/>
      <c r="BOK1" s="126"/>
      <c r="BOL1" s="126"/>
      <c r="BOM1" s="126"/>
      <c r="BON1" s="126"/>
      <c r="BOO1" s="126"/>
      <c r="BOP1" s="126"/>
      <c r="BOQ1" s="126"/>
      <c r="BOR1" s="126"/>
      <c r="BOS1" s="126"/>
      <c r="BOT1" s="126"/>
      <c r="BOU1" s="126"/>
      <c r="BOV1" s="126"/>
      <c r="BOW1" s="126"/>
      <c r="BOX1" s="126"/>
      <c r="BOY1" s="126"/>
      <c r="BOZ1" s="126"/>
      <c r="BPA1" s="126"/>
      <c r="BPB1" s="126"/>
      <c r="BPC1" s="126"/>
      <c r="BPD1" s="126"/>
      <c r="BPE1" s="126"/>
      <c r="BPF1" s="126"/>
      <c r="BPG1" s="126"/>
      <c r="BPH1" s="126"/>
      <c r="BPI1" s="126"/>
      <c r="BPJ1" s="126"/>
      <c r="BPK1" s="126"/>
      <c r="BPL1" s="126"/>
      <c r="BPM1" s="126"/>
      <c r="BPN1" s="126"/>
      <c r="BPO1" s="126"/>
      <c r="BPP1" s="126"/>
      <c r="BPQ1" s="126"/>
      <c r="BPR1" s="126"/>
      <c r="BPS1" s="126"/>
      <c r="BPT1" s="126"/>
      <c r="BPU1" s="126"/>
      <c r="BPV1" s="126"/>
      <c r="BPW1" s="126"/>
      <c r="BPX1" s="126"/>
      <c r="BPY1" s="126"/>
      <c r="BPZ1" s="126"/>
      <c r="BQA1" s="126"/>
      <c r="BQB1" s="126"/>
      <c r="BQC1" s="126"/>
      <c r="BQD1" s="126"/>
      <c r="BQE1" s="126"/>
      <c r="BQF1" s="126"/>
      <c r="BQG1" s="126"/>
      <c r="BQH1" s="126"/>
      <c r="BQI1" s="126"/>
      <c r="BQJ1" s="126"/>
      <c r="BQK1" s="126"/>
      <c r="BQL1" s="126"/>
      <c r="BQM1" s="126"/>
      <c r="BQN1" s="126"/>
      <c r="BQO1" s="126"/>
      <c r="BQP1" s="126"/>
      <c r="BQQ1" s="126"/>
      <c r="BQR1" s="126"/>
      <c r="BQS1" s="126"/>
      <c r="BQT1" s="126"/>
      <c r="BQU1" s="126"/>
      <c r="BQV1" s="126"/>
      <c r="BQW1" s="126"/>
      <c r="BQX1" s="126"/>
      <c r="BQY1" s="126"/>
      <c r="BQZ1" s="126"/>
      <c r="BRA1" s="126"/>
      <c r="BRB1" s="126"/>
      <c r="BRC1" s="126"/>
      <c r="BRD1" s="126"/>
      <c r="BRE1" s="126"/>
      <c r="BRF1" s="126"/>
      <c r="BRG1" s="126"/>
      <c r="BRH1" s="126"/>
      <c r="BRI1" s="126"/>
      <c r="BRJ1" s="126"/>
      <c r="BRK1" s="126"/>
      <c r="BRL1" s="126"/>
      <c r="BRM1" s="126"/>
      <c r="BRN1" s="126"/>
      <c r="BRO1" s="126"/>
      <c r="BRP1" s="126"/>
      <c r="BRQ1" s="126"/>
      <c r="BRR1" s="126"/>
      <c r="BRS1" s="126"/>
      <c r="BRT1" s="126"/>
      <c r="BRU1" s="126"/>
      <c r="BRV1" s="126"/>
      <c r="BRW1" s="126"/>
      <c r="BRX1" s="126"/>
      <c r="BRY1" s="126"/>
      <c r="BRZ1" s="126"/>
      <c r="BSA1" s="126"/>
      <c r="BSB1" s="126"/>
      <c r="BSC1" s="126"/>
      <c r="BSD1" s="126"/>
      <c r="BSE1" s="126"/>
      <c r="BSF1" s="126"/>
      <c r="BSG1" s="126"/>
      <c r="BSH1" s="126"/>
      <c r="BSI1" s="126"/>
      <c r="BSJ1" s="126"/>
      <c r="BSK1" s="126"/>
      <c r="BSL1" s="126"/>
      <c r="BSM1" s="126"/>
      <c r="BSN1" s="126"/>
      <c r="BSO1" s="126"/>
      <c r="BSP1" s="126"/>
      <c r="BSQ1" s="126"/>
      <c r="BSR1" s="126"/>
      <c r="BSS1" s="126"/>
      <c r="BST1" s="126"/>
      <c r="BSU1" s="126"/>
      <c r="BSV1" s="126"/>
      <c r="BSW1" s="126"/>
      <c r="BSX1" s="126"/>
      <c r="BSY1" s="126"/>
      <c r="BSZ1" s="126"/>
      <c r="BTA1" s="126"/>
      <c r="BTB1" s="126"/>
      <c r="BTC1" s="126"/>
      <c r="BTD1" s="126"/>
      <c r="BTE1" s="126"/>
      <c r="BTF1" s="126"/>
      <c r="BTG1" s="126"/>
      <c r="BTH1" s="126"/>
      <c r="BTI1" s="126"/>
      <c r="BTJ1" s="126"/>
      <c r="BTK1" s="126"/>
      <c r="BTL1" s="126"/>
      <c r="BTM1" s="126"/>
      <c r="BTN1" s="126"/>
      <c r="BTO1" s="126"/>
      <c r="BTP1" s="126"/>
      <c r="BTQ1" s="126"/>
      <c r="BTR1" s="126"/>
      <c r="BTS1" s="126"/>
      <c r="BTT1" s="126"/>
      <c r="BTU1" s="126"/>
      <c r="BTV1" s="126"/>
      <c r="BTW1" s="126"/>
      <c r="BTX1" s="126"/>
      <c r="BTY1" s="126"/>
      <c r="BTZ1" s="126"/>
      <c r="BUA1" s="126"/>
      <c r="BUB1" s="126"/>
      <c r="BUC1" s="126"/>
      <c r="BUD1" s="126"/>
      <c r="BUE1" s="126"/>
      <c r="BUF1" s="126"/>
      <c r="BUG1" s="126"/>
      <c r="BUH1" s="126"/>
      <c r="BUI1" s="126"/>
      <c r="BUJ1" s="126"/>
      <c r="BUK1" s="126"/>
      <c r="BUL1" s="126"/>
      <c r="BUM1" s="126"/>
      <c r="BUN1" s="126"/>
      <c r="BUO1" s="126"/>
      <c r="BUP1" s="126"/>
      <c r="BUQ1" s="126"/>
      <c r="BUR1" s="126"/>
      <c r="BUS1" s="126"/>
      <c r="BUT1" s="126"/>
      <c r="BUU1" s="126"/>
      <c r="BUV1" s="126"/>
      <c r="BUW1" s="126"/>
      <c r="BUX1" s="126"/>
      <c r="BUY1" s="126"/>
      <c r="BUZ1" s="126"/>
      <c r="BVA1" s="126"/>
      <c r="BVB1" s="126"/>
      <c r="BVC1" s="126"/>
      <c r="BVD1" s="126"/>
      <c r="BVE1" s="126"/>
      <c r="BVF1" s="126"/>
      <c r="BVG1" s="126"/>
      <c r="BVH1" s="126"/>
      <c r="BVI1" s="126"/>
      <c r="BVJ1" s="126"/>
      <c r="BVK1" s="126"/>
      <c r="BVL1" s="126"/>
      <c r="BVM1" s="126"/>
      <c r="BVN1" s="126"/>
      <c r="BVO1" s="126"/>
      <c r="BVP1" s="126"/>
      <c r="BVQ1" s="126"/>
      <c r="BVR1" s="126"/>
      <c r="BVS1" s="126"/>
      <c r="BVT1" s="126"/>
      <c r="BVU1" s="126"/>
      <c r="BVV1" s="126"/>
      <c r="BVW1" s="126"/>
      <c r="BVX1" s="126"/>
      <c r="BVY1" s="126"/>
      <c r="BVZ1" s="126"/>
      <c r="BWA1" s="126"/>
      <c r="BWB1" s="126"/>
      <c r="BWC1" s="126"/>
      <c r="BWD1" s="126"/>
      <c r="BWE1" s="126"/>
      <c r="BWF1" s="126"/>
      <c r="BWG1" s="126"/>
      <c r="BWH1" s="126"/>
      <c r="BWI1" s="126"/>
      <c r="BWJ1" s="126"/>
      <c r="BWK1" s="126"/>
      <c r="BWL1" s="126"/>
      <c r="BWM1" s="126"/>
      <c r="BWN1" s="126"/>
      <c r="BWO1" s="126"/>
      <c r="BWP1" s="126"/>
      <c r="BWQ1" s="126"/>
      <c r="BWR1" s="126"/>
      <c r="BWS1" s="126"/>
      <c r="BWT1" s="126"/>
      <c r="BWU1" s="126"/>
      <c r="BWV1" s="126"/>
      <c r="BWW1" s="126"/>
      <c r="BWX1" s="126"/>
      <c r="BWY1" s="126"/>
      <c r="BWZ1" s="126"/>
      <c r="BXA1" s="126"/>
      <c r="BXB1" s="126"/>
      <c r="BXC1" s="126"/>
      <c r="BXD1" s="126"/>
      <c r="BXE1" s="126"/>
      <c r="BXF1" s="126"/>
      <c r="BXG1" s="126"/>
      <c r="BXH1" s="126"/>
      <c r="BXI1" s="126"/>
      <c r="BXJ1" s="126"/>
      <c r="BXK1" s="126"/>
      <c r="BXL1" s="126"/>
      <c r="BXM1" s="126"/>
      <c r="BXN1" s="126"/>
      <c r="BXO1" s="126"/>
      <c r="BXP1" s="126"/>
      <c r="BXQ1" s="126"/>
      <c r="BXR1" s="126"/>
      <c r="BXS1" s="126"/>
      <c r="BXT1" s="126"/>
      <c r="BXU1" s="126"/>
      <c r="BXV1" s="126"/>
      <c r="BXW1" s="126"/>
      <c r="BXX1" s="126"/>
      <c r="BXY1" s="126"/>
      <c r="BXZ1" s="126"/>
      <c r="BYA1" s="126"/>
      <c r="BYB1" s="126"/>
      <c r="BYC1" s="126"/>
      <c r="BYD1" s="126"/>
      <c r="BYE1" s="126"/>
      <c r="BYF1" s="126"/>
      <c r="BYG1" s="126"/>
      <c r="BYH1" s="126"/>
      <c r="BYI1" s="126"/>
      <c r="BYJ1" s="126"/>
      <c r="BYK1" s="126"/>
      <c r="BYL1" s="126"/>
      <c r="BYM1" s="126"/>
      <c r="BYN1" s="126"/>
      <c r="BYO1" s="126"/>
      <c r="BYP1" s="126"/>
      <c r="BYQ1" s="126"/>
      <c r="BYR1" s="126"/>
      <c r="BYS1" s="126"/>
      <c r="BYT1" s="126"/>
      <c r="BYU1" s="126"/>
      <c r="BYV1" s="126"/>
      <c r="BYW1" s="126"/>
      <c r="BYX1" s="126"/>
      <c r="BYY1" s="126"/>
      <c r="BYZ1" s="126"/>
      <c r="BZA1" s="126"/>
      <c r="BZB1" s="126"/>
      <c r="BZC1" s="126"/>
      <c r="BZD1" s="126"/>
      <c r="BZE1" s="126"/>
      <c r="BZF1" s="126"/>
      <c r="BZG1" s="126"/>
      <c r="BZH1" s="126"/>
      <c r="BZI1" s="126"/>
      <c r="BZJ1" s="126"/>
      <c r="BZK1" s="126"/>
      <c r="BZL1" s="126"/>
      <c r="BZM1" s="126"/>
      <c r="BZN1" s="126"/>
      <c r="BZO1" s="126"/>
      <c r="BZP1" s="126"/>
      <c r="BZQ1" s="126"/>
      <c r="BZR1" s="126"/>
      <c r="BZS1" s="126"/>
      <c r="BZT1" s="126"/>
      <c r="BZU1" s="126"/>
      <c r="BZV1" s="126"/>
      <c r="BZW1" s="126"/>
      <c r="BZX1" s="126"/>
      <c r="BZY1" s="126"/>
      <c r="BZZ1" s="126"/>
      <c r="CAA1" s="126"/>
      <c r="CAB1" s="126"/>
      <c r="CAC1" s="126"/>
      <c r="CAD1" s="126"/>
      <c r="CAE1" s="126"/>
      <c r="CAF1" s="126"/>
      <c r="CAG1" s="126"/>
      <c r="CAH1" s="126"/>
      <c r="CAI1" s="126"/>
      <c r="CAJ1" s="126"/>
      <c r="CAK1" s="126"/>
      <c r="CAL1" s="126"/>
      <c r="CAM1" s="126"/>
      <c r="CAN1" s="126"/>
      <c r="CAO1" s="126"/>
      <c r="CAP1" s="126"/>
      <c r="CAQ1" s="126"/>
      <c r="CAR1" s="126"/>
      <c r="CAS1" s="126"/>
      <c r="CAT1" s="126"/>
      <c r="CAU1" s="126"/>
      <c r="CAV1" s="126"/>
      <c r="CAW1" s="126"/>
      <c r="CAX1" s="126"/>
      <c r="CAY1" s="126"/>
      <c r="CAZ1" s="126"/>
      <c r="CBA1" s="126"/>
      <c r="CBB1" s="126"/>
      <c r="CBC1" s="126"/>
      <c r="CBD1" s="126"/>
      <c r="CBE1" s="126"/>
      <c r="CBF1" s="126"/>
      <c r="CBG1" s="126"/>
      <c r="CBH1" s="126"/>
      <c r="CBI1" s="126"/>
      <c r="CBJ1" s="126"/>
      <c r="CBK1" s="126"/>
      <c r="CBL1" s="126"/>
      <c r="CBM1" s="126"/>
      <c r="CBN1" s="126"/>
      <c r="CBO1" s="126"/>
      <c r="CBP1" s="126"/>
      <c r="CBQ1" s="126"/>
      <c r="CBR1" s="126"/>
      <c r="CBS1" s="126"/>
      <c r="CBT1" s="126"/>
      <c r="CBU1" s="126"/>
      <c r="CBV1" s="126"/>
      <c r="CBW1" s="126"/>
      <c r="CBX1" s="126"/>
      <c r="CBY1" s="126"/>
      <c r="CBZ1" s="126"/>
      <c r="CCA1" s="126"/>
      <c r="CCB1" s="126"/>
      <c r="CCC1" s="126"/>
      <c r="CCD1" s="126"/>
      <c r="CCE1" s="126"/>
      <c r="CCF1" s="126"/>
      <c r="CCG1" s="126"/>
      <c r="CCH1" s="126"/>
      <c r="CCI1" s="126"/>
      <c r="CCJ1" s="126"/>
      <c r="CCK1" s="126"/>
      <c r="CCL1" s="126"/>
      <c r="CCM1" s="126"/>
      <c r="CCN1" s="126"/>
      <c r="CCO1" s="126"/>
      <c r="CCP1" s="126"/>
      <c r="CCQ1" s="126"/>
      <c r="CCR1" s="126"/>
      <c r="CCS1" s="126"/>
      <c r="CCT1" s="126"/>
      <c r="CCU1" s="126"/>
      <c r="CCV1" s="126"/>
      <c r="CCW1" s="126"/>
      <c r="CCX1" s="126"/>
      <c r="CCY1" s="126"/>
      <c r="CCZ1" s="126"/>
      <c r="CDA1" s="126"/>
      <c r="CDB1" s="126"/>
      <c r="CDC1" s="126"/>
      <c r="CDD1" s="126"/>
      <c r="CDE1" s="126"/>
      <c r="CDF1" s="126"/>
      <c r="CDG1" s="126"/>
      <c r="CDH1" s="126"/>
      <c r="CDI1" s="126"/>
      <c r="CDJ1" s="126"/>
      <c r="CDK1" s="126"/>
      <c r="CDL1" s="126"/>
      <c r="CDM1" s="126"/>
      <c r="CDN1" s="126"/>
      <c r="CDO1" s="126"/>
      <c r="CDP1" s="126"/>
      <c r="CDQ1" s="126"/>
      <c r="CDR1" s="126"/>
      <c r="CDS1" s="126"/>
      <c r="CDT1" s="126"/>
      <c r="CDU1" s="126"/>
      <c r="CDV1" s="126"/>
      <c r="CDW1" s="126"/>
      <c r="CDX1" s="126"/>
      <c r="CDY1" s="126"/>
      <c r="CDZ1" s="126"/>
      <c r="CEA1" s="126"/>
      <c r="CEB1" s="126"/>
      <c r="CEC1" s="126"/>
      <c r="CED1" s="126"/>
      <c r="CEE1" s="126"/>
      <c r="CEF1" s="126"/>
      <c r="CEG1" s="126"/>
      <c r="CEH1" s="126"/>
      <c r="CEI1" s="126"/>
      <c r="CEJ1" s="126"/>
      <c r="CEK1" s="126"/>
      <c r="CEL1" s="126"/>
      <c r="CEM1" s="126"/>
      <c r="CEN1" s="126"/>
      <c r="CEO1" s="126"/>
      <c r="CEP1" s="126"/>
      <c r="CEQ1" s="126"/>
      <c r="CER1" s="126"/>
      <c r="CES1" s="126"/>
      <c r="CET1" s="126"/>
      <c r="CEU1" s="126"/>
      <c r="CEV1" s="126"/>
      <c r="CEW1" s="126"/>
      <c r="CEX1" s="126"/>
      <c r="CEY1" s="126"/>
      <c r="CEZ1" s="126"/>
      <c r="CFA1" s="126"/>
      <c r="CFB1" s="126"/>
      <c r="CFC1" s="126"/>
      <c r="CFD1" s="126"/>
      <c r="CFE1" s="126"/>
      <c r="CFF1" s="126"/>
      <c r="CFG1" s="126"/>
      <c r="CFH1" s="126"/>
      <c r="CFI1" s="126"/>
      <c r="CFJ1" s="126"/>
      <c r="CFK1" s="126"/>
      <c r="CFL1" s="126"/>
      <c r="CFM1" s="126"/>
      <c r="CFN1" s="126"/>
      <c r="CFO1" s="126"/>
      <c r="CFP1" s="126"/>
      <c r="CFQ1" s="126"/>
      <c r="CFR1" s="126"/>
      <c r="CFS1" s="126"/>
      <c r="CFT1" s="126"/>
      <c r="CFU1" s="126"/>
      <c r="CFV1" s="126"/>
      <c r="CFW1" s="126"/>
      <c r="CFX1" s="126"/>
      <c r="CFY1" s="126"/>
      <c r="CFZ1" s="126"/>
      <c r="CGA1" s="126"/>
      <c r="CGB1" s="126"/>
      <c r="CGC1" s="126"/>
      <c r="CGD1" s="126"/>
      <c r="CGE1" s="126"/>
      <c r="CGF1" s="126"/>
      <c r="CGG1" s="126"/>
      <c r="CGH1" s="126"/>
      <c r="CGI1" s="126"/>
      <c r="CGJ1" s="126"/>
      <c r="CGK1" s="126"/>
      <c r="CGL1" s="126"/>
      <c r="CGM1" s="126"/>
      <c r="CGN1" s="126"/>
      <c r="CGO1" s="126"/>
      <c r="CGP1" s="126"/>
      <c r="CGQ1" s="126"/>
      <c r="CGR1" s="126"/>
      <c r="CGS1" s="126"/>
      <c r="CGT1" s="126"/>
      <c r="CGU1" s="126"/>
      <c r="CGV1" s="126"/>
      <c r="CGW1" s="126"/>
      <c r="CGX1" s="126"/>
      <c r="CGY1" s="126"/>
      <c r="CGZ1" s="126"/>
      <c r="CHA1" s="126"/>
      <c r="CHB1" s="126"/>
      <c r="CHC1" s="126"/>
    </row>
    <row r="2" spans="1:2239" ht="12" customHeight="1">
      <c r="B2" s="125"/>
      <c r="C2" s="125"/>
      <c r="D2" s="125"/>
      <c r="E2" s="125"/>
      <c r="F2" s="126"/>
      <c r="G2" s="127"/>
      <c r="H2" s="128"/>
      <c r="I2" s="129"/>
      <c r="J2" s="130"/>
      <c r="K2" s="131"/>
      <c r="L2" s="129"/>
      <c r="M2" s="131"/>
      <c r="N2" s="132"/>
      <c r="O2" s="133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5"/>
      <c r="AC2" s="136"/>
      <c r="AD2" s="137"/>
      <c r="AE2" s="137"/>
      <c r="AF2" s="132"/>
      <c r="AH2" s="138">
        <f>AH1+1</f>
        <v>2021</v>
      </c>
      <c r="AI2" s="139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6"/>
      <c r="AW2" s="126"/>
      <c r="AX2" s="126"/>
      <c r="AY2" s="126"/>
      <c r="AZ2" s="126"/>
      <c r="BA2" s="126"/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6"/>
      <c r="BP2" s="126"/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6"/>
      <c r="CE2" s="126"/>
      <c r="CF2" s="126"/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6"/>
      <c r="CT2" s="126"/>
      <c r="CU2" s="126"/>
      <c r="CV2" s="126"/>
      <c r="CW2" s="126"/>
      <c r="CX2" s="126"/>
      <c r="CY2" s="126"/>
      <c r="CZ2" s="126"/>
      <c r="DA2" s="126"/>
      <c r="DB2" s="126"/>
      <c r="DC2" s="126"/>
      <c r="DD2" s="126"/>
      <c r="DE2" s="126"/>
      <c r="DF2" s="126"/>
      <c r="DG2" s="126"/>
      <c r="DH2" s="126"/>
      <c r="DI2" s="126"/>
      <c r="DJ2" s="126"/>
      <c r="DK2" s="126"/>
      <c r="DL2" s="126"/>
      <c r="DM2" s="126"/>
      <c r="DN2" s="126"/>
      <c r="DO2" s="126"/>
      <c r="DP2" s="126"/>
      <c r="DQ2" s="126"/>
      <c r="DR2" s="126"/>
      <c r="DS2" s="126"/>
      <c r="DT2" s="126"/>
      <c r="DU2" s="126"/>
      <c r="DV2" s="126"/>
      <c r="DW2" s="126"/>
      <c r="DX2" s="126"/>
      <c r="DY2" s="126"/>
      <c r="DZ2" s="126"/>
      <c r="EA2" s="126"/>
      <c r="EB2" s="126"/>
      <c r="EC2" s="126"/>
      <c r="ED2" s="126"/>
      <c r="EE2" s="126"/>
      <c r="EF2" s="126"/>
      <c r="EG2" s="126"/>
      <c r="EH2" s="126"/>
      <c r="EI2" s="126"/>
      <c r="EJ2" s="126"/>
      <c r="EK2" s="126"/>
      <c r="EL2" s="126"/>
      <c r="EM2" s="126"/>
      <c r="EN2" s="126"/>
      <c r="EO2" s="126"/>
      <c r="EP2" s="126"/>
      <c r="EQ2" s="126"/>
      <c r="ER2" s="126"/>
      <c r="ES2" s="126"/>
      <c r="ET2" s="126"/>
      <c r="EU2" s="126"/>
      <c r="EV2" s="126"/>
      <c r="EW2" s="126"/>
      <c r="EX2" s="126"/>
      <c r="EY2" s="126"/>
      <c r="EZ2" s="126"/>
      <c r="FA2" s="126"/>
      <c r="FB2" s="126"/>
      <c r="FC2" s="126"/>
      <c r="FD2" s="126"/>
      <c r="FE2" s="126"/>
      <c r="FF2" s="126"/>
      <c r="FG2" s="126"/>
      <c r="FH2" s="126"/>
      <c r="FI2" s="126"/>
      <c r="FJ2" s="126"/>
      <c r="FK2" s="126"/>
      <c r="FL2" s="126"/>
      <c r="FM2" s="126"/>
      <c r="FN2" s="126"/>
      <c r="FO2" s="126"/>
      <c r="FP2" s="126"/>
      <c r="FQ2" s="126"/>
      <c r="FR2" s="126"/>
      <c r="FS2" s="126"/>
      <c r="FT2" s="126"/>
      <c r="FU2" s="126"/>
      <c r="FV2" s="126"/>
      <c r="FW2" s="126"/>
      <c r="FX2" s="126"/>
      <c r="FY2" s="126"/>
      <c r="FZ2" s="126"/>
      <c r="GA2" s="126"/>
      <c r="GB2" s="126"/>
      <c r="GC2" s="126"/>
      <c r="GD2" s="126"/>
      <c r="GE2" s="126"/>
      <c r="GF2" s="126"/>
      <c r="GG2" s="126"/>
      <c r="GH2" s="126"/>
      <c r="GI2" s="126"/>
      <c r="GJ2" s="126"/>
      <c r="GK2" s="126"/>
      <c r="GL2" s="126"/>
      <c r="GM2" s="126"/>
      <c r="GN2" s="126"/>
      <c r="GO2" s="126"/>
      <c r="GP2" s="126"/>
      <c r="GQ2" s="126"/>
      <c r="GR2" s="126"/>
      <c r="GS2" s="126"/>
      <c r="GT2" s="126"/>
      <c r="GU2" s="126"/>
      <c r="GV2" s="126"/>
      <c r="GW2" s="126"/>
      <c r="GX2" s="126"/>
      <c r="GY2" s="126"/>
      <c r="GZ2" s="126"/>
      <c r="HA2" s="126"/>
      <c r="HB2" s="126"/>
      <c r="HC2" s="126"/>
      <c r="HD2" s="126"/>
      <c r="HE2" s="126"/>
      <c r="HF2" s="126"/>
      <c r="HG2" s="126"/>
      <c r="HH2" s="126"/>
      <c r="HI2" s="126"/>
      <c r="HJ2" s="126"/>
      <c r="HK2" s="126"/>
      <c r="HL2" s="126"/>
      <c r="HM2" s="126"/>
      <c r="HN2" s="126"/>
      <c r="HO2" s="126"/>
      <c r="HP2" s="126"/>
      <c r="HQ2" s="126"/>
      <c r="HR2" s="126"/>
      <c r="HS2" s="126"/>
      <c r="HT2" s="126"/>
      <c r="HU2" s="126"/>
      <c r="HV2" s="126"/>
      <c r="HW2" s="126"/>
      <c r="HX2" s="126"/>
      <c r="HY2" s="126"/>
      <c r="HZ2" s="126"/>
      <c r="IA2" s="126"/>
      <c r="IB2" s="126"/>
      <c r="IC2" s="126"/>
      <c r="ID2" s="126"/>
      <c r="IE2" s="126"/>
      <c r="IF2" s="126"/>
      <c r="IG2" s="126"/>
      <c r="IH2" s="126"/>
      <c r="II2" s="126"/>
      <c r="IJ2" s="126"/>
      <c r="IK2" s="126"/>
      <c r="IL2" s="126"/>
      <c r="IM2" s="126"/>
      <c r="IN2" s="126"/>
      <c r="IO2" s="126"/>
      <c r="IP2" s="126"/>
      <c r="IQ2" s="126"/>
      <c r="IR2" s="126"/>
      <c r="IS2" s="126"/>
      <c r="IT2" s="126"/>
      <c r="IU2" s="126"/>
      <c r="IV2" s="126"/>
      <c r="IW2" s="126"/>
      <c r="IX2" s="126"/>
      <c r="IY2" s="126"/>
      <c r="IZ2" s="126"/>
      <c r="JA2" s="126"/>
      <c r="JB2" s="126"/>
      <c r="JC2" s="126"/>
      <c r="JD2" s="126"/>
      <c r="JE2" s="126"/>
      <c r="JF2" s="126"/>
      <c r="JG2" s="126"/>
      <c r="JH2" s="126"/>
      <c r="JI2" s="126"/>
      <c r="JJ2" s="126"/>
      <c r="JK2" s="126"/>
      <c r="JL2" s="126"/>
      <c r="JM2" s="126"/>
      <c r="JN2" s="126"/>
      <c r="JO2" s="126"/>
      <c r="JP2" s="126"/>
      <c r="JQ2" s="126"/>
      <c r="JR2" s="126"/>
      <c r="JS2" s="126"/>
      <c r="JT2" s="126"/>
      <c r="JU2" s="126"/>
      <c r="JV2" s="126"/>
      <c r="JW2" s="126"/>
      <c r="JX2" s="126"/>
      <c r="JY2" s="126"/>
      <c r="JZ2" s="126"/>
      <c r="KA2" s="126"/>
      <c r="KB2" s="126"/>
      <c r="KC2" s="126"/>
      <c r="KD2" s="126"/>
      <c r="KE2" s="126"/>
      <c r="KF2" s="126"/>
      <c r="KG2" s="126"/>
      <c r="KH2" s="126"/>
      <c r="KI2" s="126"/>
      <c r="KJ2" s="126"/>
      <c r="KK2" s="126"/>
      <c r="KL2" s="126"/>
      <c r="KM2" s="126"/>
      <c r="KN2" s="126"/>
      <c r="KO2" s="126"/>
      <c r="KP2" s="126"/>
      <c r="KQ2" s="126"/>
      <c r="KR2" s="126"/>
      <c r="KS2" s="126"/>
      <c r="KT2" s="126"/>
      <c r="KU2" s="126"/>
      <c r="KV2" s="126"/>
      <c r="KW2" s="126"/>
      <c r="KX2" s="126"/>
      <c r="KY2" s="126"/>
      <c r="KZ2" s="126"/>
      <c r="LA2" s="126"/>
      <c r="LB2" s="126"/>
      <c r="LC2" s="126"/>
      <c r="LD2" s="126"/>
      <c r="LE2" s="126"/>
      <c r="LF2" s="126"/>
      <c r="LG2" s="126"/>
      <c r="LH2" s="126"/>
      <c r="LI2" s="126"/>
      <c r="LJ2" s="126"/>
      <c r="LK2" s="126"/>
      <c r="LL2" s="126"/>
      <c r="LM2" s="126"/>
      <c r="LN2" s="126"/>
      <c r="LO2" s="126"/>
      <c r="LP2" s="126"/>
      <c r="LQ2" s="126"/>
      <c r="LR2" s="126"/>
      <c r="LS2" s="126"/>
      <c r="LT2" s="126"/>
      <c r="LU2" s="126"/>
      <c r="LV2" s="126"/>
      <c r="LW2" s="126"/>
      <c r="LX2" s="126"/>
      <c r="LY2" s="126"/>
      <c r="LZ2" s="126"/>
      <c r="MA2" s="126"/>
      <c r="MB2" s="126"/>
      <c r="MC2" s="126"/>
      <c r="MD2" s="126"/>
      <c r="ME2" s="126"/>
      <c r="MF2" s="126"/>
      <c r="MG2" s="126"/>
      <c r="MH2" s="126"/>
      <c r="MI2" s="126"/>
      <c r="MJ2" s="126"/>
      <c r="MK2" s="126"/>
      <c r="ML2" s="126"/>
      <c r="MM2" s="126"/>
      <c r="MN2" s="126"/>
      <c r="MO2" s="126"/>
      <c r="MP2" s="126"/>
      <c r="MQ2" s="126"/>
      <c r="MR2" s="126"/>
      <c r="MS2" s="126"/>
      <c r="MT2" s="126"/>
      <c r="MU2" s="126"/>
      <c r="MV2" s="126"/>
      <c r="MW2" s="126"/>
      <c r="MX2" s="126"/>
      <c r="MY2" s="126"/>
      <c r="MZ2" s="126"/>
      <c r="NA2" s="126"/>
      <c r="NB2" s="126"/>
      <c r="NC2" s="126"/>
      <c r="ND2" s="126"/>
      <c r="NE2" s="126"/>
      <c r="NF2" s="126"/>
      <c r="NG2" s="126"/>
      <c r="NH2" s="126"/>
      <c r="NI2" s="126"/>
      <c r="NJ2" s="126"/>
      <c r="NK2" s="126"/>
      <c r="NL2" s="126"/>
      <c r="NM2" s="126"/>
      <c r="NN2" s="126"/>
      <c r="NO2" s="126"/>
      <c r="NP2" s="126"/>
      <c r="NQ2" s="126"/>
      <c r="NR2" s="126"/>
      <c r="NS2" s="126"/>
      <c r="NT2" s="126"/>
      <c r="NU2" s="126"/>
      <c r="NV2" s="126"/>
      <c r="NW2" s="126"/>
      <c r="NX2" s="126"/>
      <c r="NY2" s="126"/>
      <c r="NZ2" s="126"/>
      <c r="OA2" s="126"/>
      <c r="OB2" s="126"/>
      <c r="OC2" s="126"/>
      <c r="OD2" s="126"/>
      <c r="OE2" s="126"/>
      <c r="OF2" s="126"/>
      <c r="OG2" s="126"/>
      <c r="OH2" s="126"/>
      <c r="OI2" s="126"/>
      <c r="OJ2" s="126"/>
      <c r="OK2" s="126"/>
      <c r="OL2" s="126"/>
      <c r="OM2" s="126"/>
      <c r="ON2" s="126"/>
      <c r="OO2" s="126"/>
      <c r="OP2" s="126"/>
      <c r="OQ2" s="126"/>
      <c r="OR2" s="126"/>
      <c r="OS2" s="126"/>
      <c r="OT2" s="126"/>
      <c r="OU2" s="126"/>
      <c r="OV2" s="126"/>
      <c r="OW2" s="126"/>
      <c r="OX2" s="126"/>
      <c r="OY2" s="126"/>
      <c r="OZ2" s="126"/>
      <c r="PA2" s="126"/>
      <c r="PB2" s="126"/>
      <c r="PC2" s="126"/>
      <c r="PD2" s="126"/>
      <c r="PE2" s="126"/>
      <c r="PF2" s="126"/>
      <c r="PG2" s="126"/>
      <c r="PH2" s="126"/>
      <c r="PI2" s="126"/>
      <c r="PJ2" s="126"/>
      <c r="PK2" s="126"/>
      <c r="PL2" s="126"/>
      <c r="PM2" s="126"/>
      <c r="PN2" s="126"/>
      <c r="PO2" s="126"/>
      <c r="PP2" s="126"/>
      <c r="PQ2" s="126"/>
      <c r="PR2" s="126"/>
      <c r="PS2" s="126"/>
      <c r="PT2" s="126"/>
      <c r="PU2" s="126"/>
      <c r="PV2" s="126"/>
      <c r="PW2" s="126"/>
      <c r="PX2" s="126"/>
      <c r="PY2" s="126"/>
      <c r="PZ2" s="126"/>
      <c r="QA2" s="126"/>
      <c r="QB2" s="126"/>
      <c r="QC2" s="126"/>
      <c r="QD2" s="126"/>
      <c r="QE2" s="126"/>
      <c r="QF2" s="126"/>
      <c r="QG2" s="126"/>
      <c r="QH2" s="126"/>
      <c r="QI2" s="126"/>
      <c r="QJ2" s="126"/>
      <c r="QK2" s="126"/>
      <c r="QL2" s="126"/>
      <c r="QM2" s="126"/>
      <c r="QN2" s="126"/>
      <c r="QO2" s="126"/>
      <c r="QP2" s="126"/>
      <c r="QQ2" s="126"/>
      <c r="QR2" s="126"/>
      <c r="QS2" s="126"/>
      <c r="QT2" s="126"/>
      <c r="QU2" s="126"/>
      <c r="QV2" s="126"/>
      <c r="QW2" s="126"/>
      <c r="QX2" s="126"/>
      <c r="QY2" s="126"/>
      <c r="QZ2" s="126"/>
      <c r="RA2" s="126"/>
      <c r="RB2" s="126"/>
      <c r="RC2" s="126"/>
      <c r="RD2" s="126"/>
      <c r="RE2" s="126"/>
      <c r="RF2" s="126"/>
      <c r="RG2" s="126"/>
      <c r="RH2" s="126"/>
      <c r="RI2" s="126"/>
      <c r="RJ2" s="126"/>
      <c r="RK2" s="126"/>
      <c r="RL2" s="126"/>
      <c r="RM2" s="126"/>
      <c r="RN2" s="126"/>
      <c r="RO2" s="126"/>
      <c r="RP2" s="126"/>
      <c r="RQ2" s="126"/>
      <c r="RR2" s="126"/>
      <c r="RS2" s="126"/>
      <c r="RT2" s="126"/>
      <c r="RU2" s="126"/>
      <c r="RV2" s="126"/>
      <c r="RW2" s="126"/>
      <c r="RX2" s="126"/>
      <c r="RY2" s="126"/>
      <c r="RZ2" s="126"/>
      <c r="SA2" s="126"/>
      <c r="SB2" s="126"/>
      <c r="SC2" s="126"/>
      <c r="SD2" s="126"/>
      <c r="SE2" s="126"/>
      <c r="SF2" s="126"/>
      <c r="SG2" s="126"/>
      <c r="SH2" s="126"/>
      <c r="SI2" s="126"/>
      <c r="SJ2" s="126"/>
      <c r="SK2" s="126"/>
      <c r="SL2" s="126"/>
      <c r="SM2" s="126"/>
      <c r="SN2" s="126"/>
      <c r="SO2" s="126"/>
      <c r="SP2" s="126"/>
      <c r="SQ2" s="126"/>
      <c r="SR2" s="126"/>
      <c r="SS2" s="126"/>
      <c r="ST2" s="126"/>
      <c r="SU2" s="126"/>
      <c r="SV2" s="126"/>
      <c r="SW2" s="126"/>
      <c r="SX2" s="126"/>
      <c r="SY2" s="126"/>
      <c r="SZ2" s="126"/>
      <c r="TA2" s="126"/>
      <c r="TB2" s="126"/>
      <c r="TC2" s="126"/>
      <c r="TD2" s="126"/>
      <c r="TE2" s="126"/>
      <c r="TF2" s="126"/>
      <c r="TG2" s="126"/>
      <c r="TH2" s="126"/>
      <c r="TI2" s="126"/>
      <c r="TJ2" s="126"/>
      <c r="TK2" s="126"/>
      <c r="TL2" s="126"/>
      <c r="TM2" s="126"/>
      <c r="TN2" s="126"/>
      <c r="TO2" s="126"/>
      <c r="TP2" s="126"/>
      <c r="TQ2" s="126"/>
      <c r="TR2" s="126"/>
      <c r="TS2" s="126"/>
      <c r="TT2" s="126"/>
      <c r="TU2" s="126"/>
      <c r="TV2" s="126"/>
      <c r="TW2" s="126"/>
      <c r="TX2" s="126"/>
      <c r="TY2" s="126"/>
      <c r="TZ2" s="126"/>
      <c r="UA2" s="126"/>
      <c r="UB2" s="126"/>
      <c r="UC2" s="126"/>
      <c r="UD2" s="126"/>
      <c r="UE2" s="126"/>
      <c r="UF2" s="126"/>
      <c r="UG2" s="126"/>
      <c r="UH2" s="126"/>
      <c r="UI2" s="126"/>
      <c r="UJ2" s="126"/>
      <c r="UK2" s="126"/>
      <c r="UL2" s="126"/>
      <c r="UM2" s="126"/>
      <c r="UN2" s="126"/>
      <c r="UO2" s="126"/>
      <c r="UP2" s="126"/>
      <c r="UQ2" s="126"/>
      <c r="UR2" s="126"/>
      <c r="US2" s="126"/>
      <c r="UT2" s="126"/>
      <c r="UU2" s="126"/>
      <c r="UV2" s="126"/>
      <c r="UW2" s="126"/>
      <c r="UX2" s="126"/>
      <c r="UY2" s="126"/>
      <c r="UZ2" s="126"/>
      <c r="VA2" s="126"/>
      <c r="VB2" s="126"/>
      <c r="VC2" s="126"/>
      <c r="VD2" s="126"/>
      <c r="VE2" s="126"/>
      <c r="VF2" s="126"/>
      <c r="VG2" s="126"/>
      <c r="VH2" s="126"/>
      <c r="VI2" s="126"/>
      <c r="VJ2" s="126"/>
      <c r="VK2" s="126"/>
      <c r="VL2" s="126"/>
      <c r="VM2" s="126"/>
      <c r="VN2" s="126"/>
      <c r="VO2" s="126"/>
      <c r="VP2" s="126"/>
      <c r="VQ2" s="126"/>
      <c r="VR2" s="126"/>
      <c r="VS2" s="126"/>
      <c r="VT2" s="126"/>
      <c r="VU2" s="126"/>
      <c r="VV2" s="126"/>
      <c r="VW2" s="126"/>
      <c r="VX2" s="126"/>
      <c r="VY2" s="126"/>
      <c r="VZ2" s="126"/>
      <c r="WA2" s="126"/>
      <c r="WB2" s="126"/>
      <c r="WC2" s="126"/>
      <c r="WD2" s="126"/>
      <c r="WE2" s="126"/>
      <c r="WF2" s="126"/>
      <c r="WG2" s="126"/>
      <c r="WH2" s="126"/>
      <c r="WI2" s="126"/>
      <c r="WJ2" s="126"/>
      <c r="WK2" s="126"/>
      <c r="WL2" s="126"/>
      <c r="WM2" s="126"/>
      <c r="WN2" s="126"/>
      <c r="WO2" s="126"/>
      <c r="WP2" s="126"/>
      <c r="WQ2" s="126"/>
      <c r="WR2" s="126"/>
      <c r="WS2" s="126"/>
      <c r="WT2" s="126"/>
      <c r="WU2" s="126"/>
      <c r="WV2" s="126"/>
      <c r="WW2" s="126"/>
      <c r="WX2" s="126"/>
      <c r="WY2" s="126"/>
      <c r="WZ2" s="126"/>
      <c r="XA2" s="126"/>
      <c r="XB2" s="126"/>
      <c r="XC2" s="126"/>
      <c r="XD2" s="126"/>
      <c r="XE2" s="126"/>
      <c r="XF2" s="126"/>
      <c r="XG2" s="126"/>
      <c r="XH2" s="126"/>
      <c r="XI2" s="126"/>
      <c r="XJ2" s="126"/>
      <c r="XK2" s="126"/>
      <c r="XL2" s="126"/>
      <c r="XM2" s="126"/>
      <c r="XN2" s="126"/>
      <c r="XO2" s="126"/>
      <c r="XP2" s="126"/>
      <c r="XQ2" s="126"/>
      <c r="XR2" s="126"/>
      <c r="XS2" s="126"/>
      <c r="XT2" s="126"/>
      <c r="XU2" s="126"/>
      <c r="XV2" s="126"/>
      <c r="XW2" s="126"/>
      <c r="XX2" s="126"/>
      <c r="XY2" s="126"/>
      <c r="XZ2" s="126"/>
      <c r="YA2" s="126"/>
      <c r="YB2" s="126"/>
      <c r="YC2" s="126"/>
      <c r="YD2" s="126"/>
      <c r="YE2" s="126"/>
      <c r="YF2" s="126"/>
      <c r="YG2" s="126"/>
      <c r="YH2" s="126"/>
      <c r="YI2" s="126"/>
      <c r="YJ2" s="126"/>
      <c r="YK2" s="126"/>
      <c r="YL2" s="126"/>
      <c r="YM2" s="126"/>
      <c r="YN2" s="126"/>
      <c r="YO2" s="126"/>
      <c r="YP2" s="126"/>
      <c r="YQ2" s="126"/>
      <c r="YR2" s="126"/>
      <c r="YS2" s="126"/>
      <c r="YT2" s="126"/>
      <c r="YU2" s="126"/>
      <c r="YV2" s="126"/>
      <c r="YW2" s="126"/>
      <c r="YX2" s="126"/>
      <c r="YY2" s="126"/>
      <c r="YZ2" s="126"/>
      <c r="ZA2" s="126"/>
      <c r="ZB2" s="126"/>
      <c r="ZC2" s="126"/>
      <c r="ZD2" s="126"/>
      <c r="ZE2" s="126"/>
      <c r="ZF2" s="126"/>
      <c r="ZG2" s="126"/>
      <c r="ZH2" s="126"/>
      <c r="ZI2" s="126"/>
      <c r="ZJ2" s="126"/>
      <c r="ZK2" s="126"/>
      <c r="ZL2" s="126"/>
      <c r="ZM2" s="126"/>
      <c r="ZN2" s="126"/>
      <c r="ZO2" s="126"/>
      <c r="ZP2" s="126"/>
      <c r="ZQ2" s="126"/>
      <c r="ZR2" s="126"/>
      <c r="ZS2" s="126"/>
      <c r="ZT2" s="126"/>
      <c r="ZU2" s="126"/>
      <c r="ZV2" s="126"/>
      <c r="ZW2" s="126"/>
      <c r="ZX2" s="126"/>
      <c r="ZY2" s="126"/>
      <c r="ZZ2" s="126"/>
      <c r="AAA2" s="126"/>
      <c r="AAB2" s="126"/>
      <c r="AAC2" s="126"/>
      <c r="AAD2" s="126"/>
      <c r="AAE2" s="126"/>
      <c r="AAF2" s="126"/>
      <c r="AAG2" s="126"/>
      <c r="AAH2" s="126"/>
      <c r="AAI2" s="126"/>
      <c r="AAJ2" s="126"/>
      <c r="AAK2" s="126"/>
      <c r="AAL2" s="126"/>
      <c r="AAM2" s="126"/>
      <c r="AAN2" s="126"/>
      <c r="AAO2" s="126"/>
      <c r="AAP2" s="126"/>
      <c r="AAQ2" s="126"/>
      <c r="AAR2" s="126"/>
      <c r="AAS2" s="126"/>
      <c r="AAT2" s="126"/>
      <c r="AAU2" s="126"/>
      <c r="AAV2" s="126"/>
      <c r="AAW2" s="126"/>
      <c r="AAX2" s="126"/>
      <c r="AAY2" s="126"/>
      <c r="AAZ2" s="126"/>
      <c r="ABA2" s="126"/>
      <c r="ABB2" s="126"/>
      <c r="ABC2" s="126"/>
      <c r="ABD2" s="126"/>
      <c r="ABE2" s="126"/>
      <c r="ABF2" s="126"/>
      <c r="ABG2" s="126"/>
      <c r="ABH2" s="126"/>
      <c r="ABI2" s="126"/>
      <c r="ABJ2" s="126"/>
      <c r="ABK2" s="126"/>
      <c r="ABL2" s="126"/>
      <c r="ABM2" s="126"/>
      <c r="ABN2" s="126"/>
      <c r="ABO2" s="126"/>
      <c r="ABP2" s="126"/>
      <c r="ABQ2" s="126"/>
      <c r="ABR2" s="126"/>
      <c r="ABS2" s="126"/>
      <c r="ABT2" s="126"/>
      <c r="ABU2" s="126"/>
      <c r="ABV2" s="126"/>
      <c r="ABW2" s="126"/>
      <c r="ABX2" s="126"/>
      <c r="ABY2" s="126"/>
      <c r="ABZ2" s="126"/>
      <c r="ACA2" s="126"/>
      <c r="ACB2" s="126"/>
      <c r="ACC2" s="126"/>
      <c r="ACD2" s="126"/>
      <c r="ACE2" s="126"/>
      <c r="ACF2" s="126"/>
      <c r="ACG2" s="126"/>
      <c r="ACH2" s="126"/>
      <c r="ACI2" s="126"/>
      <c r="ACJ2" s="126"/>
      <c r="ACK2" s="126"/>
      <c r="ACL2" s="126"/>
      <c r="ACM2" s="126"/>
      <c r="ACN2" s="126"/>
      <c r="ACO2" s="126"/>
      <c r="ACP2" s="126"/>
      <c r="ACQ2" s="126"/>
      <c r="ACR2" s="126"/>
      <c r="ACS2" s="126"/>
      <c r="ACT2" s="126"/>
      <c r="ACU2" s="126"/>
      <c r="ACV2" s="126"/>
      <c r="ACW2" s="126"/>
      <c r="ACX2" s="126"/>
      <c r="ACY2" s="126"/>
      <c r="ACZ2" s="126"/>
      <c r="ADA2" s="126"/>
      <c r="ADB2" s="126"/>
      <c r="ADC2" s="126"/>
      <c r="ADD2" s="126"/>
      <c r="ADE2" s="126"/>
      <c r="ADF2" s="126"/>
      <c r="ADG2" s="126"/>
      <c r="ADH2" s="126"/>
      <c r="ADI2" s="126"/>
      <c r="ADJ2" s="126"/>
      <c r="ADK2" s="126"/>
      <c r="ADL2" s="126"/>
      <c r="ADM2" s="126"/>
      <c r="ADN2" s="126"/>
      <c r="ADO2" s="126"/>
      <c r="ADP2" s="126"/>
      <c r="ADQ2" s="126"/>
      <c r="ADR2" s="126"/>
      <c r="ADS2" s="126"/>
      <c r="ADT2" s="126"/>
      <c r="ADU2" s="126"/>
      <c r="ADV2" s="126"/>
      <c r="ADW2" s="126"/>
      <c r="ADX2" s="126"/>
      <c r="ADY2" s="126"/>
      <c r="ADZ2" s="126"/>
      <c r="AEA2" s="126"/>
      <c r="AEB2" s="126"/>
      <c r="AEC2" s="126"/>
      <c r="AED2" s="126"/>
      <c r="AEE2" s="126"/>
      <c r="AEF2" s="126"/>
      <c r="AEG2" s="126"/>
      <c r="AEH2" s="126"/>
      <c r="AEI2" s="126"/>
      <c r="AEJ2" s="126"/>
      <c r="AEK2" s="126"/>
      <c r="AEL2" s="126"/>
      <c r="AEM2" s="126"/>
      <c r="AEN2" s="126"/>
      <c r="AEO2" s="126"/>
      <c r="AEP2" s="126"/>
      <c r="AEQ2" s="126"/>
      <c r="AER2" s="126"/>
      <c r="AES2" s="126"/>
      <c r="AET2" s="126"/>
      <c r="AEU2" s="126"/>
      <c r="AEV2" s="126"/>
      <c r="AEW2" s="126"/>
      <c r="AEX2" s="126"/>
      <c r="AEY2" s="126"/>
      <c r="AEZ2" s="126"/>
      <c r="AFA2" s="126"/>
      <c r="AFB2" s="126"/>
      <c r="AFC2" s="126"/>
      <c r="AFD2" s="126"/>
      <c r="AFE2" s="126"/>
      <c r="AFF2" s="126"/>
      <c r="AFG2" s="126"/>
      <c r="AFH2" s="126"/>
      <c r="AFI2" s="126"/>
      <c r="AFJ2" s="126"/>
      <c r="AFK2" s="126"/>
      <c r="AFL2" s="126"/>
      <c r="AFM2" s="126"/>
      <c r="AFN2" s="126"/>
      <c r="AFO2" s="126"/>
      <c r="AFP2" s="126"/>
      <c r="AFQ2" s="126"/>
      <c r="AFR2" s="126"/>
      <c r="AFS2" s="126"/>
      <c r="AFT2" s="126"/>
      <c r="AFU2" s="126"/>
      <c r="AFV2" s="126"/>
      <c r="AFW2" s="126"/>
      <c r="AFX2" s="126"/>
      <c r="AFY2" s="126"/>
      <c r="AFZ2" s="126"/>
      <c r="AGA2" s="126"/>
      <c r="AGB2" s="126"/>
      <c r="AGC2" s="126"/>
      <c r="AGD2" s="126"/>
      <c r="AGE2" s="126"/>
      <c r="AGF2" s="126"/>
      <c r="AGG2" s="126"/>
      <c r="AGH2" s="126"/>
      <c r="AGI2" s="126"/>
      <c r="AGJ2" s="126"/>
      <c r="AGK2" s="126"/>
      <c r="AGL2" s="126"/>
      <c r="AGM2" s="126"/>
      <c r="AGN2" s="126"/>
      <c r="AGO2" s="126"/>
      <c r="AGP2" s="126"/>
      <c r="AGQ2" s="126"/>
      <c r="AGR2" s="126"/>
      <c r="AGS2" s="126"/>
      <c r="AGT2" s="126"/>
      <c r="AGU2" s="126"/>
      <c r="AGV2" s="126"/>
      <c r="AGW2" s="126"/>
      <c r="AGX2" s="126"/>
      <c r="AGY2" s="126"/>
      <c r="AGZ2" s="126"/>
      <c r="AHA2" s="126"/>
      <c r="AHB2" s="126"/>
      <c r="AHC2" s="126"/>
      <c r="AHD2" s="126"/>
      <c r="AHE2" s="126"/>
      <c r="AHF2" s="126"/>
      <c r="AHG2" s="126"/>
      <c r="AHH2" s="126"/>
      <c r="AHI2" s="126"/>
      <c r="AHJ2" s="126"/>
      <c r="AHK2" s="126"/>
      <c r="AHL2" s="126"/>
      <c r="AHM2" s="126"/>
      <c r="AHN2" s="126"/>
      <c r="AHO2" s="126"/>
      <c r="AHP2" s="126"/>
      <c r="AHQ2" s="126"/>
      <c r="AHR2" s="126"/>
      <c r="AHS2" s="126"/>
      <c r="AHT2" s="126"/>
      <c r="AHU2" s="126"/>
      <c r="AHV2" s="126"/>
      <c r="AHW2" s="126"/>
      <c r="AHX2" s="126"/>
      <c r="AHY2" s="126"/>
      <c r="AHZ2" s="126"/>
      <c r="AIA2" s="126"/>
      <c r="AIB2" s="126"/>
      <c r="AIC2" s="126"/>
      <c r="AID2" s="126"/>
      <c r="AIE2" s="126"/>
      <c r="AIF2" s="126"/>
      <c r="AIG2" s="126"/>
      <c r="AIH2" s="126"/>
      <c r="AII2" s="126"/>
      <c r="AIJ2" s="126"/>
      <c r="AIK2" s="126"/>
      <c r="AIL2" s="126"/>
      <c r="AIM2" s="126"/>
      <c r="AIN2" s="126"/>
      <c r="AIO2" s="126"/>
      <c r="AIP2" s="126"/>
      <c r="AIQ2" s="126"/>
      <c r="AIR2" s="126"/>
      <c r="AIS2" s="126"/>
      <c r="AIT2" s="126"/>
      <c r="AIU2" s="126"/>
      <c r="AIV2" s="126"/>
      <c r="AIW2" s="126"/>
      <c r="AIX2" s="126"/>
      <c r="AIY2" s="126"/>
      <c r="AIZ2" s="126"/>
      <c r="AJA2" s="126"/>
      <c r="AJB2" s="126"/>
      <c r="AJC2" s="126"/>
      <c r="AJD2" s="126"/>
      <c r="AJE2" s="126"/>
      <c r="AJF2" s="126"/>
      <c r="AJG2" s="126"/>
      <c r="AJH2" s="126"/>
      <c r="AJI2" s="126"/>
      <c r="AJJ2" s="126"/>
      <c r="AJK2" s="126"/>
      <c r="AJL2" s="126"/>
      <c r="AJM2" s="126"/>
      <c r="AJN2" s="126"/>
      <c r="AJO2" s="126"/>
      <c r="AJP2" s="126"/>
      <c r="AJQ2" s="126"/>
      <c r="AJR2" s="126"/>
      <c r="AJS2" s="126"/>
      <c r="AJT2" s="126"/>
      <c r="AJU2" s="126"/>
      <c r="AJV2" s="126"/>
      <c r="AJW2" s="126"/>
      <c r="AJX2" s="126"/>
      <c r="AJY2" s="126"/>
      <c r="AJZ2" s="126"/>
      <c r="AKA2" s="126"/>
      <c r="AKB2" s="126"/>
      <c r="AKC2" s="126"/>
      <c r="AKD2" s="126"/>
      <c r="AKE2" s="126"/>
      <c r="AKF2" s="126"/>
      <c r="AKG2" s="126"/>
      <c r="AKH2" s="126"/>
      <c r="AKI2" s="126"/>
      <c r="AKJ2" s="126"/>
      <c r="AKK2" s="126"/>
      <c r="AKL2" s="126"/>
      <c r="AKM2" s="126"/>
      <c r="AKN2" s="126"/>
      <c r="AKO2" s="126"/>
      <c r="AKP2" s="126"/>
      <c r="AKQ2" s="126"/>
      <c r="AKR2" s="126"/>
      <c r="AKS2" s="126"/>
      <c r="AKT2" s="126"/>
      <c r="AKU2" s="126"/>
      <c r="AKV2" s="126"/>
      <c r="AKW2" s="126"/>
      <c r="AKX2" s="126"/>
      <c r="AKY2" s="126"/>
      <c r="AKZ2" s="126"/>
      <c r="ALA2" s="126"/>
      <c r="ALB2" s="126"/>
      <c r="ALC2" s="126"/>
      <c r="ALD2" s="126"/>
      <c r="ALE2" s="126"/>
      <c r="ALF2" s="126"/>
      <c r="ALG2" s="126"/>
      <c r="ALH2" s="126"/>
      <c r="ALI2" s="126"/>
      <c r="ALJ2" s="126"/>
      <c r="ALK2" s="126"/>
      <c r="ALL2" s="126"/>
      <c r="ALM2" s="126"/>
      <c r="ALN2" s="126"/>
      <c r="ALO2" s="126"/>
      <c r="ALP2" s="126"/>
      <c r="ALQ2" s="126"/>
      <c r="ALR2" s="126"/>
      <c r="ALS2" s="126"/>
      <c r="ALT2" s="126"/>
      <c r="ALU2" s="126"/>
      <c r="ALV2" s="126"/>
      <c r="ALW2" s="126"/>
      <c r="ALX2" s="126"/>
      <c r="ALY2" s="126"/>
      <c r="ALZ2" s="126"/>
      <c r="AMA2" s="126"/>
      <c r="AMB2" s="126"/>
      <c r="AMC2" s="126"/>
      <c r="AMD2" s="126"/>
      <c r="AME2" s="126"/>
      <c r="AMF2" s="126"/>
      <c r="AMG2" s="126"/>
      <c r="AMH2" s="126"/>
      <c r="AMI2" s="126"/>
      <c r="AMJ2" s="126"/>
      <c r="AMK2" s="126"/>
      <c r="AML2" s="126"/>
      <c r="AMM2" s="126"/>
      <c r="AMN2" s="126"/>
      <c r="AMO2" s="126"/>
      <c r="AMP2" s="126"/>
      <c r="AMQ2" s="126"/>
      <c r="AMR2" s="126"/>
      <c r="AMS2" s="126"/>
      <c r="AMT2" s="126"/>
      <c r="AMU2" s="126"/>
      <c r="AMV2" s="126"/>
      <c r="AMW2" s="126"/>
      <c r="AMX2" s="126"/>
      <c r="AMY2" s="126"/>
      <c r="AMZ2" s="126"/>
      <c r="ANA2" s="126"/>
      <c r="ANB2" s="126"/>
      <c r="ANC2" s="126"/>
      <c r="AND2" s="126"/>
      <c r="ANE2" s="126"/>
      <c r="ANF2" s="126"/>
      <c r="ANG2" s="126"/>
      <c r="ANH2" s="126"/>
      <c r="ANI2" s="126"/>
      <c r="ANJ2" s="126"/>
      <c r="ANK2" s="126"/>
      <c r="ANL2" s="126"/>
      <c r="ANM2" s="126"/>
      <c r="ANN2" s="126"/>
      <c r="ANO2" s="126"/>
      <c r="ANP2" s="126"/>
      <c r="ANQ2" s="126"/>
      <c r="ANR2" s="126"/>
      <c r="ANS2" s="126"/>
      <c r="ANT2" s="126"/>
      <c r="ANU2" s="126"/>
      <c r="ANV2" s="126"/>
      <c r="ANW2" s="126"/>
      <c r="ANX2" s="126"/>
      <c r="ANY2" s="126"/>
      <c r="ANZ2" s="126"/>
      <c r="AOA2" s="126"/>
      <c r="AOB2" s="126"/>
      <c r="AOC2" s="126"/>
      <c r="AOD2" s="126"/>
      <c r="AOE2" s="126"/>
      <c r="AOF2" s="126"/>
      <c r="AOG2" s="126"/>
      <c r="AOH2" s="126"/>
      <c r="AOI2" s="126"/>
      <c r="AOJ2" s="126"/>
      <c r="AOK2" s="126"/>
      <c r="AOL2" s="126"/>
      <c r="AOM2" s="126"/>
      <c r="AON2" s="126"/>
      <c r="AOO2" s="126"/>
      <c r="AOP2" s="126"/>
      <c r="AOQ2" s="126"/>
      <c r="AOR2" s="126"/>
      <c r="AOS2" s="126"/>
      <c r="AOT2" s="126"/>
      <c r="AOU2" s="126"/>
      <c r="AOV2" s="126"/>
      <c r="AOW2" s="126"/>
      <c r="AOX2" s="126"/>
      <c r="AOY2" s="126"/>
      <c r="AOZ2" s="126"/>
      <c r="APA2" s="126"/>
      <c r="APB2" s="126"/>
      <c r="APC2" s="126"/>
      <c r="APD2" s="126"/>
      <c r="APE2" s="126"/>
      <c r="APF2" s="126"/>
      <c r="APG2" s="126"/>
      <c r="APH2" s="126"/>
      <c r="API2" s="126"/>
      <c r="APJ2" s="126"/>
      <c r="APK2" s="126"/>
      <c r="APL2" s="126"/>
      <c r="APM2" s="126"/>
      <c r="APN2" s="126"/>
      <c r="APO2" s="126"/>
      <c r="APP2" s="126"/>
      <c r="APQ2" s="126"/>
      <c r="APR2" s="126"/>
      <c r="APS2" s="126"/>
      <c r="APT2" s="126"/>
      <c r="APU2" s="126"/>
      <c r="APV2" s="126"/>
      <c r="APW2" s="126"/>
      <c r="APX2" s="126"/>
      <c r="APY2" s="126"/>
      <c r="APZ2" s="126"/>
      <c r="AQA2" s="126"/>
      <c r="AQB2" s="126"/>
      <c r="AQC2" s="126"/>
      <c r="AQD2" s="126"/>
      <c r="AQE2" s="126"/>
      <c r="AQF2" s="126"/>
      <c r="AQG2" s="126"/>
      <c r="AQH2" s="126"/>
      <c r="AQI2" s="126"/>
      <c r="AQJ2" s="126"/>
      <c r="AQK2" s="126"/>
      <c r="AQL2" s="126"/>
      <c r="AQM2" s="126"/>
      <c r="AQN2" s="126"/>
      <c r="AQO2" s="126"/>
      <c r="AQP2" s="126"/>
      <c r="AQQ2" s="126"/>
      <c r="AQR2" s="126"/>
      <c r="AQS2" s="126"/>
      <c r="AQT2" s="126"/>
      <c r="AQU2" s="126"/>
      <c r="AQV2" s="126"/>
      <c r="AQW2" s="126"/>
      <c r="AQX2" s="126"/>
      <c r="AQY2" s="126"/>
      <c r="AQZ2" s="126"/>
      <c r="ARA2" s="126"/>
      <c r="ARB2" s="126"/>
      <c r="ARC2" s="126"/>
      <c r="ARD2" s="126"/>
      <c r="ARE2" s="126"/>
      <c r="ARF2" s="126"/>
      <c r="ARG2" s="126"/>
      <c r="ARH2" s="126"/>
      <c r="ARI2" s="126"/>
      <c r="ARJ2" s="126"/>
      <c r="ARK2" s="126"/>
      <c r="ARL2" s="126"/>
      <c r="ARM2" s="126"/>
      <c r="ARN2" s="126"/>
      <c r="ARO2" s="126"/>
      <c r="ARP2" s="126"/>
      <c r="ARQ2" s="126"/>
      <c r="ARR2" s="126"/>
      <c r="ARS2" s="126"/>
      <c r="ART2" s="126"/>
      <c r="ARU2" s="126"/>
      <c r="ARV2" s="126"/>
      <c r="ARW2" s="126"/>
      <c r="ARX2" s="126"/>
      <c r="ARY2" s="126"/>
      <c r="ARZ2" s="126"/>
      <c r="ASA2" s="126"/>
      <c r="ASB2" s="126"/>
      <c r="ASC2" s="126"/>
      <c r="ASD2" s="126"/>
      <c r="ASE2" s="126"/>
      <c r="ASF2" s="126"/>
      <c r="ASG2" s="126"/>
      <c r="ASH2" s="126"/>
      <c r="ASI2" s="126"/>
      <c r="ASJ2" s="126"/>
      <c r="ASK2" s="126"/>
      <c r="ASL2" s="126"/>
      <c r="ASM2" s="126"/>
      <c r="ASN2" s="126"/>
      <c r="ASO2" s="126"/>
      <c r="ASP2" s="126"/>
      <c r="ASQ2" s="126"/>
      <c r="ASR2" s="126"/>
      <c r="ASS2" s="126"/>
      <c r="AST2" s="126"/>
      <c r="ASU2" s="126"/>
      <c r="ASV2" s="126"/>
      <c r="ASW2" s="126"/>
      <c r="ASX2" s="126"/>
      <c r="ASY2" s="126"/>
      <c r="ASZ2" s="126"/>
      <c r="ATA2" s="126"/>
      <c r="ATB2" s="126"/>
      <c r="ATC2" s="126"/>
      <c r="ATD2" s="126"/>
      <c r="ATE2" s="126"/>
      <c r="ATF2" s="126"/>
      <c r="ATG2" s="126"/>
      <c r="ATH2" s="126"/>
      <c r="ATI2" s="126"/>
      <c r="ATJ2" s="126"/>
      <c r="ATK2" s="126"/>
      <c r="ATL2" s="126"/>
      <c r="ATM2" s="126"/>
      <c r="ATN2" s="126"/>
      <c r="ATO2" s="126"/>
      <c r="ATP2" s="126"/>
      <c r="ATQ2" s="126"/>
      <c r="ATR2" s="126"/>
      <c r="ATS2" s="126"/>
      <c r="ATT2" s="126"/>
      <c r="ATU2" s="126"/>
      <c r="ATV2" s="126"/>
      <c r="ATW2" s="126"/>
      <c r="ATX2" s="126"/>
      <c r="ATY2" s="126"/>
      <c r="ATZ2" s="126"/>
      <c r="AUA2" s="126"/>
      <c r="AUB2" s="126"/>
      <c r="AUC2" s="126"/>
      <c r="AUD2" s="126"/>
      <c r="AUE2" s="126"/>
      <c r="AUF2" s="126"/>
      <c r="AUG2" s="126"/>
      <c r="AUH2" s="126"/>
      <c r="AUI2" s="126"/>
      <c r="AUJ2" s="126"/>
      <c r="AUK2" s="126"/>
      <c r="AUL2" s="126"/>
      <c r="AUM2" s="126"/>
      <c r="AUN2" s="126"/>
      <c r="AUO2" s="126"/>
      <c r="AUP2" s="126"/>
      <c r="AUQ2" s="126"/>
      <c r="AUR2" s="126"/>
      <c r="AUS2" s="126"/>
      <c r="AUT2" s="126"/>
      <c r="AUU2" s="126"/>
      <c r="AUV2" s="126"/>
      <c r="AUW2" s="126"/>
      <c r="AUX2" s="126"/>
      <c r="AUY2" s="126"/>
      <c r="AUZ2" s="126"/>
      <c r="AVA2" s="126"/>
      <c r="AVB2" s="126"/>
      <c r="AVC2" s="126"/>
      <c r="AVD2" s="126"/>
      <c r="AVE2" s="126"/>
      <c r="AVF2" s="126"/>
      <c r="AVG2" s="126"/>
      <c r="AVH2" s="126"/>
      <c r="AVI2" s="126"/>
      <c r="AVJ2" s="126"/>
      <c r="AVK2" s="126"/>
      <c r="AVL2" s="126"/>
      <c r="AVM2" s="126"/>
      <c r="AVN2" s="126"/>
      <c r="AVO2" s="126"/>
      <c r="AVP2" s="126"/>
      <c r="AVQ2" s="126"/>
      <c r="AVR2" s="126"/>
      <c r="AVS2" s="126"/>
      <c r="AVT2" s="126"/>
      <c r="AVU2" s="126"/>
      <c r="AVV2" s="126"/>
      <c r="AVW2" s="126"/>
      <c r="AVX2" s="126"/>
      <c r="AVY2" s="126"/>
      <c r="AVZ2" s="126"/>
      <c r="AWA2" s="126"/>
      <c r="AWB2" s="126"/>
      <c r="AWC2" s="126"/>
      <c r="AWD2" s="126"/>
      <c r="AWE2" s="126"/>
      <c r="AWF2" s="126"/>
      <c r="AWG2" s="126"/>
      <c r="AWH2" s="126"/>
      <c r="AWI2" s="126"/>
      <c r="AWJ2" s="126"/>
      <c r="AWK2" s="126"/>
      <c r="AWL2" s="126"/>
      <c r="AWM2" s="126"/>
      <c r="AWN2" s="126"/>
      <c r="AWO2" s="126"/>
      <c r="AWP2" s="126"/>
      <c r="AWQ2" s="126"/>
      <c r="AWR2" s="126"/>
      <c r="AWS2" s="126"/>
      <c r="AWT2" s="126"/>
      <c r="AWU2" s="126"/>
      <c r="AWV2" s="126"/>
      <c r="AWW2" s="126"/>
      <c r="AWX2" s="126"/>
      <c r="AWY2" s="126"/>
      <c r="AWZ2" s="126"/>
      <c r="AXA2" s="126"/>
      <c r="AXB2" s="126"/>
      <c r="AXC2" s="126"/>
      <c r="AXD2" s="126"/>
      <c r="AXE2" s="126"/>
      <c r="AXF2" s="126"/>
      <c r="AXG2" s="126"/>
      <c r="AXH2" s="126"/>
      <c r="AXI2" s="126"/>
      <c r="AXJ2" s="126"/>
      <c r="AXK2" s="126"/>
      <c r="AXL2" s="126"/>
      <c r="AXM2" s="126"/>
      <c r="AXN2" s="126"/>
      <c r="AXO2" s="126"/>
      <c r="AXP2" s="126"/>
      <c r="AXQ2" s="126"/>
      <c r="AXR2" s="126"/>
      <c r="AXS2" s="126"/>
      <c r="AXT2" s="126"/>
      <c r="AXU2" s="126"/>
      <c r="AXV2" s="126"/>
      <c r="AXW2" s="126"/>
      <c r="AXX2" s="126"/>
      <c r="AXY2" s="126"/>
      <c r="AXZ2" s="126"/>
      <c r="AYA2" s="126"/>
      <c r="AYB2" s="126"/>
      <c r="AYC2" s="126"/>
      <c r="AYD2" s="126"/>
      <c r="AYE2" s="126"/>
      <c r="AYF2" s="126"/>
      <c r="AYG2" s="126"/>
      <c r="AYH2" s="126"/>
      <c r="AYI2" s="126"/>
      <c r="AYJ2" s="126"/>
      <c r="AYK2" s="126"/>
      <c r="AYL2" s="126"/>
      <c r="AYM2" s="126"/>
      <c r="AYN2" s="126"/>
      <c r="AYO2" s="126"/>
      <c r="AYP2" s="126"/>
      <c r="AYQ2" s="126"/>
      <c r="AYR2" s="126"/>
      <c r="AYS2" s="126"/>
      <c r="AYT2" s="126"/>
      <c r="AYU2" s="126"/>
      <c r="AYV2" s="126"/>
      <c r="AYW2" s="126"/>
      <c r="AYX2" s="126"/>
      <c r="AYY2" s="126"/>
      <c r="AYZ2" s="126"/>
      <c r="AZA2" s="126"/>
      <c r="AZB2" s="126"/>
      <c r="AZC2" s="126"/>
      <c r="AZD2" s="126"/>
      <c r="AZE2" s="126"/>
      <c r="AZF2" s="126"/>
      <c r="AZG2" s="126"/>
      <c r="AZH2" s="126"/>
      <c r="AZI2" s="126"/>
      <c r="AZJ2" s="126"/>
      <c r="AZK2" s="126"/>
      <c r="AZL2" s="126"/>
      <c r="AZM2" s="126"/>
      <c r="AZN2" s="126"/>
      <c r="AZO2" s="126"/>
      <c r="AZP2" s="126"/>
      <c r="AZQ2" s="126"/>
      <c r="AZR2" s="126"/>
      <c r="AZS2" s="126"/>
      <c r="AZT2" s="126"/>
      <c r="AZU2" s="126"/>
      <c r="AZV2" s="126"/>
      <c r="AZW2" s="126"/>
      <c r="AZX2" s="126"/>
      <c r="AZY2" s="126"/>
      <c r="AZZ2" s="126"/>
      <c r="BAA2" s="126"/>
      <c r="BAB2" s="126"/>
      <c r="BAC2" s="126"/>
      <c r="BAD2" s="126"/>
      <c r="BAE2" s="126"/>
      <c r="BAF2" s="126"/>
      <c r="BAG2" s="126"/>
      <c r="BAH2" s="126"/>
      <c r="BAI2" s="126"/>
      <c r="BAJ2" s="126"/>
      <c r="BAK2" s="126"/>
      <c r="BAL2" s="126"/>
      <c r="BAM2" s="126"/>
      <c r="BAN2" s="126"/>
      <c r="BAO2" s="126"/>
      <c r="BAP2" s="126"/>
      <c r="BAQ2" s="126"/>
      <c r="BAR2" s="126"/>
      <c r="BAS2" s="126"/>
      <c r="BAT2" s="126"/>
      <c r="BAU2" s="126"/>
      <c r="BAV2" s="126"/>
      <c r="BAW2" s="126"/>
      <c r="BAX2" s="126"/>
      <c r="BAY2" s="126"/>
      <c r="BAZ2" s="126"/>
      <c r="BBA2" s="126"/>
      <c r="BBB2" s="126"/>
      <c r="BBC2" s="126"/>
      <c r="BBD2" s="126"/>
      <c r="BBE2" s="126"/>
      <c r="BBF2" s="126"/>
      <c r="BBG2" s="126"/>
      <c r="BBH2" s="126"/>
      <c r="BBI2" s="126"/>
      <c r="BBJ2" s="126"/>
      <c r="BBK2" s="126"/>
      <c r="BBL2" s="126"/>
      <c r="BBM2" s="126"/>
      <c r="BBN2" s="126"/>
      <c r="BBO2" s="126"/>
      <c r="BBP2" s="126"/>
      <c r="BBQ2" s="126"/>
      <c r="BBR2" s="126"/>
      <c r="BBS2" s="126"/>
      <c r="BBT2" s="126"/>
      <c r="BBU2" s="126"/>
      <c r="BBV2" s="126"/>
      <c r="BBW2" s="126"/>
      <c r="BBX2" s="126"/>
      <c r="BBY2" s="126"/>
      <c r="BBZ2" s="126"/>
      <c r="BCA2" s="126"/>
      <c r="BCB2" s="126"/>
      <c r="BCC2" s="126"/>
      <c r="BCD2" s="126"/>
      <c r="BCE2" s="126"/>
      <c r="BCF2" s="126"/>
      <c r="BCG2" s="126"/>
      <c r="BCH2" s="126"/>
      <c r="BCI2" s="126"/>
      <c r="BCJ2" s="126"/>
      <c r="BCK2" s="126"/>
      <c r="BCL2" s="126"/>
      <c r="BCM2" s="126"/>
      <c r="BCN2" s="126"/>
      <c r="BCO2" s="126"/>
      <c r="BCP2" s="126"/>
      <c r="BCQ2" s="126"/>
      <c r="BCR2" s="126"/>
      <c r="BCS2" s="126"/>
      <c r="BCT2" s="126"/>
      <c r="BCU2" s="126"/>
      <c r="BCV2" s="126"/>
      <c r="BCW2" s="126"/>
      <c r="BCX2" s="126"/>
      <c r="BCY2" s="126"/>
      <c r="BCZ2" s="126"/>
      <c r="BDA2" s="126"/>
      <c r="BDB2" s="126"/>
      <c r="BDC2" s="126"/>
      <c r="BDD2" s="126"/>
      <c r="BDE2" s="126"/>
      <c r="BDF2" s="126"/>
      <c r="BDG2" s="126"/>
      <c r="BDH2" s="126"/>
      <c r="BDI2" s="126"/>
      <c r="BDJ2" s="126"/>
      <c r="BDK2" s="126"/>
      <c r="BDL2" s="126"/>
      <c r="BDM2" s="126"/>
      <c r="BDN2" s="126"/>
      <c r="BDO2" s="126"/>
      <c r="BDP2" s="126"/>
      <c r="BDQ2" s="126"/>
      <c r="BDR2" s="126"/>
      <c r="BDS2" s="126"/>
      <c r="BDT2" s="126"/>
      <c r="BDU2" s="126"/>
      <c r="BDV2" s="126"/>
      <c r="BDW2" s="126"/>
      <c r="BDX2" s="126"/>
      <c r="BDY2" s="126"/>
      <c r="BDZ2" s="126"/>
      <c r="BEA2" s="126"/>
      <c r="BEB2" s="126"/>
      <c r="BEC2" s="126"/>
      <c r="BED2" s="126"/>
      <c r="BEE2" s="126"/>
      <c r="BEF2" s="126"/>
      <c r="BEG2" s="126"/>
      <c r="BEH2" s="126"/>
      <c r="BEI2" s="126"/>
      <c r="BEJ2" s="126"/>
      <c r="BEK2" s="126"/>
      <c r="BEL2" s="126"/>
      <c r="BEM2" s="126"/>
      <c r="BEN2" s="126"/>
      <c r="BEO2" s="126"/>
      <c r="BEP2" s="126"/>
      <c r="BEQ2" s="126"/>
      <c r="BER2" s="126"/>
      <c r="BES2" s="126"/>
      <c r="BET2" s="126"/>
      <c r="BEU2" s="126"/>
      <c r="BEV2" s="126"/>
      <c r="BEW2" s="126"/>
      <c r="BEX2" s="126"/>
      <c r="BEY2" s="126"/>
      <c r="BEZ2" s="126"/>
      <c r="BFA2" s="126"/>
      <c r="BFB2" s="126"/>
      <c r="BFC2" s="126"/>
      <c r="BFD2" s="126"/>
      <c r="BFE2" s="126"/>
      <c r="BFF2" s="126"/>
      <c r="BFG2" s="126"/>
      <c r="BFH2" s="126"/>
      <c r="BFI2" s="126"/>
      <c r="BFJ2" s="126"/>
      <c r="BFK2" s="126"/>
      <c r="BFL2" s="126"/>
      <c r="BFM2" s="126"/>
      <c r="BFN2" s="126"/>
      <c r="BFO2" s="126"/>
      <c r="BFP2" s="126"/>
      <c r="BFQ2" s="126"/>
      <c r="BFR2" s="126"/>
      <c r="BFS2" s="126"/>
      <c r="BFT2" s="126"/>
      <c r="BFU2" s="126"/>
      <c r="BFV2" s="126"/>
      <c r="BFW2" s="126"/>
      <c r="BFX2" s="126"/>
      <c r="BFY2" s="126"/>
      <c r="BFZ2" s="126"/>
      <c r="BGA2" s="126"/>
      <c r="BGB2" s="126"/>
      <c r="BGC2" s="126"/>
      <c r="BGD2" s="126"/>
      <c r="BGE2" s="126"/>
      <c r="BGF2" s="126"/>
      <c r="BGG2" s="126"/>
      <c r="BGH2" s="126"/>
      <c r="BGI2" s="126"/>
      <c r="BGJ2" s="126"/>
      <c r="BGK2" s="126"/>
      <c r="BGL2" s="126"/>
      <c r="BGM2" s="126"/>
      <c r="BGN2" s="126"/>
      <c r="BGO2" s="126"/>
      <c r="BGP2" s="126"/>
      <c r="BGQ2" s="126"/>
      <c r="BGR2" s="126"/>
      <c r="BGS2" s="126"/>
      <c r="BGT2" s="126"/>
      <c r="BGU2" s="126"/>
      <c r="BGV2" s="126"/>
      <c r="BGW2" s="126"/>
      <c r="BGX2" s="126"/>
      <c r="BGY2" s="126"/>
      <c r="BGZ2" s="126"/>
      <c r="BHA2" s="126"/>
      <c r="BHB2" s="126"/>
      <c r="BHC2" s="126"/>
      <c r="BHD2" s="126"/>
      <c r="BHE2" s="126"/>
      <c r="BHF2" s="126"/>
      <c r="BHG2" s="126"/>
      <c r="BHH2" s="126"/>
      <c r="BHI2" s="126"/>
      <c r="BHJ2" s="126"/>
      <c r="BHK2" s="126"/>
      <c r="BHL2" s="126"/>
      <c r="BHM2" s="126"/>
      <c r="BHN2" s="126"/>
      <c r="BHO2" s="126"/>
      <c r="BHP2" s="126"/>
      <c r="BHQ2" s="126"/>
      <c r="BHR2" s="126"/>
      <c r="BHS2" s="126"/>
      <c r="BHT2" s="126"/>
      <c r="BHU2" s="126"/>
      <c r="BHV2" s="126"/>
      <c r="BHW2" s="126"/>
      <c r="BHX2" s="126"/>
      <c r="BHY2" s="126"/>
      <c r="BHZ2" s="126"/>
      <c r="BIA2" s="126"/>
      <c r="BIB2" s="126"/>
      <c r="BIC2" s="126"/>
      <c r="BID2" s="126"/>
      <c r="BIE2" s="126"/>
      <c r="BIF2" s="126"/>
      <c r="BIG2" s="126"/>
      <c r="BIH2" s="126"/>
      <c r="BII2" s="126"/>
      <c r="BIJ2" s="126"/>
      <c r="BIK2" s="126"/>
      <c r="BIL2" s="126"/>
      <c r="BIM2" s="126"/>
      <c r="BIN2" s="126"/>
      <c r="BIO2" s="126"/>
      <c r="BIP2" s="126"/>
      <c r="BIQ2" s="126"/>
      <c r="BIR2" s="126"/>
      <c r="BIS2" s="126"/>
      <c r="BIT2" s="126"/>
      <c r="BIU2" s="126"/>
      <c r="BIV2" s="126"/>
      <c r="BIW2" s="126"/>
      <c r="BIX2" s="126"/>
      <c r="BIY2" s="126"/>
      <c r="BIZ2" s="126"/>
      <c r="BJA2" s="126"/>
      <c r="BJB2" s="126"/>
      <c r="BJC2" s="126"/>
      <c r="BJD2" s="126"/>
      <c r="BJE2" s="126"/>
      <c r="BJF2" s="126"/>
      <c r="BJG2" s="126"/>
      <c r="BJH2" s="126"/>
      <c r="BJI2" s="126"/>
      <c r="BJJ2" s="126"/>
      <c r="BJK2" s="126"/>
      <c r="BJL2" s="126"/>
      <c r="BJM2" s="126"/>
      <c r="BJN2" s="126"/>
      <c r="BJO2" s="126"/>
      <c r="BJP2" s="126"/>
      <c r="BJQ2" s="126"/>
      <c r="BJR2" s="126"/>
      <c r="BJS2" s="126"/>
      <c r="BJT2" s="126"/>
      <c r="BJU2" s="126"/>
      <c r="BJV2" s="126"/>
      <c r="BJW2" s="126"/>
      <c r="BJX2" s="126"/>
      <c r="BJY2" s="126"/>
      <c r="BJZ2" s="126"/>
      <c r="BKA2" s="126"/>
      <c r="BKB2" s="126"/>
      <c r="BKC2" s="126"/>
      <c r="BKD2" s="126"/>
      <c r="BKE2" s="126"/>
      <c r="BKF2" s="126"/>
      <c r="BKG2" s="126"/>
      <c r="BKH2" s="126"/>
      <c r="BKI2" s="126"/>
      <c r="BKJ2" s="126"/>
      <c r="BKK2" s="126"/>
      <c r="BKL2" s="126"/>
      <c r="BKM2" s="126"/>
      <c r="BKN2" s="126"/>
      <c r="BKO2" s="126"/>
      <c r="BKP2" s="126"/>
      <c r="BKQ2" s="126"/>
      <c r="BKR2" s="126"/>
      <c r="BKS2" s="126"/>
      <c r="BKT2" s="126"/>
      <c r="BKU2" s="126"/>
      <c r="BKV2" s="126"/>
      <c r="BKW2" s="126"/>
      <c r="BKX2" s="126"/>
      <c r="BKY2" s="126"/>
      <c r="BKZ2" s="126"/>
      <c r="BLA2" s="126"/>
      <c r="BLB2" s="126"/>
      <c r="BLC2" s="126"/>
      <c r="BLD2" s="126"/>
      <c r="BLE2" s="126"/>
      <c r="BLF2" s="126"/>
      <c r="BLG2" s="126"/>
      <c r="BLH2" s="126"/>
      <c r="BLI2" s="126"/>
      <c r="BLJ2" s="126"/>
      <c r="BLK2" s="126"/>
      <c r="BLL2" s="126"/>
      <c r="BLM2" s="126"/>
      <c r="BLN2" s="126"/>
      <c r="BLO2" s="126"/>
      <c r="BLP2" s="126"/>
      <c r="BLQ2" s="126"/>
      <c r="BLR2" s="126"/>
      <c r="BLS2" s="126"/>
      <c r="BLT2" s="126"/>
      <c r="BLU2" s="126"/>
      <c r="BLV2" s="126"/>
      <c r="BLW2" s="126"/>
      <c r="BLX2" s="126"/>
      <c r="BLY2" s="126"/>
      <c r="BLZ2" s="126"/>
      <c r="BMA2" s="126"/>
      <c r="BMB2" s="126"/>
      <c r="BMC2" s="126"/>
      <c r="BMD2" s="126"/>
      <c r="BME2" s="126"/>
      <c r="BMF2" s="126"/>
      <c r="BMG2" s="126"/>
      <c r="BMH2" s="126"/>
      <c r="BMI2" s="126"/>
      <c r="BMJ2" s="126"/>
      <c r="BMK2" s="126"/>
      <c r="BML2" s="126"/>
      <c r="BMM2" s="126"/>
      <c r="BMN2" s="126"/>
      <c r="BMO2" s="126"/>
      <c r="BMP2" s="126"/>
      <c r="BMQ2" s="126"/>
      <c r="BMR2" s="126"/>
      <c r="BMS2" s="126"/>
      <c r="BMT2" s="126"/>
      <c r="BMU2" s="126"/>
      <c r="BMV2" s="126"/>
      <c r="BMW2" s="126"/>
      <c r="BMX2" s="126"/>
      <c r="BMY2" s="126"/>
      <c r="BMZ2" s="126"/>
      <c r="BNA2" s="126"/>
      <c r="BNB2" s="126"/>
      <c r="BNC2" s="126"/>
      <c r="BND2" s="126"/>
      <c r="BNE2" s="126"/>
      <c r="BNF2" s="126"/>
      <c r="BNG2" s="126"/>
      <c r="BNH2" s="126"/>
      <c r="BNI2" s="126"/>
      <c r="BNJ2" s="126"/>
      <c r="BNK2" s="126"/>
      <c r="BNL2" s="126"/>
      <c r="BNM2" s="126"/>
      <c r="BNN2" s="126"/>
      <c r="BNO2" s="126"/>
      <c r="BNP2" s="126"/>
      <c r="BNQ2" s="126"/>
      <c r="BNR2" s="126"/>
      <c r="BNS2" s="126"/>
      <c r="BNT2" s="126"/>
      <c r="BNU2" s="126"/>
      <c r="BNV2" s="126"/>
      <c r="BNW2" s="126"/>
      <c r="BNX2" s="126"/>
      <c r="BNY2" s="126"/>
      <c r="BNZ2" s="126"/>
      <c r="BOA2" s="126"/>
      <c r="BOB2" s="126"/>
      <c r="BOC2" s="126"/>
      <c r="BOD2" s="126"/>
      <c r="BOE2" s="126"/>
      <c r="BOF2" s="126"/>
      <c r="BOG2" s="126"/>
      <c r="BOH2" s="126"/>
      <c r="BOI2" s="126"/>
      <c r="BOJ2" s="126"/>
      <c r="BOK2" s="126"/>
      <c r="BOL2" s="126"/>
      <c r="BOM2" s="126"/>
      <c r="BON2" s="126"/>
      <c r="BOO2" s="126"/>
      <c r="BOP2" s="126"/>
      <c r="BOQ2" s="126"/>
      <c r="BOR2" s="126"/>
      <c r="BOS2" s="126"/>
      <c r="BOT2" s="126"/>
      <c r="BOU2" s="126"/>
      <c r="BOV2" s="126"/>
      <c r="BOW2" s="126"/>
      <c r="BOX2" s="126"/>
      <c r="BOY2" s="126"/>
      <c r="BOZ2" s="126"/>
      <c r="BPA2" s="126"/>
      <c r="BPB2" s="126"/>
      <c r="BPC2" s="126"/>
      <c r="BPD2" s="126"/>
      <c r="BPE2" s="126"/>
      <c r="BPF2" s="126"/>
      <c r="BPG2" s="126"/>
      <c r="BPH2" s="126"/>
      <c r="BPI2" s="126"/>
      <c r="BPJ2" s="126"/>
      <c r="BPK2" s="126"/>
      <c r="BPL2" s="126"/>
      <c r="BPM2" s="126"/>
      <c r="BPN2" s="126"/>
      <c r="BPO2" s="126"/>
      <c r="BPP2" s="126"/>
      <c r="BPQ2" s="126"/>
      <c r="BPR2" s="126"/>
      <c r="BPS2" s="126"/>
      <c r="BPT2" s="126"/>
      <c r="BPU2" s="126"/>
      <c r="BPV2" s="126"/>
      <c r="BPW2" s="126"/>
      <c r="BPX2" s="126"/>
      <c r="BPY2" s="126"/>
      <c r="BPZ2" s="126"/>
      <c r="BQA2" s="126"/>
      <c r="BQB2" s="126"/>
      <c r="BQC2" s="126"/>
      <c r="BQD2" s="126"/>
      <c r="BQE2" s="126"/>
      <c r="BQF2" s="126"/>
      <c r="BQG2" s="126"/>
      <c r="BQH2" s="126"/>
      <c r="BQI2" s="126"/>
      <c r="BQJ2" s="126"/>
      <c r="BQK2" s="126"/>
      <c r="BQL2" s="126"/>
      <c r="BQM2" s="126"/>
      <c r="BQN2" s="126"/>
      <c r="BQO2" s="126"/>
      <c r="BQP2" s="126"/>
      <c r="BQQ2" s="126"/>
      <c r="BQR2" s="126"/>
      <c r="BQS2" s="126"/>
      <c r="BQT2" s="126"/>
      <c r="BQU2" s="126"/>
      <c r="BQV2" s="126"/>
      <c r="BQW2" s="126"/>
      <c r="BQX2" s="126"/>
      <c r="BQY2" s="126"/>
      <c r="BQZ2" s="126"/>
      <c r="BRA2" s="126"/>
      <c r="BRB2" s="126"/>
      <c r="BRC2" s="126"/>
      <c r="BRD2" s="126"/>
      <c r="BRE2" s="126"/>
      <c r="BRF2" s="126"/>
      <c r="BRG2" s="126"/>
      <c r="BRH2" s="126"/>
      <c r="BRI2" s="126"/>
      <c r="BRJ2" s="126"/>
      <c r="BRK2" s="126"/>
      <c r="BRL2" s="126"/>
      <c r="BRM2" s="126"/>
      <c r="BRN2" s="126"/>
      <c r="BRO2" s="126"/>
      <c r="BRP2" s="126"/>
      <c r="BRQ2" s="126"/>
      <c r="BRR2" s="126"/>
      <c r="BRS2" s="126"/>
      <c r="BRT2" s="126"/>
      <c r="BRU2" s="126"/>
      <c r="BRV2" s="126"/>
      <c r="BRW2" s="126"/>
      <c r="BRX2" s="126"/>
      <c r="BRY2" s="126"/>
      <c r="BRZ2" s="126"/>
      <c r="BSA2" s="126"/>
      <c r="BSB2" s="126"/>
      <c r="BSC2" s="126"/>
      <c r="BSD2" s="126"/>
      <c r="BSE2" s="126"/>
      <c r="BSF2" s="126"/>
      <c r="BSG2" s="126"/>
      <c r="BSH2" s="126"/>
      <c r="BSI2" s="126"/>
      <c r="BSJ2" s="126"/>
      <c r="BSK2" s="126"/>
      <c r="BSL2" s="126"/>
      <c r="BSM2" s="126"/>
      <c r="BSN2" s="126"/>
      <c r="BSO2" s="126"/>
      <c r="BSP2" s="126"/>
      <c r="BSQ2" s="126"/>
      <c r="BSR2" s="126"/>
      <c r="BSS2" s="126"/>
      <c r="BST2" s="126"/>
      <c r="BSU2" s="126"/>
      <c r="BSV2" s="126"/>
      <c r="BSW2" s="126"/>
      <c r="BSX2" s="126"/>
      <c r="BSY2" s="126"/>
      <c r="BSZ2" s="126"/>
      <c r="BTA2" s="126"/>
      <c r="BTB2" s="126"/>
      <c r="BTC2" s="126"/>
      <c r="BTD2" s="126"/>
      <c r="BTE2" s="126"/>
      <c r="BTF2" s="126"/>
      <c r="BTG2" s="126"/>
      <c r="BTH2" s="126"/>
      <c r="BTI2" s="126"/>
      <c r="BTJ2" s="126"/>
      <c r="BTK2" s="126"/>
      <c r="BTL2" s="126"/>
      <c r="BTM2" s="126"/>
      <c r="BTN2" s="126"/>
      <c r="BTO2" s="126"/>
      <c r="BTP2" s="126"/>
      <c r="BTQ2" s="126"/>
      <c r="BTR2" s="126"/>
      <c r="BTS2" s="126"/>
      <c r="BTT2" s="126"/>
      <c r="BTU2" s="126"/>
      <c r="BTV2" s="126"/>
      <c r="BTW2" s="126"/>
      <c r="BTX2" s="126"/>
      <c r="BTY2" s="126"/>
      <c r="BTZ2" s="126"/>
      <c r="BUA2" s="126"/>
      <c r="BUB2" s="126"/>
      <c r="BUC2" s="126"/>
      <c r="BUD2" s="126"/>
      <c r="BUE2" s="126"/>
      <c r="BUF2" s="126"/>
      <c r="BUG2" s="126"/>
      <c r="BUH2" s="126"/>
      <c r="BUI2" s="126"/>
      <c r="BUJ2" s="126"/>
      <c r="BUK2" s="126"/>
      <c r="BUL2" s="126"/>
      <c r="BUM2" s="126"/>
      <c r="BUN2" s="126"/>
      <c r="BUO2" s="126"/>
      <c r="BUP2" s="126"/>
      <c r="BUQ2" s="126"/>
      <c r="BUR2" s="126"/>
      <c r="BUS2" s="126"/>
      <c r="BUT2" s="126"/>
      <c r="BUU2" s="126"/>
      <c r="BUV2" s="126"/>
      <c r="BUW2" s="126"/>
      <c r="BUX2" s="126"/>
      <c r="BUY2" s="126"/>
      <c r="BUZ2" s="126"/>
      <c r="BVA2" s="126"/>
      <c r="BVB2" s="126"/>
      <c r="BVC2" s="126"/>
      <c r="BVD2" s="126"/>
      <c r="BVE2" s="126"/>
      <c r="BVF2" s="126"/>
      <c r="BVG2" s="126"/>
      <c r="BVH2" s="126"/>
      <c r="BVI2" s="126"/>
      <c r="BVJ2" s="126"/>
      <c r="BVK2" s="126"/>
      <c r="BVL2" s="126"/>
      <c r="BVM2" s="126"/>
      <c r="BVN2" s="126"/>
      <c r="BVO2" s="126"/>
      <c r="BVP2" s="126"/>
      <c r="BVQ2" s="126"/>
      <c r="BVR2" s="126"/>
      <c r="BVS2" s="126"/>
      <c r="BVT2" s="126"/>
      <c r="BVU2" s="126"/>
      <c r="BVV2" s="126"/>
      <c r="BVW2" s="126"/>
      <c r="BVX2" s="126"/>
      <c r="BVY2" s="126"/>
      <c r="BVZ2" s="126"/>
      <c r="BWA2" s="126"/>
      <c r="BWB2" s="126"/>
      <c r="BWC2" s="126"/>
      <c r="BWD2" s="126"/>
      <c r="BWE2" s="126"/>
      <c r="BWF2" s="126"/>
      <c r="BWG2" s="126"/>
      <c r="BWH2" s="126"/>
      <c r="BWI2" s="126"/>
      <c r="BWJ2" s="126"/>
      <c r="BWK2" s="126"/>
      <c r="BWL2" s="126"/>
      <c r="BWM2" s="126"/>
      <c r="BWN2" s="126"/>
      <c r="BWO2" s="126"/>
      <c r="BWP2" s="126"/>
      <c r="BWQ2" s="126"/>
      <c r="BWR2" s="126"/>
      <c r="BWS2" s="126"/>
      <c r="BWT2" s="126"/>
      <c r="BWU2" s="126"/>
      <c r="BWV2" s="126"/>
      <c r="BWW2" s="126"/>
      <c r="BWX2" s="126"/>
      <c r="BWY2" s="126"/>
      <c r="BWZ2" s="126"/>
      <c r="BXA2" s="126"/>
      <c r="BXB2" s="126"/>
      <c r="BXC2" s="126"/>
      <c r="BXD2" s="126"/>
      <c r="BXE2" s="126"/>
      <c r="BXF2" s="126"/>
      <c r="BXG2" s="126"/>
      <c r="BXH2" s="126"/>
      <c r="BXI2" s="126"/>
      <c r="BXJ2" s="126"/>
      <c r="BXK2" s="126"/>
      <c r="BXL2" s="126"/>
      <c r="BXM2" s="126"/>
      <c r="BXN2" s="126"/>
      <c r="BXO2" s="126"/>
      <c r="BXP2" s="126"/>
      <c r="BXQ2" s="126"/>
      <c r="BXR2" s="126"/>
      <c r="BXS2" s="126"/>
      <c r="BXT2" s="126"/>
      <c r="BXU2" s="126"/>
      <c r="BXV2" s="126"/>
      <c r="BXW2" s="126"/>
      <c r="BXX2" s="126"/>
      <c r="BXY2" s="126"/>
      <c r="BXZ2" s="126"/>
      <c r="BYA2" s="126"/>
      <c r="BYB2" s="126"/>
      <c r="BYC2" s="126"/>
      <c r="BYD2" s="126"/>
      <c r="BYE2" s="126"/>
      <c r="BYF2" s="126"/>
      <c r="BYG2" s="126"/>
      <c r="BYH2" s="126"/>
      <c r="BYI2" s="126"/>
      <c r="BYJ2" s="126"/>
      <c r="BYK2" s="126"/>
      <c r="BYL2" s="126"/>
      <c r="BYM2" s="126"/>
      <c r="BYN2" s="126"/>
      <c r="BYO2" s="126"/>
      <c r="BYP2" s="126"/>
      <c r="BYQ2" s="126"/>
      <c r="BYR2" s="126"/>
      <c r="BYS2" s="126"/>
      <c r="BYT2" s="126"/>
      <c r="BYU2" s="126"/>
      <c r="BYV2" s="126"/>
      <c r="BYW2" s="126"/>
      <c r="BYX2" s="126"/>
      <c r="BYY2" s="126"/>
      <c r="BYZ2" s="126"/>
      <c r="BZA2" s="126"/>
      <c r="BZB2" s="126"/>
      <c r="BZC2" s="126"/>
      <c r="BZD2" s="126"/>
      <c r="BZE2" s="126"/>
      <c r="BZF2" s="126"/>
      <c r="BZG2" s="126"/>
      <c r="BZH2" s="126"/>
      <c r="BZI2" s="126"/>
      <c r="BZJ2" s="126"/>
      <c r="BZK2" s="126"/>
      <c r="BZL2" s="126"/>
      <c r="BZM2" s="126"/>
      <c r="BZN2" s="126"/>
      <c r="BZO2" s="126"/>
      <c r="BZP2" s="126"/>
      <c r="BZQ2" s="126"/>
      <c r="BZR2" s="126"/>
      <c r="BZS2" s="126"/>
      <c r="BZT2" s="126"/>
      <c r="BZU2" s="126"/>
      <c r="BZV2" s="126"/>
      <c r="BZW2" s="126"/>
      <c r="BZX2" s="126"/>
      <c r="BZY2" s="126"/>
      <c r="BZZ2" s="126"/>
      <c r="CAA2" s="126"/>
      <c r="CAB2" s="126"/>
      <c r="CAC2" s="126"/>
      <c r="CAD2" s="126"/>
      <c r="CAE2" s="126"/>
      <c r="CAF2" s="126"/>
      <c r="CAG2" s="126"/>
      <c r="CAH2" s="126"/>
      <c r="CAI2" s="126"/>
      <c r="CAJ2" s="126"/>
      <c r="CAK2" s="126"/>
      <c r="CAL2" s="126"/>
      <c r="CAM2" s="126"/>
      <c r="CAN2" s="126"/>
      <c r="CAO2" s="126"/>
      <c r="CAP2" s="126"/>
      <c r="CAQ2" s="126"/>
      <c r="CAR2" s="126"/>
      <c r="CAS2" s="126"/>
      <c r="CAT2" s="126"/>
      <c r="CAU2" s="126"/>
      <c r="CAV2" s="126"/>
      <c r="CAW2" s="126"/>
      <c r="CAX2" s="126"/>
      <c r="CAY2" s="126"/>
      <c r="CAZ2" s="126"/>
      <c r="CBA2" s="126"/>
      <c r="CBB2" s="126"/>
      <c r="CBC2" s="126"/>
      <c r="CBD2" s="126"/>
      <c r="CBE2" s="126"/>
      <c r="CBF2" s="126"/>
      <c r="CBG2" s="126"/>
      <c r="CBH2" s="126"/>
      <c r="CBI2" s="126"/>
      <c r="CBJ2" s="126"/>
      <c r="CBK2" s="126"/>
      <c r="CBL2" s="126"/>
      <c r="CBM2" s="126"/>
      <c r="CBN2" s="126"/>
      <c r="CBO2" s="126"/>
      <c r="CBP2" s="126"/>
      <c r="CBQ2" s="126"/>
      <c r="CBR2" s="126"/>
      <c r="CBS2" s="126"/>
      <c r="CBT2" s="126"/>
      <c r="CBU2" s="126"/>
      <c r="CBV2" s="126"/>
      <c r="CBW2" s="126"/>
      <c r="CBX2" s="126"/>
      <c r="CBY2" s="126"/>
      <c r="CBZ2" s="126"/>
      <c r="CCA2" s="126"/>
      <c r="CCB2" s="126"/>
      <c r="CCC2" s="126"/>
      <c r="CCD2" s="126"/>
      <c r="CCE2" s="126"/>
      <c r="CCF2" s="126"/>
      <c r="CCG2" s="126"/>
      <c r="CCH2" s="126"/>
      <c r="CCI2" s="126"/>
      <c r="CCJ2" s="126"/>
      <c r="CCK2" s="126"/>
      <c r="CCL2" s="126"/>
      <c r="CCM2" s="126"/>
      <c r="CCN2" s="126"/>
      <c r="CCO2" s="126"/>
      <c r="CCP2" s="126"/>
      <c r="CCQ2" s="126"/>
      <c r="CCR2" s="126"/>
      <c r="CCS2" s="126"/>
      <c r="CCT2" s="126"/>
      <c r="CCU2" s="126"/>
      <c r="CCV2" s="126"/>
      <c r="CCW2" s="126"/>
      <c r="CCX2" s="126"/>
      <c r="CCY2" s="126"/>
      <c r="CCZ2" s="126"/>
      <c r="CDA2" s="126"/>
      <c r="CDB2" s="126"/>
      <c r="CDC2" s="126"/>
      <c r="CDD2" s="126"/>
      <c r="CDE2" s="126"/>
      <c r="CDF2" s="126"/>
      <c r="CDG2" s="126"/>
      <c r="CDH2" s="126"/>
      <c r="CDI2" s="126"/>
      <c r="CDJ2" s="126"/>
      <c r="CDK2" s="126"/>
      <c r="CDL2" s="126"/>
      <c r="CDM2" s="126"/>
      <c r="CDN2" s="126"/>
      <c r="CDO2" s="126"/>
      <c r="CDP2" s="126"/>
      <c r="CDQ2" s="126"/>
      <c r="CDR2" s="126"/>
      <c r="CDS2" s="126"/>
      <c r="CDT2" s="126"/>
      <c r="CDU2" s="126"/>
      <c r="CDV2" s="126"/>
      <c r="CDW2" s="126"/>
      <c r="CDX2" s="126"/>
      <c r="CDY2" s="126"/>
      <c r="CDZ2" s="126"/>
      <c r="CEA2" s="126"/>
      <c r="CEB2" s="126"/>
      <c r="CEC2" s="126"/>
      <c r="CED2" s="126"/>
      <c r="CEE2" s="126"/>
      <c r="CEF2" s="126"/>
      <c r="CEG2" s="126"/>
      <c r="CEH2" s="126"/>
      <c r="CEI2" s="126"/>
      <c r="CEJ2" s="126"/>
      <c r="CEK2" s="126"/>
      <c r="CEL2" s="126"/>
      <c r="CEM2" s="126"/>
      <c r="CEN2" s="126"/>
      <c r="CEO2" s="126"/>
      <c r="CEP2" s="126"/>
      <c r="CEQ2" s="126"/>
      <c r="CER2" s="126"/>
      <c r="CES2" s="126"/>
      <c r="CET2" s="126"/>
      <c r="CEU2" s="126"/>
      <c r="CEV2" s="126"/>
      <c r="CEW2" s="126"/>
      <c r="CEX2" s="126"/>
      <c r="CEY2" s="126"/>
      <c r="CEZ2" s="126"/>
      <c r="CFA2" s="126"/>
      <c r="CFB2" s="126"/>
      <c r="CFC2" s="126"/>
      <c r="CFD2" s="126"/>
      <c r="CFE2" s="126"/>
      <c r="CFF2" s="126"/>
      <c r="CFG2" s="126"/>
      <c r="CFH2" s="126"/>
      <c r="CFI2" s="126"/>
      <c r="CFJ2" s="126"/>
      <c r="CFK2" s="126"/>
      <c r="CFL2" s="126"/>
      <c r="CFM2" s="126"/>
      <c r="CFN2" s="126"/>
      <c r="CFO2" s="126"/>
      <c r="CFP2" s="126"/>
      <c r="CFQ2" s="126"/>
      <c r="CFR2" s="126"/>
      <c r="CFS2" s="126"/>
      <c r="CFT2" s="126"/>
      <c r="CFU2" s="126"/>
      <c r="CFV2" s="126"/>
      <c r="CFW2" s="126"/>
      <c r="CFX2" s="126"/>
      <c r="CFY2" s="126"/>
      <c r="CFZ2" s="126"/>
      <c r="CGA2" s="126"/>
      <c r="CGB2" s="126"/>
      <c r="CGC2" s="126"/>
      <c r="CGD2" s="126"/>
      <c r="CGE2" s="126"/>
      <c r="CGF2" s="126"/>
      <c r="CGG2" s="126"/>
      <c r="CGH2" s="126"/>
      <c r="CGI2" s="126"/>
      <c r="CGJ2" s="126"/>
      <c r="CGK2" s="126"/>
      <c r="CGL2" s="126"/>
      <c r="CGM2" s="126"/>
      <c r="CGN2" s="126"/>
      <c r="CGO2" s="126"/>
      <c r="CGP2" s="126"/>
      <c r="CGQ2" s="126"/>
      <c r="CGR2" s="126"/>
      <c r="CGS2" s="126"/>
      <c r="CGT2" s="126"/>
      <c r="CGU2" s="126"/>
      <c r="CGV2" s="126"/>
      <c r="CGW2" s="126"/>
      <c r="CGX2" s="126"/>
      <c r="CGY2" s="126"/>
      <c r="CGZ2" s="126"/>
      <c r="CHA2" s="126"/>
      <c r="CHB2" s="126"/>
      <c r="CHC2" s="126"/>
    </row>
    <row r="3" spans="1:2239" ht="12.6" customHeight="1">
      <c r="B3" s="140"/>
      <c r="C3" s="139"/>
      <c r="D3" s="139"/>
      <c r="E3" s="126"/>
      <c r="F3" s="126"/>
      <c r="G3" s="127"/>
      <c r="H3" s="128"/>
      <c r="I3" s="129"/>
      <c r="J3" s="130"/>
      <c r="K3" s="131"/>
      <c r="L3" s="129"/>
      <c r="M3" s="131"/>
      <c r="N3" s="132"/>
      <c r="O3" s="133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5"/>
      <c r="AC3" s="136"/>
      <c r="AD3" s="137"/>
      <c r="AE3" s="137"/>
      <c r="AF3" s="132"/>
      <c r="AH3" s="138">
        <f>AH2+1</f>
        <v>2022</v>
      </c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  <c r="CT3" s="126"/>
      <c r="CU3" s="126"/>
      <c r="CV3" s="126"/>
      <c r="CW3" s="126"/>
      <c r="CX3" s="126"/>
      <c r="CY3" s="126"/>
      <c r="CZ3" s="126"/>
      <c r="DA3" s="126"/>
      <c r="DB3" s="126"/>
      <c r="DC3" s="126"/>
      <c r="DD3" s="126"/>
      <c r="DE3" s="126"/>
      <c r="DF3" s="126"/>
      <c r="DG3" s="126"/>
      <c r="DH3" s="126"/>
      <c r="DI3" s="126"/>
      <c r="DJ3" s="126"/>
      <c r="DK3" s="126"/>
      <c r="DL3" s="126"/>
      <c r="DM3" s="126"/>
      <c r="DN3" s="126"/>
      <c r="DO3" s="126"/>
      <c r="DP3" s="126"/>
      <c r="DQ3" s="126"/>
      <c r="DR3" s="126"/>
      <c r="DS3" s="126"/>
      <c r="DT3" s="126"/>
      <c r="DU3" s="126"/>
      <c r="DV3" s="126"/>
      <c r="DW3" s="126"/>
      <c r="DX3" s="126"/>
      <c r="DY3" s="126"/>
      <c r="DZ3" s="126"/>
      <c r="EA3" s="126"/>
      <c r="EB3" s="126"/>
      <c r="EC3" s="126"/>
      <c r="ED3" s="126"/>
      <c r="EE3" s="126"/>
      <c r="EF3" s="126"/>
      <c r="EG3" s="126"/>
      <c r="EH3" s="126"/>
      <c r="EI3" s="126"/>
      <c r="EJ3" s="126"/>
      <c r="EK3" s="126"/>
      <c r="EL3" s="126"/>
      <c r="EM3" s="126"/>
      <c r="EN3" s="126"/>
      <c r="EO3" s="126"/>
      <c r="EP3" s="126"/>
      <c r="EQ3" s="126"/>
      <c r="ER3" s="126"/>
      <c r="ES3" s="126"/>
      <c r="ET3" s="126"/>
      <c r="EU3" s="126"/>
      <c r="EV3" s="126"/>
      <c r="EW3" s="126"/>
      <c r="EX3" s="126"/>
      <c r="EY3" s="126"/>
      <c r="EZ3" s="126"/>
      <c r="FA3" s="126"/>
      <c r="FB3" s="126"/>
      <c r="FC3" s="126"/>
      <c r="FD3" s="126"/>
      <c r="FE3" s="126"/>
      <c r="FF3" s="126"/>
      <c r="FG3" s="126"/>
      <c r="FH3" s="126"/>
      <c r="FI3" s="126"/>
      <c r="FJ3" s="126"/>
      <c r="FK3" s="126"/>
      <c r="FL3" s="126"/>
      <c r="FM3" s="126"/>
      <c r="FN3" s="126"/>
      <c r="FO3" s="126"/>
      <c r="FP3" s="126"/>
      <c r="FQ3" s="126"/>
      <c r="FR3" s="126"/>
      <c r="FS3" s="126"/>
      <c r="FT3" s="126"/>
      <c r="FU3" s="126"/>
      <c r="FV3" s="126"/>
      <c r="FW3" s="126"/>
      <c r="FX3" s="126"/>
      <c r="FY3" s="126"/>
      <c r="FZ3" s="126"/>
      <c r="GA3" s="126"/>
      <c r="GB3" s="126"/>
      <c r="GC3" s="126"/>
      <c r="GD3" s="126"/>
      <c r="GE3" s="126"/>
      <c r="GF3" s="126"/>
      <c r="GG3" s="126"/>
      <c r="GH3" s="126"/>
      <c r="GI3" s="126"/>
      <c r="GJ3" s="126"/>
      <c r="GK3" s="126"/>
      <c r="GL3" s="126"/>
      <c r="GM3" s="126"/>
      <c r="GN3" s="126"/>
      <c r="GO3" s="126"/>
      <c r="GP3" s="126"/>
      <c r="GQ3" s="126"/>
      <c r="GR3" s="126"/>
      <c r="GS3" s="126"/>
      <c r="GT3" s="126"/>
      <c r="GU3" s="126"/>
      <c r="GV3" s="126"/>
      <c r="GW3" s="126"/>
      <c r="GX3" s="126"/>
      <c r="GY3" s="126"/>
      <c r="GZ3" s="126"/>
      <c r="HA3" s="126"/>
      <c r="HB3" s="126"/>
      <c r="HC3" s="126"/>
      <c r="HD3" s="126"/>
      <c r="HE3" s="126"/>
      <c r="HF3" s="126"/>
      <c r="HG3" s="126"/>
      <c r="HH3" s="126"/>
      <c r="HI3" s="126"/>
      <c r="HJ3" s="126"/>
      <c r="HK3" s="126"/>
      <c r="HL3" s="126"/>
      <c r="HM3" s="126"/>
      <c r="HN3" s="126"/>
      <c r="HO3" s="126"/>
      <c r="HP3" s="126"/>
      <c r="HQ3" s="126"/>
      <c r="HR3" s="126"/>
      <c r="HS3" s="126"/>
      <c r="HT3" s="126"/>
      <c r="HU3" s="126"/>
      <c r="HV3" s="126"/>
      <c r="HW3" s="126"/>
      <c r="HX3" s="126"/>
      <c r="HY3" s="126"/>
      <c r="HZ3" s="126"/>
      <c r="IA3" s="126"/>
      <c r="IB3" s="126"/>
      <c r="IC3" s="126"/>
      <c r="ID3" s="126"/>
      <c r="IE3" s="126"/>
      <c r="IF3" s="126"/>
      <c r="IG3" s="126"/>
      <c r="IH3" s="126"/>
      <c r="II3" s="126"/>
      <c r="IJ3" s="126"/>
      <c r="IK3" s="126"/>
      <c r="IL3" s="126"/>
      <c r="IM3" s="126"/>
      <c r="IN3" s="126"/>
      <c r="IO3" s="126"/>
      <c r="IP3" s="126"/>
      <c r="IQ3" s="126"/>
      <c r="IR3" s="126"/>
      <c r="IS3" s="126"/>
      <c r="IT3" s="126"/>
      <c r="IU3" s="126"/>
      <c r="IV3" s="126"/>
      <c r="IW3" s="126"/>
      <c r="IX3" s="126"/>
      <c r="IY3" s="126"/>
      <c r="IZ3" s="126"/>
      <c r="JA3" s="126"/>
      <c r="JB3" s="126"/>
      <c r="JC3" s="126"/>
      <c r="JD3" s="126"/>
      <c r="JE3" s="126"/>
      <c r="JF3" s="126"/>
      <c r="JG3" s="126"/>
      <c r="JH3" s="126"/>
      <c r="JI3" s="126"/>
      <c r="JJ3" s="126"/>
      <c r="JK3" s="126"/>
      <c r="JL3" s="126"/>
      <c r="JM3" s="126"/>
      <c r="JN3" s="126"/>
      <c r="JO3" s="126"/>
      <c r="JP3" s="126"/>
      <c r="JQ3" s="126"/>
      <c r="JR3" s="126"/>
      <c r="JS3" s="126"/>
      <c r="JT3" s="126"/>
      <c r="JU3" s="126"/>
      <c r="JV3" s="126"/>
      <c r="JW3" s="126"/>
      <c r="JX3" s="126"/>
      <c r="JY3" s="126"/>
      <c r="JZ3" s="126"/>
      <c r="KA3" s="126"/>
      <c r="KB3" s="126"/>
      <c r="KC3" s="126"/>
      <c r="KD3" s="126"/>
      <c r="KE3" s="126"/>
      <c r="KF3" s="126"/>
      <c r="KG3" s="126"/>
      <c r="KH3" s="126"/>
      <c r="KI3" s="126"/>
      <c r="KJ3" s="126"/>
      <c r="KK3" s="126"/>
      <c r="KL3" s="126"/>
      <c r="KM3" s="126"/>
      <c r="KN3" s="126"/>
      <c r="KO3" s="126"/>
      <c r="KP3" s="126"/>
      <c r="KQ3" s="126"/>
      <c r="KR3" s="126"/>
      <c r="KS3" s="126"/>
      <c r="KT3" s="126"/>
      <c r="KU3" s="126"/>
      <c r="KV3" s="126"/>
      <c r="KW3" s="126"/>
      <c r="KX3" s="126"/>
      <c r="KY3" s="126"/>
      <c r="KZ3" s="126"/>
      <c r="LA3" s="126"/>
      <c r="LB3" s="126"/>
      <c r="LC3" s="126"/>
      <c r="LD3" s="126"/>
      <c r="LE3" s="126"/>
      <c r="LF3" s="126"/>
      <c r="LG3" s="126"/>
      <c r="LH3" s="126"/>
      <c r="LI3" s="126"/>
      <c r="LJ3" s="126"/>
      <c r="LK3" s="126"/>
      <c r="LL3" s="126"/>
      <c r="LM3" s="126"/>
      <c r="LN3" s="126"/>
      <c r="LO3" s="126"/>
      <c r="LP3" s="126"/>
      <c r="LQ3" s="126"/>
      <c r="LR3" s="126"/>
      <c r="LS3" s="126"/>
      <c r="LT3" s="126"/>
      <c r="LU3" s="126"/>
      <c r="LV3" s="126"/>
      <c r="LW3" s="126"/>
      <c r="LX3" s="126"/>
      <c r="LY3" s="126"/>
      <c r="LZ3" s="126"/>
      <c r="MA3" s="126"/>
      <c r="MB3" s="126"/>
      <c r="MC3" s="126"/>
      <c r="MD3" s="126"/>
      <c r="ME3" s="126"/>
      <c r="MF3" s="126"/>
      <c r="MG3" s="126"/>
      <c r="MH3" s="126"/>
      <c r="MI3" s="126"/>
      <c r="MJ3" s="126"/>
      <c r="MK3" s="126"/>
      <c r="ML3" s="126"/>
      <c r="MM3" s="126"/>
      <c r="MN3" s="126"/>
      <c r="MO3" s="126"/>
      <c r="MP3" s="126"/>
      <c r="MQ3" s="126"/>
      <c r="MR3" s="126"/>
      <c r="MS3" s="126"/>
      <c r="MT3" s="126"/>
      <c r="MU3" s="126"/>
      <c r="MV3" s="126"/>
      <c r="MW3" s="126"/>
      <c r="MX3" s="126"/>
      <c r="MY3" s="126"/>
      <c r="MZ3" s="126"/>
      <c r="NA3" s="126"/>
      <c r="NB3" s="126"/>
      <c r="NC3" s="126"/>
      <c r="ND3" s="126"/>
      <c r="NE3" s="126"/>
      <c r="NF3" s="126"/>
      <c r="NG3" s="126"/>
      <c r="NH3" s="126"/>
      <c r="NI3" s="126"/>
      <c r="NJ3" s="126"/>
      <c r="NK3" s="126"/>
      <c r="NL3" s="126"/>
      <c r="NM3" s="126"/>
      <c r="NN3" s="126"/>
      <c r="NO3" s="126"/>
      <c r="NP3" s="126"/>
      <c r="NQ3" s="126"/>
      <c r="NR3" s="126"/>
      <c r="NS3" s="126"/>
      <c r="NT3" s="126"/>
      <c r="NU3" s="126"/>
      <c r="NV3" s="126"/>
      <c r="NW3" s="126"/>
      <c r="NX3" s="126"/>
      <c r="NY3" s="126"/>
      <c r="NZ3" s="126"/>
      <c r="OA3" s="126"/>
      <c r="OB3" s="126"/>
      <c r="OC3" s="126"/>
      <c r="OD3" s="126"/>
      <c r="OE3" s="126"/>
      <c r="OF3" s="126"/>
      <c r="OG3" s="126"/>
      <c r="OH3" s="126"/>
      <c r="OI3" s="126"/>
      <c r="OJ3" s="126"/>
      <c r="OK3" s="126"/>
      <c r="OL3" s="126"/>
      <c r="OM3" s="126"/>
      <c r="ON3" s="126"/>
      <c r="OO3" s="126"/>
      <c r="OP3" s="126"/>
      <c r="OQ3" s="126"/>
      <c r="OR3" s="126"/>
      <c r="OS3" s="126"/>
      <c r="OT3" s="126"/>
      <c r="OU3" s="126"/>
      <c r="OV3" s="126"/>
      <c r="OW3" s="126"/>
      <c r="OX3" s="126"/>
      <c r="OY3" s="126"/>
      <c r="OZ3" s="126"/>
      <c r="PA3" s="126"/>
      <c r="PB3" s="126"/>
      <c r="PC3" s="126"/>
      <c r="PD3" s="126"/>
      <c r="PE3" s="126"/>
      <c r="PF3" s="126"/>
      <c r="PG3" s="126"/>
      <c r="PH3" s="126"/>
      <c r="PI3" s="126"/>
      <c r="PJ3" s="126"/>
      <c r="PK3" s="126"/>
      <c r="PL3" s="126"/>
      <c r="PM3" s="126"/>
      <c r="PN3" s="126"/>
      <c r="PO3" s="126"/>
      <c r="PP3" s="126"/>
      <c r="PQ3" s="126"/>
      <c r="PR3" s="126"/>
      <c r="PS3" s="126"/>
      <c r="PT3" s="126"/>
      <c r="PU3" s="126"/>
      <c r="PV3" s="126"/>
      <c r="PW3" s="126"/>
      <c r="PX3" s="126"/>
      <c r="PY3" s="126"/>
      <c r="PZ3" s="126"/>
      <c r="QA3" s="126"/>
      <c r="QB3" s="126"/>
      <c r="QC3" s="126"/>
      <c r="QD3" s="126"/>
      <c r="QE3" s="126"/>
      <c r="QF3" s="126"/>
      <c r="QG3" s="126"/>
      <c r="QH3" s="126"/>
      <c r="QI3" s="126"/>
      <c r="QJ3" s="126"/>
      <c r="QK3" s="126"/>
      <c r="QL3" s="126"/>
      <c r="QM3" s="126"/>
      <c r="QN3" s="126"/>
      <c r="QO3" s="126"/>
      <c r="QP3" s="126"/>
      <c r="QQ3" s="126"/>
      <c r="QR3" s="126"/>
      <c r="QS3" s="126"/>
      <c r="QT3" s="126"/>
      <c r="QU3" s="126"/>
      <c r="QV3" s="126"/>
      <c r="QW3" s="126"/>
      <c r="QX3" s="126"/>
      <c r="QY3" s="126"/>
      <c r="QZ3" s="126"/>
      <c r="RA3" s="126"/>
      <c r="RB3" s="126"/>
      <c r="RC3" s="126"/>
      <c r="RD3" s="126"/>
      <c r="RE3" s="126"/>
      <c r="RF3" s="126"/>
      <c r="RG3" s="126"/>
      <c r="RH3" s="126"/>
      <c r="RI3" s="126"/>
      <c r="RJ3" s="126"/>
      <c r="RK3" s="126"/>
      <c r="RL3" s="126"/>
      <c r="RM3" s="126"/>
      <c r="RN3" s="126"/>
      <c r="RO3" s="126"/>
      <c r="RP3" s="126"/>
      <c r="RQ3" s="126"/>
      <c r="RR3" s="126"/>
      <c r="RS3" s="126"/>
      <c r="RT3" s="126"/>
      <c r="RU3" s="126"/>
      <c r="RV3" s="126"/>
      <c r="RW3" s="126"/>
      <c r="RX3" s="126"/>
      <c r="RY3" s="126"/>
      <c r="RZ3" s="126"/>
      <c r="SA3" s="126"/>
      <c r="SB3" s="126"/>
      <c r="SC3" s="126"/>
      <c r="SD3" s="126"/>
      <c r="SE3" s="126"/>
      <c r="SF3" s="126"/>
      <c r="SG3" s="126"/>
      <c r="SH3" s="126"/>
      <c r="SI3" s="126"/>
      <c r="SJ3" s="126"/>
      <c r="SK3" s="126"/>
      <c r="SL3" s="126"/>
      <c r="SM3" s="126"/>
      <c r="SN3" s="126"/>
      <c r="SO3" s="126"/>
      <c r="SP3" s="126"/>
      <c r="SQ3" s="126"/>
      <c r="SR3" s="126"/>
      <c r="SS3" s="126"/>
      <c r="ST3" s="126"/>
      <c r="SU3" s="126"/>
      <c r="SV3" s="126"/>
      <c r="SW3" s="126"/>
      <c r="SX3" s="126"/>
      <c r="SY3" s="126"/>
      <c r="SZ3" s="126"/>
      <c r="TA3" s="126"/>
      <c r="TB3" s="126"/>
      <c r="TC3" s="126"/>
      <c r="TD3" s="126"/>
      <c r="TE3" s="126"/>
      <c r="TF3" s="126"/>
      <c r="TG3" s="126"/>
      <c r="TH3" s="126"/>
      <c r="TI3" s="126"/>
      <c r="TJ3" s="126"/>
      <c r="TK3" s="126"/>
      <c r="TL3" s="126"/>
      <c r="TM3" s="126"/>
      <c r="TN3" s="126"/>
      <c r="TO3" s="126"/>
      <c r="TP3" s="126"/>
      <c r="TQ3" s="126"/>
      <c r="TR3" s="126"/>
      <c r="TS3" s="126"/>
      <c r="TT3" s="126"/>
      <c r="TU3" s="126"/>
      <c r="TV3" s="126"/>
      <c r="TW3" s="126"/>
      <c r="TX3" s="126"/>
      <c r="TY3" s="126"/>
      <c r="TZ3" s="126"/>
      <c r="UA3" s="126"/>
      <c r="UB3" s="126"/>
      <c r="UC3" s="126"/>
      <c r="UD3" s="126"/>
      <c r="UE3" s="126"/>
      <c r="UF3" s="126"/>
      <c r="UG3" s="126"/>
      <c r="UH3" s="126"/>
      <c r="UI3" s="126"/>
      <c r="UJ3" s="126"/>
      <c r="UK3" s="126"/>
      <c r="UL3" s="126"/>
      <c r="UM3" s="126"/>
      <c r="UN3" s="126"/>
      <c r="UO3" s="126"/>
      <c r="UP3" s="126"/>
      <c r="UQ3" s="126"/>
      <c r="UR3" s="126"/>
      <c r="US3" s="126"/>
      <c r="UT3" s="126"/>
      <c r="UU3" s="126"/>
      <c r="UV3" s="126"/>
      <c r="UW3" s="126"/>
      <c r="UX3" s="126"/>
      <c r="UY3" s="126"/>
      <c r="UZ3" s="126"/>
      <c r="VA3" s="126"/>
      <c r="VB3" s="126"/>
      <c r="VC3" s="126"/>
      <c r="VD3" s="126"/>
      <c r="VE3" s="126"/>
      <c r="VF3" s="126"/>
      <c r="VG3" s="126"/>
      <c r="VH3" s="126"/>
      <c r="VI3" s="126"/>
      <c r="VJ3" s="126"/>
      <c r="VK3" s="126"/>
      <c r="VL3" s="126"/>
      <c r="VM3" s="126"/>
      <c r="VN3" s="126"/>
      <c r="VO3" s="126"/>
      <c r="VP3" s="126"/>
      <c r="VQ3" s="126"/>
      <c r="VR3" s="126"/>
      <c r="VS3" s="126"/>
      <c r="VT3" s="126"/>
      <c r="VU3" s="126"/>
      <c r="VV3" s="126"/>
      <c r="VW3" s="126"/>
      <c r="VX3" s="126"/>
      <c r="VY3" s="126"/>
      <c r="VZ3" s="126"/>
      <c r="WA3" s="126"/>
      <c r="WB3" s="126"/>
      <c r="WC3" s="126"/>
      <c r="WD3" s="126"/>
      <c r="WE3" s="126"/>
      <c r="WF3" s="126"/>
      <c r="WG3" s="126"/>
      <c r="WH3" s="126"/>
      <c r="WI3" s="126"/>
      <c r="WJ3" s="126"/>
      <c r="WK3" s="126"/>
      <c r="WL3" s="126"/>
      <c r="WM3" s="126"/>
      <c r="WN3" s="126"/>
      <c r="WO3" s="126"/>
      <c r="WP3" s="126"/>
      <c r="WQ3" s="126"/>
      <c r="WR3" s="126"/>
      <c r="WS3" s="126"/>
      <c r="WT3" s="126"/>
      <c r="WU3" s="126"/>
      <c r="WV3" s="126"/>
      <c r="WW3" s="126"/>
      <c r="WX3" s="126"/>
      <c r="WY3" s="126"/>
      <c r="WZ3" s="126"/>
      <c r="XA3" s="126"/>
      <c r="XB3" s="126"/>
      <c r="XC3" s="126"/>
      <c r="XD3" s="126"/>
      <c r="XE3" s="126"/>
      <c r="XF3" s="126"/>
      <c r="XG3" s="126"/>
      <c r="XH3" s="126"/>
      <c r="XI3" s="126"/>
      <c r="XJ3" s="126"/>
      <c r="XK3" s="126"/>
      <c r="XL3" s="126"/>
      <c r="XM3" s="126"/>
      <c r="XN3" s="126"/>
      <c r="XO3" s="126"/>
      <c r="XP3" s="126"/>
      <c r="XQ3" s="126"/>
      <c r="XR3" s="126"/>
      <c r="XS3" s="126"/>
      <c r="XT3" s="126"/>
      <c r="XU3" s="126"/>
      <c r="XV3" s="126"/>
      <c r="XW3" s="126"/>
      <c r="XX3" s="126"/>
      <c r="XY3" s="126"/>
      <c r="XZ3" s="126"/>
      <c r="YA3" s="126"/>
      <c r="YB3" s="126"/>
      <c r="YC3" s="126"/>
      <c r="YD3" s="126"/>
      <c r="YE3" s="126"/>
      <c r="YF3" s="126"/>
      <c r="YG3" s="126"/>
      <c r="YH3" s="126"/>
      <c r="YI3" s="126"/>
      <c r="YJ3" s="126"/>
      <c r="YK3" s="126"/>
      <c r="YL3" s="126"/>
      <c r="YM3" s="126"/>
      <c r="YN3" s="126"/>
      <c r="YO3" s="126"/>
      <c r="YP3" s="126"/>
      <c r="YQ3" s="126"/>
      <c r="YR3" s="126"/>
      <c r="YS3" s="126"/>
      <c r="YT3" s="126"/>
      <c r="YU3" s="126"/>
      <c r="YV3" s="126"/>
      <c r="YW3" s="126"/>
      <c r="YX3" s="126"/>
      <c r="YY3" s="126"/>
      <c r="YZ3" s="126"/>
      <c r="ZA3" s="126"/>
      <c r="ZB3" s="126"/>
      <c r="ZC3" s="126"/>
      <c r="ZD3" s="126"/>
      <c r="ZE3" s="126"/>
      <c r="ZF3" s="126"/>
      <c r="ZG3" s="126"/>
      <c r="ZH3" s="126"/>
      <c r="ZI3" s="126"/>
      <c r="ZJ3" s="126"/>
      <c r="ZK3" s="126"/>
      <c r="ZL3" s="126"/>
      <c r="ZM3" s="126"/>
      <c r="ZN3" s="126"/>
      <c r="ZO3" s="126"/>
      <c r="ZP3" s="126"/>
      <c r="ZQ3" s="126"/>
      <c r="ZR3" s="126"/>
      <c r="ZS3" s="126"/>
      <c r="ZT3" s="126"/>
      <c r="ZU3" s="126"/>
      <c r="ZV3" s="126"/>
      <c r="ZW3" s="126"/>
      <c r="ZX3" s="126"/>
      <c r="ZY3" s="126"/>
      <c r="ZZ3" s="126"/>
      <c r="AAA3" s="126"/>
      <c r="AAB3" s="126"/>
      <c r="AAC3" s="126"/>
      <c r="AAD3" s="126"/>
      <c r="AAE3" s="126"/>
      <c r="AAF3" s="126"/>
      <c r="AAG3" s="126"/>
      <c r="AAH3" s="126"/>
      <c r="AAI3" s="126"/>
      <c r="AAJ3" s="126"/>
      <c r="AAK3" s="126"/>
      <c r="AAL3" s="126"/>
      <c r="AAM3" s="126"/>
      <c r="AAN3" s="126"/>
      <c r="AAO3" s="126"/>
      <c r="AAP3" s="126"/>
      <c r="AAQ3" s="126"/>
      <c r="AAR3" s="126"/>
      <c r="AAS3" s="126"/>
      <c r="AAT3" s="126"/>
      <c r="AAU3" s="126"/>
      <c r="AAV3" s="126"/>
      <c r="AAW3" s="126"/>
      <c r="AAX3" s="126"/>
      <c r="AAY3" s="126"/>
      <c r="AAZ3" s="126"/>
      <c r="ABA3" s="126"/>
      <c r="ABB3" s="126"/>
      <c r="ABC3" s="126"/>
      <c r="ABD3" s="126"/>
      <c r="ABE3" s="126"/>
      <c r="ABF3" s="126"/>
      <c r="ABG3" s="126"/>
      <c r="ABH3" s="126"/>
      <c r="ABI3" s="126"/>
      <c r="ABJ3" s="126"/>
      <c r="ABK3" s="126"/>
      <c r="ABL3" s="126"/>
      <c r="ABM3" s="126"/>
      <c r="ABN3" s="126"/>
      <c r="ABO3" s="126"/>
      <c r="ABP3" s="126"/>
      <c r="ABQ3" s="126"/>
      <c r="ABR3" s="126"/>
      <c r="ABS3" s="126"/>
      <c r="ABT3" s="126"/>
      <c r="ABU3" s="126"/>
      <c r="ABV3" s="126"/>
      <c r="ABW3" s="126"/>
      <c r="ABX3" s="126"/>
      <c r="ABY3" s="126"/>
      <c r="ABZ3" s="126"/>
      <c r="ACA3" s="126"/>
      <c r="ACB3" s="126"/>
      <c r="ACC3" s="126"/>
      <c r="ACD3" s="126"/>
      <c r="ACE3" s="126"/>
      <c r="ACF3" s="126"/>
      <c r="ACG3" s="126"/>
      <c r="ACH3" s="126"/>
      <c r="ACI3" s="126"/>
      <c r="ACJ3" s="126"/>
      <c r="ACK3" s="126"/>
      <c r="ACL3" s="126"/>
      <c r="ACM3" s="126"/>
      <c r="ACN3" s="126"/>
      <c r="ACO3" s="126"/>
      <c r="ACP3" s="126"/>
      <c r="ACQ3" s="126"/>
      <c r="ACR3" s="126"/>
      <c r="ACS3" s="126"/>
      <c r="ACT3" s="126"/>
      <c r="ACU3" s="126"/>
      <c r="ACV3" s="126"/>
      <c r="ACW3" s="126"/>
      <c r="ACX3" s="126"/>
      <c r="ACY3" s="126"/>
      <c r="ACZ3" s="126"/>
      <c r="ADA3" s="126"/>
      <c r="ADB3" s="126"/>
      <c r="ADC3" s="126"/>
      <c r="ADD3" s="126"/>
      <c r="ADE3" s="126"/>
      <c r="ADF3" s="126"/>
      <c r="ADG3" s="126"/>
      <c r="ADH3" s="126"/>
      <c r="ADI3" s="126"/>
      <c r="ADJ3" s="126"/>
      <c r="ADK3" s="126"/>
      <c r="ADL3" s="126"/>
      <c r="ADM3" s="126"/>
      <c r="ADN3" s="126"/>
      <c r="ADO3" s="126"/>
      <c r="ADP3" s="126"/>
      <c r="ADQ3" s="126"/>
      <c r="ADR3" s="126"/>
      <c r="ADS3" s="126"/>
      <c r="ADT3" s="126"/>
      <c r="ADU3" s="126"/>
      <c r="ADV3" s="126"/>
      <c r="ADW3" s="126"/>
      <c r="ADX3" s="126"/>
      <c r="ADY3" s="126"/>
      <c r="ADZ3" s="126"/>
      <c r="AEA3" s="126"/>
      <c r="AEB3" s="126"/>
      <c r="AEC3" s="126"/>
      <c r="AED3" s="126"/>
      <c r="AEE3" s="126"/>
      <c r="AEF3" s="126"/>
      <c r="AEG3" s="126"/>
      <c r="AEH3" s="126"/>
      <c r="AEI3" s="126"/>
      <c r="AEJ3" s="126"/>
      <c r="AEK3" s="126"/>
      <c r="AEL3" s="126"/>
      <c r="AEM3" s="126"/>
      <c r="AEN3" s="126"/>
      <c r="AEO3" s="126"/>
      <c r="AEP3" s="126"/>
      <c r="AEQ3" s="126"/>
      <c r="AER3" s="126"/>
      <c r="AES3" s="126"/>
      <c r="AET3" s="126"/>
      <c r="AEU3" s="126"/>
      <c r="AEV3" s="126"/>
      <c r="AEW3" s="126"/>
      <c r="AEX3" s="126"/>
      <c r="AEY3" s="126"/>
      <c r="AEZ3" s="126"/>
      <c r="AFA3" s="126"/>
      <c r="AFB3" s="126"/>
      <c r="AFC3" s="126"/>
      <c r="AFD3" s="126"/>
      <c r="AFE3" s="126"/>
      <c r="AFF3" s="126"/>
      <c r="AFG3" s="126"/>
      <c r="AFH3" s="126"/>
      <c r="AFI3" s="126"/>
      <c r="AFJ3" s="126"/>
      <c r="AFK3" s="126"/>
      <c r="AFL3" s="126"/>
      <c r="AFM3" s="126"/>
      <c r="AFN3" s="126"/>
      <c r="AFO3" s="126"/>
      <c r="AFP3" s="126"/>
      <c r="AFQ3" s="126"/>
      <c r="AFR3" s="126"/>
      <c r="AFS3" s="126"/>
      <c r="AFT3" s="126"/>
      <c r="AFU3" s="126"/>
      <c r="AFV3" s="126"/>
      <c r="AFW3" s="126"/>
      <c r="AFX3" s="126"/>
      <c r="AFY3" s="126"/>
      <c r="AFZ3" s="126"/>
      <c r="AGA3" s="126"/>
      <c r="AGB3" s="126"/>
      <c r="AGC3" s="126"/>
      <c r="AGD3" s="126"/>
      <c r="AGE3" s="126"/>
      <c r="AGF3" s="126"/>
      <c r="AGG3" s="126"/>
      <c r="AGH3" s="126"/>
      <c r="AGI3" s="126"/>
      <c r="AGJ3" s="126"/>
      <c r="AGK3" s="126"/>
      <c r="AGL3" s="126"/>
      <c r="AGM3" s="126"/>
      <c r="AGN3" s="126"/>
      <c r="AGO3" s="126"/>
      <c r="AGP3" s="126"/>
      <c r="AGQ3" s="126"/>
      <c r="AGR3" s="126"/>
      <c r="AGS3" s="126"/>
      <c r="AGT3" s="126"/>
      <c r="AGU3" s="126"/>
      <c r="AGV3" s="126"/>
      <c r="AGW3" s="126"/>
      <c r="AGX3" s="126"/>
      <c r="AGY3" s="126"/>
      <c r="AGZ3" s="126"/>
      <c r="AHA3" s="126"/>
      <c r="AHB3" s="126"/>
      <c r="AHC3" s="126"/>
      <c r="AHD3" s="126"/>
      <c r="AHE3" s="126"/>
      <c r="AHF3" s="126"/>
      <c r="AHG3" s="126"/>
      <c r="AHH3" s="126"/>
      <c r="AHI3" s="126"/>
      <c r="AHJ3" s="126"/>
      <c r="AHK3" s="126"/>
      <c r="AHL3" s="126"/>
      <c r="AHM3" s="126"/>
      <c r="AHN3" s="126"/>
      <c r="AHO3" s="126"/>
      <c r="AHP3" s="126"/>
      <c r="AHQ3" s="126"/>
      <c r="AHR3" s="126"/>
      <c r="AHS3" s="126"/>
      <c r="AHT3" s="126"/>
      <c r="AHU3" s="126"/>
      <c r="AHV3" s="126"/>
      <c r="AHW3" s="126"/>
      <c r="AHX3" s="126"/>
      <c r="AHY3" s="126"/>
      <c r="AHZ3" s="126"/>
      <c r="AIA3" s="126"/>
      <c r="AIB3" s="126"/>
      <c r="AIC3" s="126"/>
      <c r="AID3" s="126"/>
      <c r="AIE3" s="126"/>
      <c r="AIF3" s="126"/>
      <c r="AIG3" s="126"/>
      <c r="AIH3" s="126"/>
      <c r="AII3" s="126"/>
      <c r="AIJ3" s="126"/>
      <c r="AIK3" s="126"/>
      <c r="AIL3" s="126"/>
      <c r="AIM3" s="126"/>
      <c r="AIN3" s="126"/>
      <c r="AIO3" s="126"/>
      <c r="AIP3" s="126"/>
      <c r="AIQ3" s="126"/>
      <c r="AIR3" s="126"/>
      <c r="AIS3" s="126"/>
      <c r="AIT3" s="126"/>
      <c r="AIU3" s="126"/>
      <c r="AIV3" s="126"/>
      <c r="AIW3" s="126"/>
      <c r="AIX3" s="126"/>
      <c r="AIY3" s="126"/>
      <c r="AIZ3" s="126"/>
      <c r="AJA3" s="126"/>
      <c r="AJB3" s="126"/>
      <c r="AJC3" s="126"/>
      <c r="AJD3" s="126"/>
      <c r="AJE3" s="126"/>
      <c r="AJF3" s="126"/>
      <c r="AJG3" s="126"/>
      <c r="AJH3" s="126"/>
      <c r="AJI3" s="126"/>
      <c r="AJJ3" s="126"/>
      <c r="AJK3" s="126"/>
      <c r="AJL3" s="126"/>
      <c r="AJM3" s="126"/>
      <c r="AJN3" s="126"/>
      <c r="AJO3" s="126"/>
      <c r="AJP3" s="126"/>
      <c r="AJQ3" s="126"/>
      <c r="AJR3" s="126"/>
      <c r="AJS3" s="126"/>
      <c r="AJT3" s="126"/>
      <c r="AJU3" s="126"/>
      <c r="AJV3" s="126"/>
      <c r="AJW3" s="126"/>
      <c r="AJX3" s="126"/>
      <c r="AJY3" s="126"/>
      <c r="AJZ3" s="126"/>
      <c r="AKA3" s="126"/>
      <c r="AKB3" s="126"/>
      <c r="AKC3" s="126"/>
      <c r="AKD3" s="126"/>
      <c r="AKE3" s="126"/>
      <c r="AKF3" s="126"/>
      <c r="AKG3" s="126"/>
      <c r="AKH3" s="126"/>
      <c r="AKI3" s="126"/>
      <c r="AKJ3" s="126"/>
      <c r="AKK3" s="126"/>
      <c r="AKL3" s="126"/>
      <c r="AKM3" s="126"/>
      <c r="AKN3" s="126"/>
      <c r="AKO3" s="126"/>
      <c r="AKP3" s="126"/>
      <c r="AKQ3" s="126"/>
      <c r="AKR3" s="126"/>
      <c r="AKS3" s="126"/>
      <c r="AKT3" s="126"/>
      <c r="AKU3" s="126"/>
      <c r="AKV3" s="126"/>
      <c r="AKW3" s="126"/>
      <c r="AKX3" s="126"/>
      <c r="AKY3" s="126"/>
      <c r="AKZ3" s="126"/>
      <c r="ALA3" s="126"/>
      <c r="ALB3" s="126"/>
      <c r="ALC3" s="126"/>
      <c r="ALD3" s="126"/>
      <c r="ALE3" s="126"/>
      <c r="ALF3" s="126"/>
      <c r="ALG3" s="126"/>
      <c r="ALH3" s="126"/>
      <c r="ALI3" s="126"/>
      <c r="ALJ3" s="126"/>
      <c r="ALK3" s="126"/>
      <c r="ALL3" s="126"/>
      <c r="ALM3" s="126"/>
      <c r="ALN3" s="126"/>
      <c r="ALO3" s="126"/>
      <c r="ALP3" s="126"/>
      <c r="ALQ3" s="126"/>
      <c r="ALR3" s="126"/>
      <c r="ALS3" s="126"/>
      <c r="ALT3" s="126"/>
      <c r="ALU3" s="126"/>
      <c r="ALV3" s="126"/>
      <c r="ALW3" s="126"/>
      <c r="ALX3" s="126"/>
      <c r="ALY3" s="126"/>
      <c r="ALZ3" s="126"/>
      <c r="AMA3" s="126"/>
      <c r="AMB3" s="126"/>
      <c r="AMC3" s="126"/>
      <c r="AMD3" s="126"/>
      <c r="AME3" s="126"/>
      <c r="AMF3" s="126"/>
      <c r="AMG3" s="126"/>
      <c r="AMH3" s="126"/>
      <c r="AMI3" s="126"/>
      <c r="AMJ3" s="126"/>
      <c r="AMK3" s="126"/>
      <c r="AML3" s="126"/>
      <c r="AMM3" s="126"/>
      <c r="AMN3" s="126"/>
      <c r="AMO3" s="126"/>
      <c r="AMP3" s="126"/>
      <c r="AMQ3" s="126"/>
      <c r="AMR3" s="126"/>
      <c r="AMS3" s="126"/>
      <c r="AMT3" s="126"/>
      <c r="AMU3" s="126"/>
      <c r="AMV3" s="126"/>
      <c r="AMW3" s="126"/>
      <c r="AMX3" s="126"/>
      <c r="AMY3" s="126"/>
      <c r="AMZ3" s="126"/>
      <c r="ANA3" s="126"/>
      <c r="ANB3" s="126"/>
      <c r="ANC3" s="126"/>
      <c r="AND3" s="126"/>
      <c r="ANE3" s="126"/>
      <c r="ANF3" s="126"/>
      <c r="ANG3" s="126"/>
      <c r="ANH3" s="126"/>
      <c r="ANI3" s="126"/>
      <c r="ANJ3" s="126"/>
      <c r="ANK3" s="126"/>
      <c r="ANL3" s="126"/>
      <c r="ANM3" s="126"/>
      <c r="ANN3" s="126"/>
      <c r="ANO3" s="126"/>
      <c r="ANP3" s="126"/>
      <c r="ANQ3" s="126"/>
      <c r="ANR3" s="126"/>
      <c r="ANS3" s="126"/>
      <c r="ANT3" s="126"/>
      <c r="ANU3" s="126"/>
      <c r="ANV3" s="126"/>
      <c r="ANW3" s="126"/>
      <c r="ANX3" s="126"/>
      <c r="ANY3" s="126"/>
      <c r="ANZ3" s="126"/>
      <c r="AOA3" s="126"/>
      <c r="AOB3" s="126"/>
      <c r="AOC3" s="126"/>
      <c r="AOD3" s="126"/>
      <c r="AOE3" s="126"/>
      <c r="AOF3" s="126"/>
      <c r="AOG3" s="126"/>
      <c r="AOH3" s="126"/>
      <c r="AOI3" s="126"/>
      <c r="AOJ3" s="126"/>
      <c r="AOK3" s="126"/>
      <c r="AOL3" s="126"/>
      <c r="AOM3" s="126"/>
      <c r="AON3" s="126"/>
      <c r="AOO3" s="126"/>
      <c r="AOP3" s="126"/>
      <c r="AOQ3" s="126"/>
      <c r="AOR3" s="126"/>
      <c r="AOS3" s="126"/>
      <c r="AOT3" s="126"/>
      <c r="AOU3" s="126"/>
      <c r="AOV3" s="126"/>
      <c r="AOW3" s="126"/>
      <c r="AOX3" s="126"/>
      <c r="AOY3" s="126"/>
      <c r="AOZ3" s="126"/>
      <c r="APA3" s="126"/>
      <c r="APB3" s="126"/>
      <c r="APC3" s="126"/>
      <c r="APD3" s="126"/>
      <c r="APE3" s="126"/>
      <c r="APF3" s="126"/>
      <c r="APG3" s="126"/>
      <c r="APH3" s="126"/>
      <c r="API3" s="126"/>
      <c r="APJ3" s="126"/>
      <c r="APK3" s="126"/>
      <c r="APL3" s="126"/>
      <c r="APM3" s="126"/>
      <c r="APN3" s="126"/>
      <c r="APO3" s="126"/>
      <c r="APP3" s="126"/>
      <c r="APQ3" s="126"/>
      <c r="APR3" s="126"/>
      <c r="APS3" s="126"/>
      <c r="APT3" s="126"/>
      <c r="APU3" s="126"/>
      <c r="APV3" s="126"/>
      <c r="APW3" s="126"/>
      <c r="APX3" s="126"/>
      <c r="APY3" s="126"/>
      <c r="APZ3" s="126"/>
      <c r="AQA3" s="126"/>
      <c r="AQB3" s="126"/>
      <c r="AQC3" s="126"/>
      <c r="AQD3" s="126"/>
      <c r="AQE3" s="126"/>
      <c r="AQF3" s="126"/>
      <c r="AQG3" s="126"/>
      <c r="AQH3" s="126"/>
      <c r="AQI3" s="126"/>
      <c r="AQJ3" s="126"/>
      <c r="AQK3" s="126"/>
      <c r="AQL3" s="126"/>
      <c r="AQM3" s="126"/>
      <c r="AQN3" s="126"/>
      <c r="AQO3" s="126"/>
      <c r="AQP3" s="126"/>
      <c r="AQQ3" s="126"/>
      <c r="AQR3" s="126"/>
      <c r="AQS3" s="126"/>
      <c r="AQT3" s="126"/>
      <c r="AQU3" s="126"/>
      <c r="AQV3" s="126"/>
      <c r="AQW3" s="126"/>
      <c r="AQX3" s="126"/>
      <c r="AQY3" s="126"/>
      <c r="AQZ3" s="126"/>
      <c r="ARA3" s="126"/>
      <c r="ARB3" s="126"/>
      <c r="ARC3" s="126"/>
      <c r="ARD3" s="126"/>
      <c r="ARE3" s="126"/>
      <c r="ARF3" s="126"/>
      <c r="ARG3" s="126"/>
      <c r="ARH3" s="126"/>
      <c r="ARI3" s="126"/>
      <c r="ARJ3" s="126"/>
      <c r="ARK3" s="126"/>
      <c r="ARL3" s="126"/>
      <c r="ARM3" s="126"/>
      <c r="ARN3" s="126"/>
      <c r="ARO3" s="126"/>
      <c r="ARP3" s="126"/>
      <c r="ARQ3" s="126"/>
      <c r="ARR3" s="126"/>
      <c r="ARS3" s="126"/>
      <c r="ART3" s="126"/>
      <c r="ARU3" s="126"/>
      <c r="ARV3" s="126"/>
      <c r="ARW3" s="126"/>
      <c r="ARX3" s="126"/>
      <c r="ARY3" s="126"/>
      <c r="ARZ3" s="126"/>
      <c r="ASA3" s="126"/>
      <c r="ASB3" s="126"/>
      <c r="ASC3" s="126"/>
      <c r="ASD3" s="126"/>
      <c r="ASE3" s="126"/>
      <c r="ASF3" s="126"/>
      <c r="ASG3" s="126"/>
      <c r="ASH3" s="126"/>
      <c r="ASI3" s="126"/>
      <c r="ASJ3" s="126"/>
      <c r="ASK3" s="126"/>
      <c r="ASL3" s="126"/>
      <c r="ASM3" s="126"/>
      <c r="ASN3" s="126"/>
      <c r="ASO3" s="126"/>
      <c r="ASP3" s="126"/>
      <c r="ASQ3" s="126"/>
      <c r="ASR3" s="126"/>
      <c r="ASS3" s="126"/>
      <c r="AST3" s="126"/>
      <c r="ASU3" s="126"/>
      <c r="ASV3" s="126"/>
      <c r="ASW3" s="126"/>
      <c r="ASX3" s="126"/>
      <c r="ASY3" s="126"/>
      <c r="ASZ3" s="126"/>
      <c r="ATA3" s="126"/>
      <c r="ATB3" s="126"/>
      <c r="ATC3" s="126"/>
      <c r="ATD3" s="126"/>
      <c r="ATE3" s="126"/>
      <c r="ATF3" s="126"/>
      <c r="ATG3" s="126"/>
      <c r="ATH3" s="126"/>
      <c r="ATI3" s="126"/>
      <c r="ATJ3" s="126"/>
      <c r="ATK3" s="126"/>
      <c r="ATL3" s="126"/>
      <c r="ATM3" s="126"/>
      <c r="ATN3" s="126"/>
      <c r="ATO3" s="126"/>
      <c r="ATP3" s="126"/>
      <c r="ATQ3" s="126"/>
      <c r="ATR3" s="126"/>
      <c r="ATS3" s="126"/>
      <c r="ATT3" s="126"/>
      <c r="ATU3" s="126"/>
      <c r="ATV3" s="126"/>
      <c r="ATW3" s="126"/>
      <c r="ATX3" s="126"/>
      <c r="ATY3" s="126"/>
      <c r="ATZ3" s="126"/>
      <c r="AUA3" s="126"/>
      <c r="AUB3" s="126"/>
      <c r="AUC3" s="126"/>
      <c r="AUD3" s="126"/>
      <c r="AUE3" s="126"/>
      <c r="AUF3" s="126"/>
      <c r="AUG3" s="126"/>
      <c r="AUH3" s="126"/>
      <c r="AUI3" s="126"/>
      <c r="AUJ3" s="126"/>
      <c r="AUK3" s="126"/>
      <c r="AUL3" s="126"/>
      <c r="AUM3" s="126"/>
      <c r="AUN3" s="126"/>
      <c r="AUO3" s="126"/>
      <c r="AUP3" s="126"/>
      <c r="AUQ3" s="126"/>
      <c r="AUR3" s="126"/>
      <c r="AUS3" s="126"/>
      <c r="AUT3" s="126"/>
      <c r="AUU3" s="126"/>
      <c r="AUV3" s="126"/>
      <c r="AUW3" s="126"/>
      <c r="AUX3" s="126"/>
      <c r="AUY3" s="126"/>
      <c r="AUZ3" s="126"/>
      <c r="AVA3" s="126"/>
      <c r="AVB3" s="126"/>
      <c r="AVC3" s="126"/>
      <c r="AVD3" s="126"/>
      <c r="AVE3" s="126"/>
      <c r="AVF3" s="126"/>
      <c r="AVG3" s="126"/>
      <c r="AVH3" s="126"/>
      <c r="AVI3" s="126"/>
      <c r="AVJ3" s="126"/>
      <c r="AVK3" s="126"/>
      <c r="AVL3" s="126"/>
      <c r="AVM3" s="126"/>
      <c r="AVN3" s="126"/>
      <c r="AVO3" s="126"/>
      <c r="AVP3" s="126"/>
      <c r="AVQ3" s="126"/>
      <c r="AVR3" s="126"/>
      <c r="AVS3" s="126"/>
      <c r="AVT3" s="126"/>
      <c r="AVU3" s="126"/>
      <c r="AVV3" s="126"/>
      <c r="AVW3" s="126"/>
      <c r="AVX3" s="126"/>
      <c r="AVY3" s="126"/>
      <c r="AVZ3" s="126"/>
      <c r="AWA3" s="126"/>
      <c r="AWB3" s="126"/>
      <c r="AWC3" s="126"/>
      <c r="AWD3" s="126"/>
      <c r="AWE3" s="126"/>
      <c r="AWF3" s="126"/>
      <c r="AWG3" s="126"/>
      <c r="AWH3" s="126"/>
      <c r="AWI3" s="126"/>
      <c r="AWJ3" s="126"/>
      <c r="AWK3" s="126"/>
      <c r="AWL3" s="126"/>
      <c r="AWM3" s="126"/>
      <c r="AWN3" s="126"/>
      <c r="AWO3" s="126"/>
      <c r="AWP3" s="126"/>
      <c r="AWQ3" s="126"/>
      <c r="AWR3" s="126"/>
      <c r="AWS3" s="126"/>
      <c r="AWT3" s="126"/>
      <c r="AWU3" s="126"/>
      <c r="AWV3" s="126"/>
      <c r="AWW3" s="126"/>
      <c r="AWX3" s="126"/>
      <c r="AWY3" s="126"/>
      <c r="AWZ3" s="126"/>
      <c r="AXA3" s="126"/>
      <c r="AXB3" s="126"/>
      <c r="AXC3" s="126"/>
      <c r="AXD3" s="126"/>
      <c r="AXE3" s="126"/>
      <c r="AXF3" s="126"/>
      <c r="AXG3" s="126"/>
      <c r="AXH3" s="126"/>
      <c r="AXI3" s="126"/>
      <c r="AXJ3" s="126"/>
      <c r="AXK3" s="126"/>
      <c r="AXL3" s="126"/>
      <c r="AXM3" s="126"/>
      <c r="AXN3" s="126"/>
      <c r="AXO3" s="126"/>
      <c r="AXP3" s="126"/>
      <c r="AXQ3" s="126"/>
      <c r="AXR3" s="126"/>
      <c r="AXS3" s="126"/>
      <c r="AXT3" s="126"/>
      <c r="AXU3" s="126"/>
      <c r="AXV3" s="126"/>
      <c r="AXW3" s="126"/>
      <c r="AXX3" s="126"/>
      <c r="AXY3" s="126"/>
      <c r="AXZ3" s="126"/>
      <c r="AYA3" s="126"/>
      <c r="AYB3" s="126"/>
      <c r="AYC3" s="126"/>
      <c r="AYD3" s="126"/>
      <c r="AYE3" s="126"/>
      <c r="AYF3" s="126"/>
      <c r="AYG3" s="126"/>
      <c r="AYH3" s="126"/>
      <c r="AYI3" s="126"/>
      <c r="AYJ3" s="126"/>
      <c r="AYK3" s="126"/>
      <c r="AYL3" s="126"/>
      <c r="AYM3" s="126"/>
      <c r="AYN3" s="126"/>
      <c r="AYO3" s="126"/>
      <c r="AYP3" s="126"/>
      <c r="AYQ3" s="126"/>
      <c r="AYR3" s="126"/>
      <c r="AYS3" s="126"/>
      <c r="AYT3" s="126"/>
      <c r="AYU3" s="126"/>
      <c r="AYV3" s="126"/>
      <c r="AYW3" s="126"/>
      <c r="AYX3" s="126"/>
      <c r="AYY3" s="126"/>
      <c r="AYZ3" s="126"/>
      <c r="AZA3" s="126"/>
      <c r="AZB3" s="126"/>
      <c r="AZC3" s="126"/>
      <c r="AZD3" s="126"/>
      <c r="AZE3" s="126"/>
      <c r="AZF3" s="126"/>
      <c r="AZG3" s="126"/>
      <c r="AZH3" s="126"/>
      <c r="AZI3" s="126"/>
      <c r="AZJ3" s="126"/>
      <c r="AZK3" s="126"/>
      <c r="AZL3" s="126"/>
      <c r="AZM3" s="126"/>
      <c r="AZN3" s="126"/>
      <c r="AZO3" s="126"/>
      <c r="AZP3" s="126"/>
      <c r="AZQ3" s="126"/>
      <c r="AZR3" s="126"/>
      <c r="AZS3" s="126"/>
      <c r="AZT3" s="126"/>
      <c r="AZU3" s="126"/>
      <c r="AZV3" s="126"/>
      <c r="AZW3" s="126"/>
      <c r="AZX3" s="126"/>
      <c r="AZY3" s="126"/>
      <c r="AZZ3" s="126"/>
      <c r="BAA3" s="126"/>
      <c r="BAB3" s="126"/>
      <c r="BAC3" s="126"/>
      <c r="BAD3" s="126"/>
      <c r="BAE3" s="126"/>
      <c r="BAF3" s="126"/>
      <c r="BAG3" s="126"/>
      <c r="BAH3" s="126"/>
      <c r="BAI3" s="126"/>
      <c r="BAJ3" s="126"/>
      <c r="BAK3" s="126"/>
      <c r="BAL3" s="126"/>
      <c r="BAM3" s="126"/>
      <c r="BAN3" s="126"/>
      <c r="BAO3" s="126"/>
      <c r="BAP3" s="126"/>
      <c r="BAQ3" s="126"/>
      <c r="BAR3" s="126"/>
      <c r="BAS3" s="126"/>
      <c r="BAT3" s="126"/>
      <c r="BAU3" s="126"/>
      <c r="BAV3" s="126"/>
      <c r="BAW3" s="126"/>
      <c r="BAX3" s="126"/>
      <c r="BAY3" s="126"/>
      <c r="BAZ3" s="126"/>
      <c r="BBA3" s="126"/>
      <c r="BBB3" s="126"/>
      <c r="BBC3" s="126"/>
      <c r="BBD3" s="126"/>
      <c r="BBE3" s="126"/>
      <c r="BBF3" s="126"/>
      <c r="BBG3" s="126"/>
      <c r="BBH3" s="126"/>
      <c r="BBI3" s="126"/>
      <c r="BBJ3" s="126"/>
      <c r="BBK3" s="126"/>
      <c r="BBL3" s="126"/>
      <c r="BBM3" s="126"/>
      <c r="BBN3" s="126"/>
      <c r="BBO3" s="126"/>
      <c r="BBP3" s="126"/>
      <c r="BBQ3" s="126"/>
      <c r="BBR3" s="126"/>
      <c r="BBS3" s="126"/>
      <c r="BBT3" s="126"/>
      <c r="BBU3" s="126"/>
      <c r="BBV3" s="126"/>
      <c r="BBW3" s="126"/>
      <c r="BBX3" s="126"/>
      <c r="BBY3" s="126"/>
      <c r="BBZ3" s="126"/>
      <c r="BCA3" s="126"/>
      <c r="BCB3" s="126"/>
      <c r="BCC3" s="126"/>
      <c r="BCD3" s="126"/>
      <c r="BCE3" s="126"/>
      <c r="BCF3" s="126"/>
      <c r="BCG3" s="126"/>
      <c r="BCH3" s="126"/>
      <c r="BCI3" s="126"/>
      <c r="BCJ3" s="126"/>
      <c r="BCK3" s="126"/>
      <c r="BCL3" s="126"/>
      <c r="BCM3" s="126"/>
      <c r="BCN3" s="126"/>
      <c r="BCO3" s="126"/>
      <c r="BCP3" s="126"/>
      <c r="BCQ3" s="126"/>
      <c r="BCR3" s="126"/>
      <c r="BCS3" s="126"/>
      <c r="BCT3" s="126"/>
      <c r="BCU3" s="126"/>
      <c r="BCV3" s="126"/>
      <c r="BCW3" s="126"/>
      <c r="BCX3" s="126"/>
      <c r="BCY3" s="126"/>
      <c r="BCZ3" s="126"/>
      <c r="BDA3" s="126"/>
      <c r="BDB3" s="126"/>
      <c r="BDC3" s="126"/>
      <c r="BDD3" s="126"/>
      <c r="BDE3" s="126"/>
      <c r="BDF3" s="126"/>
      <c r="BDG3" s="126"/>
      <c r="BDH3" s="126"/>
      <c r="BDI3" s="126"/>
      <c r="BDJ3" s="126"/>
      <c r="BDK3" s="126"/>
      <c r="BDL3" s="126"/>
      <c r="BDM3" s="126"/>
      <c r="BDN3" s="126"/>
      <c r="BDO3" s="126"/>
      <c r="BDP3" s="126"/>
      <c r="BDQ3" s="126"/>
      <c r="BDR3" s="126"/>
      <c r="BDS3" s="126"/>
      <c r="BDT3" s="126"/>
      <c r="BDU3" s="126"/>
      <c r="BDV3" s="126"/>
      <c r="BDW3" s="126"/>
      <c r="BDX3" s="126"/>
      <c r="BDY3" s="126"/>
      <c r="BDZ3" s="126"/>
      <c r="BEA3" s="126"/>
      <c r="BEB3" s="126"/>
      <c r="BEC3" s="126"/>
      <c r="BED3" s="126"/>
      <c r="BEE3" s="126"/>
      <c r="BEF3" s="126"/>
      <c r="BEG3" s="126"/>
      <c r="BEH3" s="126"/>
      <c r="BEI3" s="126"/>
      <c r="BEJ3" s="126"/>
      <c r="BEK3" s="126"/>
      <c r="BEL3" s="126"/>
      <c r="BEM3" s="126"/>
      <c r="BEN3" s="126"/>
      <c r="BEO3" s="126"/>
      <c r="BEP3" s="126"/>
      <c r="BEQ3" s="126"/>
      <c r="BER3" s="126"/>
      <c r="BES3" s="126"/>
      <c r="BET3" s="126"/>
      <c r="BEU3" s="126"/>
      <c r="BEV3" s="126"/>
      <c r="BEW3" s="126"/>
      <c r="BEX3" s="126"/>
      <c r="BEY3" s="126"/>
      <c r="BEZ3" s="126"/>
      <c r="BFA3" s="126"/>
      <c r="BFB3" s="126"/>
      <c r="BFC3" s="126"/>
      <c r="BFD3" s="126"/>
      <c r="BFE3" s="126"/>
      <c r="BFF3" s="126"/>
      <c r="BFG3" s="126"/>
      <c r="BFH3" s="126"/>
      <c r="BFI3" s="126"/>
      <c r="BFJ3" s="126"/>
      <c r="BFK3" s="126"/>
      <c r="BFL3" s="126"/>
      <c r="BFM3" s="126"/>
      <c r="BFN3" s="126"/>
      <c r="BFO3" s="126"/>
      <c r="BFP3" s="126"/>
      <c r="BFQ3" s="126"/>
      <c r="BFR3" s="126"/>
      <c r="BFS3" s="126"/>
      <c r="BFT3" s="126"/>
      <c r="BFU3" s="126"/>
      <c r="BFV3" s="126"/>
      <c r="BFW3" s="126"/>
      <c r="BFX3" s="126"/>
      <c r="BFY3" s="126"/>
      <c r="BFZ3" s="126"/>
      <c r="BGA3" s="126"/>
      <c r="BGB3" s="126"/>
      <c r="BGC3" s="126"/>
      <c r="BGD3" s="126"/>
      <c r="BGE3" s="126"/>
      <c r="BGF3" s="126"/>
      <c r="BGG3" s="126"/>
      <c r="BGH3" s="126"/>
      <c r="BGI3" s="126"/>
      <c r="BGJ3" s="126"/>
      <c r="BGK3" s="126"/>
      <c r="BGL3" s="126"/>
      <c r="BGM3" s="126"/>
      <c r="BGN3" s="126"/>
      <c r="BGO3" s="126"/>
      <c r="BGP3" s="126"/>
      <c r="BGQ3" s="126"/>
      <c r="BGR3" s="126"/>
      <c r="BGS3" s="126"/>
      <c r="BGT3" s="126"/>
      <c r="BGU3" s="126"/>
      <c r="BGV3" s="126"/>
      <c r="BGW3" s="126"/>
      <c r="BGX3" s="126"/>
      <c r="BGY3" s="126"/>
      <c r="BGZ3" s="126"/>
      <c r="BHA3" s="126"/>
      <c r="BHB3" s="126"/>
      <c r="BHC3" s="126"/>
      <c r="BHD3" s="126"/>
      <c r="BHE3" s="126"/>
      <c r="BHF3" s="126"/>
      <c r="BHG3" s="126"/>
      <c r="BHH3" s="126"/>
      <c r="BHI3" s="126"/>
      <c r="BHJ3" s="126"/>
      <c r="BHK3" s="126"/>
      <c r="BHL3" s="126"/>
      <c r="BHM3" s="126"/>
      <c r="BHN3" s="126"/>
      <c r="BHO3" s="126"/>
      <c r="BHP3" s="126"/>
      <c r="BHQ3" s="126"/>
      <c r="BHR3" s="126"/>
      <c r="BHS3" s="126"/>
      <c r="BHT3" s="126"/>
      <c r="BHU3" s="126"/>
      <c r="BHV3" s="126"/>
      <c r="BHW3" s="126"/>
      <c r="BHX3" s="126"/>
      <c r="BHY3" s="126"/>
      <c r="BHZ3" s="126"/>
      <c r="BIA3" s="126"/>
      <c r="BIB3" s="126"/>
      <c r="BIC3" s="126"/>
      <c r="BID3" s="126"/>
      <c r="BIE3" s="126"/>
      <c r="BIF3" s="126"/>
      <c r="BIG3" s="126"/>
      <c r="BIH3" s="126"/>
      <c r="BII3" s="126"/>
      <c r="BIJ3" s="126"/>
      <c r="BIK3" s="126"/>
      <c r="BIL3" s="126"/>
      <c r="BIM3" s="126"/>
      <c r="BIN3" s="126"/>
      <c r="BIO3" s="126"/>
      <c r="BIP3" s="126"/>
      <c r="BIQ3" s="126"/>
      <c r="BIR3" s="126"/>
      <c r="BIS3" s="126"/>
      <c r="BIT3" s="126"/>
      <c r="BIU3" s="126"/>
      <c r="BIV3" s="126"/>
      <c r="BIW3" s="126"/>
      <c r="BIX3" s="126"/>
      <c r="BIY3" s="126"/>
      <c r="BIZ3" s="126"/>
      <c r="BJA3" s="126"/>
      <c r="BJB3" s="126"/>
      <c r="BJC3" s="126"/>
      <c r="BJD3" s="126"/>
      <c r="BJE3" s="126"/>
      <c r="BJF3" s="126"/>
      <c r="BJG3" s="126"/>
      <c r="BJH3" s="126"/>
      <c r="BJI3" s="126"/>
      <c r="BJJ3" s="126"/>
      <c r="BJK3" s="126"/>
      <c r="BJL3" s="126"/>
      <c r="BJM3" s="126"/>
      <c r="BJN3" s="126"/>
      <c r="BJO3" s="126"/>
      <c r="BJP3" s="126"/>
      <c r="BJQ3" s="126"/>
      <c r="BJR3" s="126"/>
      <c r="BJS3" s="126"/>
      <c r="BJT3" s="126"/>
      <c r="BJU3" s="126"/>
      <c r="BJV3" s="126"/>
      <c r="BJW3" s="126"/>
      <c r="BJX3" s="126"/>
      <c r="BJY3" s="126"/>
      <c r="BJZ3" s="126"/>
      <c r="BKA3" s="126"/>
      <c r="BKB3" s="126"/>
      <c r="BKC3" s="126"/>
      <c r="BKD3" s="126"/>
      <c r="BKE3" s="126"/>
      <c r="BKF3" s="126"/>
      <c r="BKG3" s="126"/>
      <c r="BKH3" s="126"/>
      <c r="BKI3" s="126"/>
      <c r="BKJ3" s="126"/>
      <c r="BKK3" s="126"/>
      <c r="BKL3" s="126"/>
      <c r="BKM3" s="126"/>
      <c r="BKN3" s="126"/>
      <c r="BKO3" s="126"/>
      <c r="BKP3" s="126"/>
      <c r="BKQ3" s="126"/>
      <c r="BKR3" s="126"/>
      <c r="BKS3" s="126"/>
      <c r="BKT3" s="126"/>
      <c r="BKU3" s="126"/>
      <c r="BKV3" s="126"/>
      <c r="BKW3" s="126"/>
      <c r="BKX3" s="126"/>
      <c r="BKY3" s="126"/>
      <c r="BKZ3" s="126"/>
      <c r="BLA3" s="126"/>
      <c r="BLB3" s="126"/>
      <c r="BLC3" s="126"/>
      <c r="BLD3" s="126"/>
      <c r="BLE3" s="126"/>
      <c r="BLF3" s="126"/>
      <c r="BLG3" s="126"/>
      <c r="BLH3" s="126"/>
      <c r="BLI3" s="126"/>
      <c r="BLJ3" s="126"/>
      <c r="BLK3" s="126"/>
      <c r="BLL3" s="126"/>
      <c r="BLM3" s="126"/>
      <c r="BLN3" s="126"/>
      <c r="BLO3" s="126"/>
      <c r="BLP3" s="126"/>
      <c r="BLQ3" s="126"/>
      <c r="BLR3" s="126"/>
      <c r="BLS3" s="126"/>
      <c r="BLT3" s="126"/>
      <c r="BLU3" s="126"/>
      <c r="BLV3" s="126"/>
      <c r="BLW3" s="126"/>
      <c r="BLX3" s="126"/>
      <c r="BLY3" s="126"/>
      <c r="BLZ3" s="126"/>
      <c r="BMA3" s="126"/>
      <c r="BMB3" s="126"/>
      <c r="BMC3" s="126"/>
      <c r="BMD3" s="126"/>
      <c r="BME3" s="126"/>
      <c r="BMF3" s="126"/>
      <c r="BMG3" s="126"/>
      <c r="BMH3" s="126"/>
      <c r="BMI3" s="126"/>
      <c r="BMJ3" s="126"/>
      <c r="BMK3" s="126"/>
      <c r="BML3" s="126"/>
      <c r="BMM3" s="126"/>
      <c r="BMN3" s="126"/>
      <c r="BMO3" s="126"/>
      <c r="BMP3" s="126"/>
      <c r="BMQ3" s="126"/>
      <c r="BMR3" s="126"/>
      <c r="BMS3" s="126"/>
      <c r="BMT3" s="126"/>
      <c r="BMU3" s="126"/>
      <c r="BMV3" s="126"/>
      <c r="BMW3" s="126"/>
      <c r="BMX3" s="126"/>
      <c r="BMY3" s="126"/>
      <c r="BMZ3" s="126"/>
      <c r="BNA3" s="126"/>
      <c r="BNB3" s="126"/>
      <c r="BNC3" s="126"/>
      <c r="BND3" s="126"/>
      <c r="BNE3" s="126"/>
      <c r="BNF3" s="126"/>
      <c r="BNG3" s="126"/>
      <c r="BNH3" s="126"/>
      <c r="BNI3" s="126"/>
      <c r="BNJ3" s="126"/>
      <c r="BNK3" s="126"/>
      <c r="BNL3" s="126"/>
      <c r="BNM3" s="126"/>
      <c r="BNN3" s="126"/>
      <c r="BNO3" s="126"/>
      <c r="BNP3" s="126"/>
      <c r="BNQ3" s="126"/>
      <c r="BNR3" s="126"/>
      <c r="BNS3" s="126"/>
      <c r="BNT3" s="126"/>
      <c r="BNU3" s="126"/>
      <c r="BNV3" s="126"/>
      <c r="BNW3" s="126"/>
      <c r="BNX3" s="126"/>
      <c r="BNY3" s="126"/>
      <c r="BNZ3" s="126"/>
      <c r="BOA3" s="126"/>
      <c r="BOB3" s="126"/>
      <c r="BOC3" s="126"/>
      <c r="BOD3" s="126"/>
      <c r="BOE3" s="126"/>
      <c r="BOF3" s="126"/>
      <c r="BOG3" s="126"/>
      <c r="BOH3" s="126"/>
      <c r="BOI3" s="126"/>
      <c r="BOJ3" s="126"/>
      <c r="BOK3" s="126"/>
      <c r="BOL3" s="126"/>
      <c r="BOM3" s="126"/>
      <c r="BON3" s="126"/>
      <c r="BOO3" s="126"/>
      <c r="BOP3" s="126"/>
      <c r="BOQ3" s="126"/>
      <c r="BOR3" s="126"/>
      <c r="BOS3" s="126"/>
      <c r="BOT3" s="126"/>
      <c r="BOU3" s="126"/>
      <c r="BOV3" s="126"/>
      <c r="BOW3" s="126"/>
      <c r="BOX3" s="126"/>
      <c r="BOY3" s="126"/>
      <c r="BOZ3" s="126"/>
      <c r="BPA3" s="126"/>
      <c r="BPB3" s="126"/>
      <c r="BPC3" s="126"/>
      <c r="BPD3" s="126"/>
      <c r="BPE3" s="126"/>
      <c r="BPF3" s="126"/>
      <c r="BPG3" s="126"/>
      <c r="BPH3" s="126"/>
      <c r="BPI3" s="126"/>
      <c r="BPJ3" s="126"/>
      <c r="BPK3" s="126"/>
      <c r="BPL3" s="126"/>
      <c r="BPM3" s="126"/>
      <c r="BPN3" s="126"/>
      <c r="BPO3" s="126"/>
      <c r="BPP3" s="126"/>
      <c r="BPQ3" s="126"/>
      <c r="BPR3" s="126"/>
      <c r="BPS3" s="126"/>
      <c r="BPT3" s="126"/>
      <c r="BPU3" s="126"/>
      <c r="BPV3" s="126"/>
      <c r="BPW3" s="126"/>
      <c r="BPX3" s="126"/>
      <c r="BPY3" s="126"/>
      <c r="BPZ3" s="126"/>
      <c r="BQA3" s="126"/>
      <c r="BQB3" s="126"/>
      <c r="BQC3" s="126"/>
      <c r="BQD3" s="126"/>
      <c r="BQE3" s="126"/>
      <c r="BQF3" s="126"/>
      <c r="BQG3" s="126"/>
      <c r="BQH3" s="126"/>
      <c r="BQI3" s="126"/>
      <c r="BQJ3" s="126"/>
      <c r="BQK3" s="126"/>
      <c r="BQL3" s="126"/>
      <c r="BQM3" s="126"/>
      <c r="BQN3" s="126"/>
      <c r="BQO3" s="126"/>
      <c r="BQP3" s="126"/>
      <c r="BQQ3" s="126"/>
      <c r="BQR3" s="126"/>
      <c r="BQS3" s="126"/>
      <c r="BQT3" s="126"/>
      <c r="BQU3" s="126"/>
      <c r="BQV3" s="126"/>
      <c r="BQW3" s="126"/>
      <c r="BQX3" s="126"/>
      <c r="BQY3" s="126"/>
      <c r="BQZ3" s="126"/>
      <c r="BRA3" s="126"/>
      <c r="BRB3" s="126"/>
      <c r="BRC3" s="126"/>
      <c r="BRD3" s="126"/>
      <c r="BRE3" s="126"/>
      <c r="BRF3" s="126"/>
      <c r="BRG3" s="126"/>
      <c r="BRH3" s="126"/>
      <c r="BRI3" s="126"/>
      <c r="BRJ3" s="126"/>
      <c r="BRK3" s="126"/>
      <c r="BRL3" s="126"/>
      <c r="BRM3" s="126"/>
      <c r="BRN3" s="126"/>
      <c r="BRO3" s="126"/>
      <c r="BRP3" s="126"/>
      <c r="BRQ3" s="126"/>
      <c r="BRR3" s="126"/>
      <c r="BRS3" s="126"/>
      <c r="BRT3" s="126"/>
      <c r="BRU3" s="126"/>
      <c r="BRV3" s="126"/>
      <c r="BRW3" s="126"/>
      <c r="BRX3" s="126"/>
      <c r="BRY3" s="126"/>
      <c r="BRZ3" s="126"/>
      <c r="BSA3" s="126"/>
      <c r="BSB3" s="126"/>
      <c r="BSC3" s="126"/>
      <c r="BSD3" s="126"/>
      <c r="BSE3" s="126"/>
      <c r="BSF3" s="126"/>
      <c r="BSG3" s="126"/>
      <c r="BSH3" s="126"/>
      <c r="BSI3" s="126"/>
      <c r="BSJ3" s="126"/>
      <c r="BSK3" s="126"/>
      <c r="BSL3" s="126"/>
      <c r="BSM3" s="126"/>
      <c r="BSN3" s="126"/>
      <c r="BSO3" s="126"/>
      <c r="BSP3" s="126"/>
      <c r="BSQ3" s="126"/>
      <c r="BSR3" s="126"/>
      <c r="BSS3" s="126"/>
      <c r="BST3" s="126"/>
      <c r="BSU3" s="126"/>
      <c r="BSV3" s="126"/>
      <c r="BSW3" s="126"/>
      <c r="BSX3" s="126"/>
      <c r="BSY3" s="126"/>
      <c r="BSZ3" s="126"/>
      <c r="BTA3" s="126"/>
      <c r="BTB3" s="126"/>
      <c r="BTC3" s="126"/>
      <c r="BTD3" s="126"/>
      <c r="BTE3" s="126"/>
      <c r="BTF3" s="126"/>
      <c r="BTG3" s="126"/>
      <c r="BTH3" s="126"/>
      <c r="BTI3" s="126"/>
      <c r="BTJ3" s="126"/>
      <c r="BTK3" s="126"/>
      <c r="BTL3" s="126"/>
      <c r="BTM3" s="126"/>
      <c r="BTN3" s="126"/>
      <c r="BTO3" s="126"/>
      <c r="BTP3" s="126"/>
      <c r="BTQ3" s="126"/>
      <c r="BTR3" s="126"/>
      <c r="BTS3" s="126"/>
      <c r="BTT3" s="126"/>
      <c r="BTU3" s="126"/>
      <c r="BTV3" s="126"/>
      <c r="BTW3" s="126"/>
      <c r="BTX3" s="126"/>
      <c r="BTY3" s="126"/>
      <c r="BTZ3" s="126"/>
      <c r="BUA3" s="126"/>
      <c r="BUB3" s="126"/>
      <c r="BUC3" s="126"/>
      <c r="BUD3" s="126"/>
      <c r="BUE3" s="126"/>
      <c r="BUF3" s="126"/>
      <c r="BUG3" s="126"/>
      <c r="BUH3" s="126"/>
      <c r="BUI3" s="126"/>
      <c r="BUJ3" s="126"/>
      <c r="BUK3" s="126"/>
      <c r="BUL3" s="126"/>
      <c r="BUM3" s="126"/>
      <c r="BUN3" s="126"/>
      <c r="BUO3" s="126"/>
      <c r="BUP3" s="126"/>
      <c r="BUQ3" s="126"/>
      <c r="BUR3" s="126"/>
      <c r="BUS3" s="126"/>
      <c r="BUT3" s="126"/>
      <c r="BUU3" s="126"/>
      <c r="BUV3" s="126"/>
      <c r="BUW3" s="126"/>
      <c r="BUX3" s="126"/>
      <c r="BUY3" s="126"/>
      <c r="BUZ3" s="126"/>
      <c r="BVA3" s="126"/>
      <c r="BVB3" s="126"/>
      <c r="BVC3" s="126"/>
      <c r="BVD3" s="126"/>
      <c r="BVE3" s="126"/>
      <c r="BVF3" s="126"/>
      <c r="BVG3" s="126"/>
      <c r="BVH3" s="126"/>
      <c r="BVI3" s="126"/>
      <c r="BVJ3" s="126"/>
      <c r="BVK3" s="126"/>
      <c r="BVL3" s="126"/>
      <c r="BVM3" s="126"/>
      <c r="BVN3" s="126"/>
      <c r="BVO3" s="126"/>
      <c r="BVP3" s="126"/>
      <c r="BVQ3" s="126"/>
      <c r="BVR3" s="126"/>
      <c r="BVS3" s="126"/>
      <c r="BVT3" s="126"/>
      <c r="BVU3" s="126"/>
      <c r="BVV3" s="126"/>
      <c r="BVW3" s="126"/>
      <c r="BVX3" s="126"/>
      <c r="BVY3" s="126"/>
      <c r="BVZ3" s="126"/>
      <c r="BWA3" s="126"/>
      <c r="BWB3" s="126"/>
      <c r="BWC3" s="126"/>
      <c r="BWD3" s="126"/>
      <c r="BWE3" s="126"/>
      <c r="BWF3" s="126"/>
      <c r="BWG3" s="126"/>
      <c r="BWH3" s="126"/>
      <c r="BWI3" s="126"/>
      <c r="BWJ3" s="126"/>
      <c r="BWK3" s="126"/>
      <c r="BWL3" s="126"/>
      <c r="BWM3" s="126"/>
      <c r="BWN3" s="126"/>
      <c r="BWO3" s="126"/>
      <c r="BWP3" s="126"/>
      <c r="BWQ3" s="126"/>
      <c r="BWR3" s="126"/>
      <c r="BWS3" s="126"/>
      <c r="BWT3" s="126"/>
      <c r="BWU3" s="126"/>
      <c r="BWV3" s="126"/>
      <c r="BWW3" s="126"/>
      <c r="BWX3" s="126"/>
      <c r="BWY3" s="126"/>
      <c r="BWZ3" s="126"/>
      <c r="BXA3" s="126"/>
      <c r="BXB3" s="126"/>
      <c r="BXC3" s="126"/>
      <c r="BXD3" s="126"/>
      <c r="BXE3" s="126"/>
      <c r="BXF3" s="126"/>
      <c r="BXG3" s="126"/>
      <c r="BXH3" s="126"/>
      <c r="BXI3" s="126"/>
      <c r="BXJ3" s="126"/>
      <c r="BXK3" s="126"/>
      <c r="BXL3" s="126"/>
      <c r="BXM3" s="126"/>
      <c r="BXN3" s="126"/>
      <c r="BXO3" s="126"/>
      <c r="BXP3" s="126"/>
      <c r="BXQ3" s="126"/>
      <c r="BXR3" s="126"/>
      <c r="BXS3" s="126"/>
      <c r="BXT3" s="126"/>
      <c r="BXU3" s="126"/>
      <c r="BXV3" s="126"/>
      <c r="BXW3" s="126"/>
      <c r="BXX3" s="126"/>
      <c r="BXY3" s="126"/>
      <c r="BXZ3" s="126"/>
      <c r="BYA3" s="126"/>
      <c r="BYB3" s="126"/>
      <c r="BYC3" s="126"/>
      <c r="BYD3" s="126"/>
      <c r="BYE3" s="126"/>
      <c r="BYF3" s="126"/>
      <c r="BYG3" s="126"/>
      <c r="BYH3" s="126"/>
      <c r="BYI3" s="126"/>
      <c r="BYJ3" s="126"/>
      <c r="BYK3" s="126"/>
      <c r="BYL3" s="126"/>
      <c r="BYM3" s="126"/>
      <c r="BYN3" s="126"/>
      <c r="BYO3" s="126"/>
      <c r="BYP3" s="126"/>
      <c r="BYQ3" s="126"/>
      <c r="BYR3" s="126"/>
      <c r="BYS3" s="126"/>
      <c r="BYT3" s="126"/>
      <c r="BYU3" s="126"/>
      <c r="BYV3" s="126"/>
      <c r="BYW3" s="126"/>
      <c r="BYX3" s="126"/>
      <c r="BYY3" s="126"/>
      <c r="BYZ3" s="126"/>
      <c r="BZA3" s="126"/>
      <c r="BZB3" s="126"/>
      <c r="BZC3" s="126"/>
      <c r="BZD3" s="126"/>
      <c r="BZE3" s="126"/>
      <c r="BZF3" s="126"/>
      <c r="BZG3" s="126"/>
      <c r="BZH3" s="126"/>
      <c r="BZI3" s="126"/>
      <c r="BZJ3" s="126"/>
      <c r="BZK3" s="126"/>
      <c r="BZL3" s="126"/>
      <c r="BZM3" s="126"/>
      <c r="BZN3" s="126"/>
      <c r="BZO3" s="126"/>
      <c r="BZP3" s="126"/>
      <c r="BZQ3" s="126"/>
      <c r="BZR3" s="126"/>
      <c r="BZS3" s="126"/>
      <c r="BZT3" s="126"/>
      <c r="BZU3" s="126"/>
      <c r="BZV3" s="126"/>
      <c r="BZW3" s="126"/>
      <c r="BZX3" s="126"/>
      <c r="BZY3" s="126"/>
      <c r="BZZ3" s="126"/>
      <c r="CAA3" s="126"/>
      <c r="CAB3" s="126"/>
      <c r="CAC3" s="126"/>
      <c r="CAD3" s="126"/>
      <c r="CAE3" s="126"/>
      <c r="CAF3" s="126"/>
      <c r="CAG3" s="126"/>
      <c r="CAH3" s="126"/>
      <c r="CAI3" s="126"/>
      <c r="CAJ3" s="126"/>
      <c r="CAK3" s="126"/>
      <c r="CAL3" s="126"/>
      <c r="CAM3" s="126"/>
      <c r="CAN3" s="126"/>
      <c r="CAO3" s="126"/>
      <c r="CAP3" s="126"/>
      <c r="CAQ3" s="126"/>
      <c r="CAR3" s="126"/>
      <c r="CAS3" s="126"/>
      <c r="CAT3" s="126"/>
      <c r="CAU3" s="126"/>
      <c r="CAV3" s="126"/>
      <c r="CAW3" s="126"/>
      <c r="CAX3" s="126"/>
      <c r="CAY3" s="126"/>
      <c r="CAZ3" s="126"/>
      <c r="CBA3" s="126"/>
      <c r="CBB3" s="126"/>
      <c r="CBC3" s="126"/>
      <c r="CBD3" s="126"/>
      <c r="CBE3" s="126"/>
      <c r="CBF3" s="126"/>
      <c r="CBG3" s="126"/>
      <c r="CBH3" s="126"/>
      <c r="CBI3" s="126"/>
      <c r="CBJ3" s="126"/>
      <c r="CBK3" s="126"/>
      <c r="CBL3" s="126"/>
      <c r="CBM3" s="126"/>
      <c r="CBN3" s="126"/>
      <c r="CBO3" s="126"/>
      <c r="CBP3" s="126"/>
      <c r="CBQ3" s="126"/>
      <c r="CBR3" s="126"/>
      <c r="CBS3" s="126"/>
      <c r="CBT3" s="126"/>
      <c r="CBU3" s="126"/>
      <c r="CBV3" s="126"/>
      <c r="CBW3" s="126"/>
      <c r="CBX3" s="126"/>
      <c r="CBY3" s="126"/>
      <c r="CBZ3" s="126"/>
      <c r="CCA3" s="126"/>
      <c r="CCB3" s="126"/>
      <c r="CCC3" s="126"/>
      <c r="CCD3" s="126"/>
      <c r="CCE3" s="126"/>
      <c r="CCF3" s="126"/>
      <c r="CCG3" s="126"/>
      <c r="CCH3" s="126"/>
      <c r="CCI3" s="126"/>
      <c r="CCJ3" s="126"/>
      <c r="CCK3" s="126"/>
      <c r="CCL3" s="126"/>
      <c r="CCM3" s="126"/>
      <c r="CCN3" s="126"/>
      <c r="CCO3" s="126"/>
      <c r="CCP3" s="126"/>
      <c r="CCQ3" s="126"/>
      <c r="CCR3" s="126"/>
      <c r="CCS3" s="126"/>
      <c r="CCT3" s="126"/>
      <c r="CCU3" s="126"/>
      <c r="CCV3" s="126"/>
      <c r="CCW3" s="126"/>
      <c r="CCX3" s="126"/>
      <c r="CCY3" s="126"/>
      <c r="CCZ3" s="126"/>
      <c r="CDA3" s="126"/>
      <c r="CDB3" s="126"/>
      <c r="CDC3" s="126"/>
      <c r="CDD3" s="126"/>
      <c r="CDE3" s="126"/>
      <c r="CDF3" s="126"/>
      <c r="CDG3" s="126"/>
      <c r="CDH3" s="126"/>
      <c r="CDI3" s="126"/>
      <c r="CDJ3" s="126"/>
      <c r="CDK3" s="126"/>
      <c r="CDL3" s="126"/>
      <c r="CDM3" s="126"/>
      <c r="CDN3" s="126"/>
      <c r="CDO3" s="126"/>
      <c r="CDP3" s="126"/>
      <c r="CDQ3" s="126"/>
      <c r="CDR3" s="126"/>
      <c r="CDS3" s="126"/>
      <c r="CDT3" s="126"/>
      <c r="CDU3" s="126"/>
      <c r="CDV3" s="126"/>
      <c r="CDW3" s="126"/>
      <c r="CDX3" s="126"/>
      <c r="CDY3" s="126"/>
      <c r="CDZ3" s="126"/>
      <c r="CEA3" s="126"/>
      <c r="CEB3" s="126"/>
      <c r="CEC3" s="126"/>
      <c r="CED3" s="126"/>
      <c r="CEE3" s="126"/>
      <c r="CEF3" s="126"/>
      <c r="CEG3" s="126"/>
      <c r="CEH3" s="126"/>
      <c r="CEI3" s="126"/>
      <c r="CEJ3" s="126"/>
      <c r="CEK3" s="126"/>
      <c r="CEL3" s="126"/>
      <c r="CEM3" s="126"/>
      <c r="CEN3" s="126"/>
      <c r="CEO3" s="126"/>
      <c r="CEP3" s="126"/>
      <c r="CEQ3" s="126"/>
      <c r="CER3" s="126"/>
      <c r="CES3" s="126"/>
      <c r="CET3" s="126"/>
      <c r="CEU3" s="126"/>
      <c r="CEV3" s="126"/>
      <c r="CEW3" s="126"/>
      <c r="CEX3" s="126"/>
      <c r="CEY3" s="126"/>
      <c r="CEZ3" s="126"/>
      <c r="CFA3" s="126"/>
      <c r="CFB3" s="126"/>
      <c r="CFC3" s="126"/>
      <c r="CFD3" s="126"/>
      <c r="CFE3" s="126"/>
      <c r="CFF3" s="126"/>
      <c r="CFG3" s="126"/>
      <c r="CFH3" s="126"/>
      <c r="CFI3" s="126"/>
      <c r="CFJ3" s="126"/>
      <c r="CFK3" s="126"/>
      <c r="CFL3" s="126"/>
      <c r="CFM3" s="126"/>
      <c r="CFN3" s="126"/>
      <c r="CFO3" s="126"/>
      <c r="CFP3" s="126"/>
      <c r="CFQ3" s="126"/>
      <c r="CFR3" s="126"/>
      <c r="CFS3" s="126"/>
      <c r="CFT3" s="126"/>
      <c r="CFU3" s="126"/>
      <c r="CFV3" s="126"/>
      <c r="CFW3" s="126"/>
      <c r="CFX3" s="126"/>
      <c r="CFY3" s="126"/>
      <c r="CFZ3" s="126"/>
      <c r="CGA3" s="126"/>
      <c r="CGB3" s="126"/>
      <c r="CGC3" s="126"/>
      <c r="CGD3" s="126"/>
      <c r="CGE3" s="126"/>
      <c r="CGF3" s="126"/>
      <c r="CGG3" s="126"/>
      <c r="CGH3" s="126"/>
      <c r="CGI3" s="126"/>
      <c r="CGJ3" s="126"/>
      <c r="CGK3" s="126"/>
      <c r="CGL3" s="126"/>
      <c r="CGM3" s="126"/>
      <c r="CGN3" s="126"/>
      <c r="CGO3" s="126"/>
      <c r="CGP3" s="126"/>
      <c r="CGQ3" s="126"/>
      <c r="CGR3" s="126"/>
      <c r="CGS3" s="126"/>
      <c r="CGT3" s="126"/>
      <c r="CGU3" s="126"/>
      <c r="CGV3" s="126"/>
      <c r="CGW3" s="126"/>
      <c r="CGX3" s="126"/>
      <c r="CGY3" s="126"/>
      <c r="CGZ3" s="126"/>
      <c r="CHA3" s="126"/>
      <c r="CHB3" s="126"/>
      <c r="CHC3" s="126"/>
    </row>
    <row r="4" spans="1:2239" ht="15" customHeight="1">
      <c r="B4" s="140"/>
      <c r="C4" s="139"/>
      <c r="D4" s="139"/>
      <c r="E4" s="126"/>
      <c r="F4" s="126"/>
      <c r="G4" s="127"/>
      <c r="H4" s="128"/>
      <c r="I4" s="129"/>
      <c r="J4" s="130"/>
      <c r="K4" s="131"/>
      <c r="L4" s="129"/>
      <c r="M4" s="131"/>
      <c r="N4" s="132"/>
      <c r="O4" s="133"/>
      <c r="P4" s="134"/>
      <c r="Q4" s="134"/>
      <c r="R4" s="134"/>
      <c r="S4" s="134"/>
      <c r="T4" s="134"/>
      <c r="U4" s="139"/>
      <c r="V4" s="139"/>
      <c r="W4" s="139"/>
      <c r="X4" s="139"/>
      <c r="Y4" s="139"/>
      <c r="Z4" s="134"/>
      <c r="AA4" s="134"/>
      <c r="AB4" s="135"/>
      <c r="AC4" s="136"/>
      <c r="AD4" s="137"/>
      <c r="AE4" s="137"/>
      <c r="AF4" s="132"/>
      <c r="AH4" s="138">
        <f>AH3+1</f>
        <v>2023</v>
      </c>
      <c r="AI4" s="126"/>
      <c r="AJ4" s="126"/>
      <c r="AK4" s="126"/>
      <c r="AL4" s="126"/>
      <c r="AM4" s="126"/>
      <c r="AN4" s="126"/>
      <c r="AO4" s="126"/>
      <c r="AP4" s="126"/>
      <c r="AQ4" s="126"/>
      <c r="AR4" s="126"/>
      <c r="AS4" s="126"/>
      <c r="AT4" s="126"/>
      <c r="AU4" s="126"/>
      <c r="AV4" s="126"/>
      <c r="AW4" s="126"/>
      <c r="AX4" s="126"/>
      <c r="AY4" s="126"/>
      <c r="AZ4" s="126"/>
      <c r="BA4" s="126"/>
      <c r="BB4" s="126"/>
      <c r="BC4" s="126"/>
      <c r="BD4" s="126"/>
      <c r="BE4" s="126"/>
      <c r="BF4" s="126"/>
      <c r="BG4" s="126"/>
      <c r="BH4" s="126"/>
      <c r="BI4" s="126"/>
      <c r="BJ4" s="126"/>
      <c r="BK4" s="126"/>
      <c r="BL4" s="126"/>
      <c r="BM4" s="126"/>
      <c r="BN4" s="126"/>
      <c r="BO4" s="126"/>
      <c r="BP4" s="126"/>
      <c r="BQ4" s="126"/>
      <c r="BR4" s="126"/>
      <c r="BS4" s="126"/>
      <c r="BT4" s="126"/>
      <c r="BU4" s="126"/>
      <c r="BV4" s="126"/>
      <c r="BW4" s="126"/>
      <c r="BX4" s="126"/>
      <c r="BY4" s="126"/>
      <c r="BZ4" s="126"/>
      <c r="CA4" s="126"/>
      <c r="CB4" s="126"/>
      <c r="CC4" s="126"/>
      <c r="CD4" s="126"/>
      <c r="CE4" s="126"/>
      <c r="CF4" s="126"/>
      <c r="CG4" s="126"/>
      <c r="CH4" s="126"/>
      <c r="CI4" s="126"/>
      <c r="CJ4" s="126"/>
      <c r="CK4" s="126"/>
      <c r="CL4" s="126"/>
      <c r="CM4" s="126"/>
      <c r="CN4" s="126"/>
      <c r="CO4" s="126"/>
      <c r="CP4" s="126"/>
      <c r="CQ4" s="126"/>
      <c r="CR4" s="126"/>
      <c r="CS4" s="126"/>
      <c r="CT4" s="126"/>
      <c r="CU4" s="126"/>
      <c r="CV4" s="126"/>
      <c r="CW4" s="126"/>
      <c r="CX4" s="126"/>
      <c r="CY4" s="126"/>
      <c r="CZ4" s="126"/>
      <c r="DA4" s="126"/>
      <c r="DB4" s="126"/>
      <c r="DC4" s="126"/>
      <c r="DD4" s="126"/>
      <c r="DE4" s="126"/>
      <c r="DF4" s="126"/>
      <c r="DG4" s="126"/>
      <c r="DH4" s="126"/>
      <c r="DI4" s="126"/>
      <c r="DJ4" s="126"/>
      <c r="DK4" s="126"/>
      <c r="DL4" s="126"/>
      <c r="DM4" s="126"/>
      <c r="DN4" s="126"/>
      <c r="DO4" s="126"/>
      <c r="DP4" s="126"/>
      <c r="DQ4" s="126"/>
      <c r="DR4" s="126"/>
      <c r="DS4" s="126"/>
      <c r="DT4" s="126"/>
      <c r="DU4" s="126"/>
      <c r="DV4" s="126"/>
      <c r="DW4" s="126"/>
      <c r="DX4" s="126"/>
      <c r="DY4" s="126"/>
      <c r="DZ4" s="126"/>
      <c r="EA4" s="126"/>
      <c r="EB4" s="126"/>
      <c r="EC4" s="126"/>
      <c r="ED4" s="126"/>
      <c r="EE4" s="126"/>
      <c r="EF4" s="126"/>
      <c r="EG4" s="126"/>
      <c r="EH4" s="126"/>
      <c r="EI4" s="126"/>
      <c r="EJ4" s="126"/>
      <c r="EK4" s="126"/>
      <c r="EL4" s="126"/>
      <c r="EM4" s="126"/>
      <c r="EN4" s="126"/>
      <c r="EO4" s="126"/>
      <c r="EP4" s="126"/>
      <c r="EQ4" s="126"/>
      <c r="ER4" s="126"/>
      <c r="ES4" s="126"/>
      <c r="ET4" s="126"/>
      <c r="EU4" s="126"/>
      <c r="EV4" s="126"/>
      <c r="EW4" s="126"/>
      <c r="EX4" s="126"/>
      <c r="EY4" s="126"/>
      <c r="EZ4" s="126"/>
      <c r="FA4" s="126"/>
      <c r="FB4" s="126"/>
      <c r="FC4" s="126"/>
      <c r="FD4" s="126"/>
      <c r="FE4" s="126"/>
      <c r="FF4" s="126"/>
      <c r="FG4" s="126"/>
      <c r="FH4" s="126"/>
      <c r="FI4" s="126"/>
      <c r="FJ4" s="126"/>
      <c r="FK4" s="126"/>
      <c r="FL4" s="126"/>
      <c r="FM4" s="126"/>
      <c r="FN4" s="126"/>
      <c r="FO4" s="126"/>
      <c r="FP4" s="126"/>
      <c r="FQ4" s="126"/>
      <c r="FR4" s="126"/>
      <c r="FS4" s="126"/>
      <c r="FT4" s="126"/>
      <c r="FU4" s="126"/>
      <c r="FV4" s="126"/>
      <c r="FW4" s="126"/>
      <c r="FX4" s="126"/>
      <c r="FY4" s="126"/>
      <c r="FZ4" s="126"/>
      <c r="GA4" s="126"/>
      <c r="GB4" s="126"/>
      <c r="GC4" s="126"/>
      <c r="GD4" s="126"/>
      <c r="GE4" s="126"/>
      <c r="GF4" s="126"/>
      <c r="GG4" s="126"/>
      <c r="GH4" s="126"/>
      <c r="GI4" s="126"/>
      <c r="GJ4" s="126"/>
      <c r="GK4" s="126"/>
      <c r="GL4" s="126"/>
      <c r="GM4" s="126"/>
      <c r="GN4" s="126"/>
      <c r="GO4" s="126"/>
      <c r="GP4" s="126"/>
      <c r="GQ4" s="126"/>
      <c r="GR4" s="126"/>
      <c r="GS4" s="126"/>
      <c r="GT4" s="126"/>
      <c r="GU4" s="126"/>
      <c r="GV4" s="126"/>
      <c r="GW4" s="126"/>
      <c r="GX4" s="126"/>
      <c r="GY4" s="126"/>
      <c r="GZ4" s="126"/>
      <c r="HA4" s="126"/>
      <c r="HB4" s="126"/>
      <c r="HC4" s="126"/>
      <c r="HD4" s="126"/>
      <c r="HE4" s="126"/>
      <c r="HF4" s="126"/>
      <c r="HG4" s="126"/>
      <c r="HH4" s="126"/>
      <c r="HI4" s="126"/>
      <c r="HJ4" s="126"/>
      <c r="HK4" s="126"/>
      <c r="HL4" s="126"/>
      <c r="HM4" s="126"/>
      <c r="HN4" s="126"/>
      <c r="HO4" s="126"/>
      <c r="HP4" s="126"/>
      <c r="HQ4" s="126"/>
      <c r="HR4" s="126"/>
      <c r="HS4" s="126"/>
      <c r="HT4" s="126"/>
      <c r="HU4" s="126"/>
      <c r="HV4" s="126"/>
      <c r="HW4" s="126"/>
      <c r="HX4" s="126"/>
      <c r="HY4" s="126"/>
      <c r="HZ4" s="126"/>
      <c r="IA4" s="126"/>
      <c r="IB4" s="126"/>
      <c r="IC4" s="126"/>
      <c r="ID4" s="126"/>
      <c r="IE4" s="126"/>
      <c r="IF4" s="126"/>
      <c r="IG4" s="126"/>
      <c r="IH4" s="126"/>
      <c r="II4" s="126"/>
      <c r="IJ4" s="126"/>
      <c r="IK4" s="126"/>
      <c r="IL4" s="126"/>
      <c r="IM4" s="126"/>
      <c r="IN4" s="126"/>
      <c r="IO4" s="126"/>
      <c r="IP4" s="126"/>
      <c r="IQ4" s="126"/>
      <c r="IR4" s="126"/>
      <c r="IS4" s="126"/>
      <c r="IT4" s="126"/>
      <c r="IU4" s="126"/>
      <c r="IV4" s="126"/>
      <c r="IW4" s="126"/>
      <c r="IX4" s="126"/>
      <c r="IY4" s="126"/>
      <c r="IZ4" s="126"/>
      <c r="JA4" s="126"/>
      <c r="JB4" s="126"/>
      <c r="JC4" s="126"/>
      <c r="JD4" s="126"/>
      <c r="JE4" s="126"/>
      <c r="JF4" s="126"/>
      <c r="JG4" s="126"/>
      <c r="JH4" s="126"/>
      <c r="JI4" s="126"/>
      <c r="JJ4" s="126"/>
      <c r="JK4" s="126"/>
      <c r="JL4" s="126"/>
      <c r="JM4" s="126"/>
      <c r="JN4" s="126"/>
      <c r="JO4" s="126"/>
      <c r="JP4" s="126"/>
      <c r="JQ4" s="126"/>
      <c r="JR4" s="126"/>
      <c r="JS4" s="126"/>
      <c r="JT4" s="126"/>
      <c r="JU4" s="126"/>
      <c r="JV4" s="126"/>
      <c r="JW4" s="126"/>
      <c r="JX4" s="126"/>
      <c r="JY4" s="126"/>
      <c r="JZ4" s="126"/>
      <c r="KA4" s="126"/>
      <c r="KB4" s="126"/>
      <c r="KC4" s="126"/>
      <c r="KD4" s="126"/>
      <c r="KE4" s="126"/>
      <c r="KF4" s="126"/>
      <c r="KG4" s="126"/>
      <c r="KH4" s="126"/>
      <c r="KI4" s="126"/>
      <c r="KJ4" s="126"/>
      <c r="KK4" s="126"/>
      <c r="KL4" s="126"/>
      <c r="KM4" s="126"/>
      <c r="KN4" s="126"/>
      <c r="KO4" s="126"/>
      <c r="KP4" s="126"/>
      <c r="KQ4" s="126"/>
      <c r="KR4" s="126"/>
      <c r="KS4" s="126"/>
      <c r="KT4" s="126"/>
      <c r="KU4" s="126"/>
      <c r="KV4" s="126"/>
      <c r="KW4" s="126"/>
      <c r="KX4" s="126"/>
      <c r="KY4" s="126"/>
      <c r="KZ4" s="126"/>
      <c r="LA4" s="126"/>
      <c r="LB4" s="126"/>
      <c r="LC4" s="126"/>
      <c r="LD4" s="126"/>
      <c r="LE4" s="126"/>
      <c r="LF4" s="126"/>
      <c r="LG4" s="126"/>
      <c r="LH4" s="126"/>
      <c r="LI4" s="126"/>
      <c r="LJ4" s="126"/>
      <c r="LK4" s="126"/>
      <c r="LL4" s="126"/>
      <c r="LM4" s="126"/>
      <c r="LN4" s="126"/>
      <c r="LO4" s="126"/>
      <c r="LP4" s="126"/>
      <c r="LQ4" s="126"/>
      <c r="LR4" s="126"/>
      <c r="LS4" s="126"/>
      <c r="LT4" s="126"/>
      <c r="LU4" s="126"/>
      <c r="LV4" s="126"/>
      <c r="LW4" s="126"/>
      <c r="LX4" s="126"/>
      <c r="LY4" s="126"/>
      <c r="LZ4" s="126"/>
      <c r="MA4" s="126"/>
      <c r="MB4" s="126"/>
      <c r="MC4" s="126"/>
      <c r="MD4" s="126"/>
      <c r="ME4" s="126"/>
      <c r="MF4" s="126"/>
      <c r="MG4" s="126"/>
      <c r="MH4" s="126"/>
      <c r="MI4" s="126"/>
      <c r="MJ4" s="126"/>
      <c r="MK4" s="126"/>
      <c r="ML4" s="126"/>
      <c r="MM4" s="126"/>
      <c r="MN4" s="126"/>
      <c r="MO4" s="126"/>
      <c r="MP4" s="126"/>
      <c r="MQ4" s="126"/>
      <c r="MR4" s="126"/>
      <c r="MS4" s="126"/>
      <c r="MT4" s="126"/>
      <c r="MU4" s="126"/>
      <c r="MV4" s="126"/>
      <c r="MW4" s="126"/>
      <c r="MX4" s="126"/>
      <c r="MY4" s="126"/>
      <c r="MZ4" s="126"/>
      <c r="NA4" s="126"/>
      <c r="NB4" s="126"/>
      <c r="NC4" s="126"/>
      <c r="ND4" s="126"/>
      <c r="NE4" s="126"/>
      <c r="NF4" s="126"/>
      <c r="NG4" s="126"/>
      <c r="NH4" s="126"/>
      <c r="NI4" s="126"/>
      <c r="NJ4" s="126"/>
      <c r="NK4" s="126"/>
      <c r="NL4" s="126"/>
      <c r="NM4" s="126"/>
      <c r="NN4" s="126"/>
      <c r="NO4" s="126"/>
      <c r="NP4" s="126"/>
      <c r="NQ4" s="126"/>
      <c r="NR4" s="126"/>
      <c r="NS4" s="126"/>
      <c r="NT4" s="126"/>
      <c r="NU4" s="126"/>
      <c r="NV4" s="126"/>
      <c r="NW4" s="126"/>
      <c r="NX4" s="126"/>
      <c r="NY4" s="126"/>
      <c r="NZ4" s="126"/>
      <c r="OA4" s="126"/>
      <c r="OB4" s="126"/>
      <c r="OC4" s="126"/>
      <c r="OD4" s="126"/>
      <c r="OE4" s="126"/>
      <c r="OF4" s="126"/>
      <c r="OG4" s="126"/>
      <c r="OH4" s="126"/>
      <c r="OI4" s="126"/>
      <c r="OJ4" s="126"/>
      <c r="OK4" s="126"/>
      <c r="OL4" s="126"/>
      <c r="OM4" s="126"/>
      <c r="ON4" s="126"/>
      <c r="OO4" s="126"/>
      <c r="OP4" s="126"/>
      <c r="OQ4" s="126"/>
      <c r="OR4" s="126"/>
      <c r="OS4" s="126"/>
      <c r="OT4" s="126"/>
      <c r="OU4" s="126"/>
      <c r="OV4" s="126"/>
      <c r="OW4" s="126"/>
      <c r="OX4" s="126"/>
      <c r="OY4" s="126"/>
      <c r="OZ4" s="126"/>
      <c r="PA4" s="126"/>
      <c r="PB4" s="126"/>
      <c r="PC4" s="126"/>
      <c r="PD4" s="126"/>
      <c r="PE4" s="126"/>
      <c r="PF4" s="126"/>
      <c r="PG4" s="126"/>
      <c r="PH4" s="126"/>
      <c r="PI4" s="126"/>
      <c r="PJ4" s="126"/>
      <c r="PK4" s="126"/>
      <c r="PL4" s="126"/>
      <c r="PM4" s="126"/>
      <c r="PN4" s="126"/>
      <c r="PO4" s="126"/>
      <c r="PP4" s="126"/>
      <c r="PQ4" s="126"/>
      <c r="PR4" s="126"/>
      <c r="PS4" s="126"/>
      <c r="PT4" s="126"/>
      <c r="PU4" s="126"/>
      <c r="PV4" s="126"/>
      <c r="PW4" s="126"/>
      <c r="PX4" s="126"/>
      <c r="PY4" s="126"/>
      <c r="PZ4" s="126"/>
      <c r="QA4" s="126"/>
      <c r="QB4" s="126"/>
      <c r="QC4" s="126"/>
      <c r="QD4" s="126"/>
      <c r="QE4" s="126"/>
      <c r="QF4" s="126"/>
      <c r="QG4" s="126"/>
      <c r="QH4" s="126"/>
      <c r="QI4" s="126"/>
      <c r="QJ4" s="126"/>
      <c r="QK4" s="126"/>
      <c r="QL4" s="126"/>
      <c r="QM4" s="126"/>
      <c r="QN4" s="126"/>
      <c r="QO4" s="126"/>
      <c r="QP4" s="126"/>
      <c r="QQ4" s="126"/>
      <c r="QR4" s="126"/>
      <c r="QS4" s="126"/>
      <c r="QT4" s="126"/>
      <c r="QU4" s="126"/>
      <c r="QV4" s="126"/>
      <c r="QW4" s="126"/>
      <c r="QX4" s="126"/>
      <c r="QY4" s="126"/>
      <c r="QZ4" s="126"/>
      <c r="RA4" s="126"/>
      <c r="RB4" s="126"/>
      <c r="RC4" s="126"/>
      <c r="RD4" s="126"/>
      <c r="RE4" s="126"/>
      <c r="RF4" s="126"/>
      <c r="RG4" s="126"/>
      <c r="RH4" s="126"/>
      <c r="RI4" s="126"/>
      <c r="RJ4" s="126"/>
      <c r="RK4" s="126"/>
      <c r="RL4" s="126"/>
      <c r="RM4" s="126"/>
      <c r="RN4" s="126"/>
      <c r="RO4" s="126"/>
      <c r="RP4" s="126"/>
      <c r="RQ4" s="126"/>
      <c r="RR4" s="126"/>
      <c r="RS4" s="126"/>
      <c r="RT4" s="126"/>
      <c r="RU4" s="126"/>
      <c r="RV4" s="126"/>
      <c r="RW4" s="126"/>
      <c r="RX4" s="126"/>
      <c r="RY4" s="126"/>
      <c r="RZ4" s="126"/>
      <c r="SA4" s="126"/>
      <c r="SB4" s="126"/>
      <c r="SC4" s="126"/>
      <c r="SD4" s="126"/>
      <c r="SE4" s="126"/>
      <c r="SF4" s="126"/>
      <c r="SG4" s="126"/>
      <c r="SH4" s="126"/>
      <c r="SI4" s="126"/>
      <c r="SJ4" s="126"/>
      <c r="SK4" s="126"/>
      <c r="SL4" s="126"/>
      <c r="SM4" s="126"/>
      <c r="SN4" s="126"/>
      <c r="SO4" s="126"/>
      <c r="SP4" s="126"/>
      <c r="SQ4" s="126"/>
      <c r="SR4" s="126"/>
      <c r="SS4" s="126"/>
      <c r="ST4" s="126"/>
      <c r="SU4" s="126"/>
      <c r="SV4" s="126"/>
      <c r="SW4" s="126"/>
      <c r="SX4" s="126"/>
      <c r="SY4" s="126"/>
      <c r="SZ4" s="126"/>
      <c r="TA4" s="126"/>
      <c r="TB4" s="126"/>
      <c r="TC4" s="126"/>
      <c r="TD4" s="126"/>
      <c r="TE4" s="126"/>
      <c r="TF4" s="126"/>
      <c r="TG4" s="126"/>
      <c r="TH4" s="126"/>
      <c r="TI4" s="126"/>
      <c r="TJ4" s="126"/>
      <c r="TK4" s="126"/>
      <c r="TL4" s="126"/>
      <c r="TM4" s="126"/>
      <c r="TN4" s="126"/>
      <c r="TO4" s="126"/>
      <c r="TP4" s="126"/>
      <c r="TQ4" s="126"/>
      <c r="TR4" s="126"/>
      <c r="TS4" s="126"/>
      <c r="TT4" s="126"/>
      <c r="TU4" s="126"/>
      <c r="TV4" s="126"/>
      <c r="TW4" s="126"/>
      <c r="TX4" s="126"/>
      <c r="TY4" s="126"/>
      <c r="TZ4" s="126"/>
      <c r="UA4" s="126"/>
      <c r="UB4" s="126"/>
      <c r="UC4" s="126"/>
      <c r="UD4" s="126"/>
      <c r="UE4" s="126"/>
      <c r="UF4" s="126"/>
      <c r="UG4" s="126"/>
      <c r="UH4" s="126"/>
      <c r="UI4" s="126"/>
      <c r="UJ4" s="126"/>
      <c r="UK4" s="126"/>
      <c r="UL4" s="126"/>
      <c r="UM4" s="126"/>
      <c r="UN4" s="126"/>
      <c r="UO4" s="126"/>
      <c r="UP4" s="126"/>
      <c r="UQ4" s="126"/>
      <c r="UR4" s="126"/>
      <c r="US4" s="126"/>
      <c r="UT4" s="126"/>
      <c r="UU4" s="126"/>
      <c r="UV4" s="126"/>
      <c r="UW4" s="126"/>
      <c r="UX4" s="126"/>
      <c r="UY4" s="126"/>
      <c r="UZ4" s="126"/>
      <c r="VA4" s="126"/>
      <c r="VB4" s="126"/>
      <c r="VC4" s="126"/>
      <c r="VD4" s="126"/>
      <c r="VE4" s="126"/>
      <c r="VF4" s="126"/>
      <c r="VG4" s="126"/>
      <c r="VH4" s="126"/>
      <c r="VI4" s="126"/>
      <c r="VJ4" s="126"/>
      <c r="VK4" s="126"/>
      <c r="VL4" s="126"/>
      <c r="VM4" s="126"/>
      <c r="VN4" s="126"/>
      <c r="VO4" s="126"/>
      <c r="VP4" s="126"/>
      <c r="VQ4" s="126"/>
      <c r="VR4" s="126"/>
      <c r="VS4" s="126"/>
      <c r="VT4" s="126"/>
      <c r="VU4" s="126"/>
      <c r="VV4" s="126"/>
      <c r="VW4" s="126"/>
      <c r="VX4" s="126"/>
      <c r="VY4" s="126"/>
      <c r="VZ4" s="126"/>
      <c r="WA4" s="126"/>
      <c r="WB4" s="126"/>
      <c r="WC4" s="126"/>
      <c r="WD4" s="126"/>
      <c r="WE4" s="126"/>
      <c r="WF4" s="126"/>
      <c r="WG4" s="126"/>
      <c r="WH4" s="126"/>
      <c r="WI4" s="126"/>
      <c r="WJ4" s="126"/>
      <c r="WK4" s="126"/>
      <c r="WL4" s="126"/>
      <c r="WM4" s="126"/>
      <c r="WN4" s="126"/>
      <c r="WO4" s="126"/>
      <c r="WP4" s="126"/>
      <c r="WQ4" s="126"/>
      <c r="WR4" s="126"/>
      <c r="WS4" s="126"/>
      <c r="WT4" s="126"/>
      <c r="WU4" s="126"/>
      <c r="WV4" s="126"/>
      <c r="WW4" s="126"/>
      <c r="WX4" s="126"/>
      <c r="WY4" s="126"/>
      <c r="WZ4" s="126"/>
      <c r="XA4" s="126"/>
      <c r="XB4" s="126"/>
      <c r="XC4" s="126"/>
      <c r="XD4" s="126"/>
      <c r="XE4" s="126"/>
      <c r="XF4" s="126"/>
      <c r="XG4" s="126"/>
      <c r="XH4" s="126"/>
      <c r="XI4" s="126"/>
      <c r="XJ4" s="126"/>
      <c r="XK4" s="126"/>
      <c r="XL4" s="126"/>
      <c r="XM4" s="126"/>
      <c r="XN4" s="126"/>
      <c r="XO4" s="126"/>
      <c r="XP4" s="126"/>
      <c r="XQ4" s="126"/>
      <c r="XR4" s="126"/>
      <c r="XS4" s="126"/>
      <c r="XT4" s="126"/>
      <c r="XU4" s="126"/>
      <c r="XV4" s="126"/>
      <c r="XW4" s="126"/>
      <c r="XX4" s="126"/>
      <c r="XY4" s="126"/>
      <c r="XZ4" s="126"/>
      <c r="YA4" s="126"/>
      <c r="YB4" s="126"/>
      <c r="YC4" s="126"/>
      <c r="YD4" s="126"/>
      <c r="YE4" s="126"/>
      <c r="YF4" s="126"/>
      <c r="YG4" s="126"/>
      <c r="YH4" s="126"/>
      <c r="YI4" s="126"/>
      <c r="YJ4" s="126"/>
      <c r="YK4" s="126"/>
      <c r="YL4" s="126"/>
      <c r="YM4" s="126"/>
      <c r="YN4" s="126"/>
      <c r="YO4" s="126"/>
      <c r="YP4" s="126"/>
      <c r="YQ4" s="126"/>
      <c r="YR4" s="126"/>
      <c r="YS4" s="126"/>
      <c r="YT4" s="126"/>
      <c r="YU4" s="126"/>
      <c r="YV4" s="126"/>
      <c r="YW4" s="126"/>
      <c r="YX4" s="126"/>
      <c r="YY4" s="126"/>
      <c r="YZ4" s="126"/>
      <c r="ZA4" s="126"/>
      <c r="ZB4" s="126"/>
      <c r="ZC4" s="126"/>
      <c r="ZD4" s="126"/>
      <c r="ZE4" s="126"/>
      <c r="ZF4" s="126"/>
      <c r="ZG4" s="126"/>
      <c r="ZH4" s="126"/>
      <c r="ZI4" s="126"/>
      <c r="ZJ4" s="126"/>
      <c r="ZK4" s="126"/>
      <c r="ZL4" s="126"/>
      <c r="ZM4" s="126"/>
      <c r="ZN4" s="126"/>
      <c r="ZO4" s="126"/>
      <c r="ZP4" s="126"/>
      <c r="ZQ4" s="126"/>
      <c r="ZR4" s="126"/>
      <c r="ZS4" s="126"/>
      <c r="ZT4" s="126"/>
      <c r="ZU4" s="126"/>
      <c r="ZV4" s="126"/>
      <c r="ZW4" s="126"/>
      <c r="ZX4" s="126"/>
      <c r="ZY4" s="126"/>
      <c r="ZZ4" s="126"/>
      <c r="AAA4" s="126"/>
      <c r="AAB4" s="126"/>
      <c r="AAC4" s="126"/>
      <c r="AAD4" s="126"/>
      <c r="AAE4" s="126"/>
      <c r="AAF4" s="126"/>
      <c r="AAG4" s="126"/>
      <c r="AAH4" s="126"/>
      <c r="AAI4" s="126"/>
      <c r="AAJ4" s="126"/>
      <c r="AAK4" s="126"/>
      <c r="AAL4" s="126"/>
      <c r="AAM4" s="126"/>
      <c r="AAN4" s="126"/>
      <c r="AAO4" s="126"/>
      <c r="AAP4" s="126"/>
      <c r="AAQ4" s="126"/>
      <c r="AAR4" s="126"/>
      <c r="AAS4" s="126"/>
      <c r="AAT4" s="126"/>
      <c r="AAU4" s="126"/>
      <c r="AAV4" s="126"/>
      <c r="AAW4" s="126"/>
      <c r="AAX4" s="126"/>
      <c r="AAY4" s="126"/>
      <c r="AAZ4" s="126"/>
      <c r="ABA4" s="126"/>
      <c r="ABB4" s="126"/>
      <c r="ABC4" s="126"/>
      <c r="ABD4" s="126"/>
      <c r="ABE4" s="126"/>
      <c r="ABF4" s="126"/>
      <c r="ABG4" s="126"/>
      <c r="ABH4" s="126"/>
      <c r="ABI4" s="126"/>
      <c r="ABJ4" s="126"/>
      <c r="ABK4" s="126"/>
      <c r="ABL4" s="126"/>
      <c r="ABM4" s="126"/>
      <c r="ABN4" s="126"/>
      <c r="ABO4" s="126"/>
      <c r="ABP4" s="126"/>
      <c r="ABQ4" s="126"/>
      <c r="ABR4" s="126"/>
      <c r="ABS4" s="126"/>
      <c r="ABT4" s="126"/>
      <c r="ABU4" s="126"/>
      <c r="ABV4" s="126"/>
      <c r="ABW4" s="126"/>
      <c r="ABX4" s="126"/>
      <c r="ABY4" s="126"/>
      <c r="ABZ4" s="126"/>
      <c r="ACA4" s="126"/>
      <c r="ACB4" s="126"/>
      <c r="ACC4" s="126"/>
      <c r="ACD4" s="126"/>
      <c r="ACE4" s="126"/>
      <c r="ACF4" s="126"/>
      <c r="ACG4" s="126"/>
      <c r="ACH4" s="126"/>
      <c r="ACI4" s="126"/>
      <c r="ACJ4" s="126"/>
      <c r="ACK4" s="126"/>
      <c r="ACL4" s="126"/>
      <c r="ACM4" s="126"/>
      <c r="ACN4" s="126"/>
      <c r="ACO4" s="126"/>
      <c r="ACP4" s="126"/>
      <c r="ACQ4" s="126"/>
      <c r="ACR4" s="126"/>
      <c r="ACS4" s="126"/>
      <c r="ACT4" s="126"/>
      <c r="ACU4" s="126"/>
      <c r="ACV4" s="126"/>
      <c r="ACW4" s="126"/>
      <c r="ACX4" s="126"/>
      <c r="ACY4" s="126"/>
      <c r="ACZ4" s="126"/>
      <c r="ADA4" s="126"/>
      <c r="ADB4" s="126"/>
      <c r="ADC4" s="126"/>
      <c r="ADD4" s="126"/>
      <c r="ADE4" s="126"/>
      <c r="ADF4" s="126"/>
      <c r="ADG4" s="126"/>
      <c r="ADH4" s="126"/>
      <c r="ADI4" s="126"/>
      <c r="ADJ4" s="126"/>
      <c r="ADK4" s="126"/>
      <c r="ADL4" s="126"/>
      <c r="ADM4" s="126"/>
      <c r="ADN4" s="126"/>
      <c r="ADO4" s="126"/>
      <c r="ADP4" s="126"/>
      <c r="ADQ4" s="126"/>
      <c r="ADR4" s="126"/>
      <c r="ADS4" s="126"/>
      <c r="ADT4" s="126"/>
      <c r="ADU4" s="126"/>
      <c r="ADV4" s="126"/>
      <c r="ADW4" s="126"/>
      <c r="ADX4" s="126"/>
      <c r="ADY4" s="126"/>
      <c r="ADZ4" s="126"/>
      <c r="AEA4" s="126"/>
      <c r="AEB4" s="126"/>
      <c r="AEC4" s="126"/>
      <c r="AED4" s="126"/>
      <c r="AEE4" s="126"/>
      <c r="AEF4" s="126"/>
      <c r="AEG4" s="126"/>
      <c r="AEH4" s="126"/>
      <c r="AEI4" s="126"/>
      <c r="AEJ4" s="126"/>
      <c r="AEK4" s="126"/>
      <c r="AEL4" s="126"/>
      <c r="AEM4" s="126"/>
      <c r="AEN4" s="126"/>
      <c r="AEO4" s="126"/>
      <c r="AEP4" s="126"/>
      <c r="AEQ4" s="126"/>
      <c r="AER4" s="126"/>
      <c r="AES4" s="126"/>
      <c r="AET4" s="126"/>
      <c r="AEU4" s="126"/>
      <c r="AEV4" s="126"/>
      <c r="AEW4" s="126"/>
      <c r="AEX4" s="126"/>
      <c r="AEY4" s="126"/>
      <c r="AEZ4" s="126"/>
      <c r="AFA4" s="126"/>
      <c r="AFB4" s="126"/>
      <c r="AFC4" s="126"/>
      <c r="AFD4" s="126"/>
      <c r="AFE4" s="126"/>
      <c r="AFF4" s="126"/>
      <c r="AFG4" s="126"/>
      <c r="AFH4" s="126"/>
      <c r="AFI4" s="126"/>
      <c r="AFJ4" s="126"/>
      <c r="AFK4" s="126"/>
      <c r="AFL4" s="126"/>
      <c r="AFM4" s="126"/>
      <c r="AFN4" s="126"/>
      <c r="AFO4" s="126"/>
      <c r="AFP4" s="126"/>
      <c r="AFQ4" s="126"/>
      <c r="AFR4" s="126"/>
      <c r="AFS4" s="126"/>
      <c r="AFT4" s="126"/>
      <c r="AFU4" s="126"/>
      <c r="AFV4" s="126"/>
      <c r="AFW4" s="126"/>
      <c r="AFX4" s="126"/>
      <c r="AFY4" s="126"/>
      <c r="AFZ4" s="126"/>
      <c r="AGA4" s="126"/>
      <c r="AGB4" s="126"/>
      <c r="AGC4" s="126"/>
      <c r="AGD4" s="126"/>
      <c r="AGE4" s="126"/>
      <c r="AGF4" s="126"/>
      <c r="AGG4" s="126"/>
      <c r="AGH4" s="126"/>
      <c r="AGI4" s="126"/>
      <c r="AGJ4" s="126"/>
      <c r="AGK4" s="126"/>
      <c r="AGL4" s="126"/>
      <c r="AGM4" s="126"/>
      <c r="AGN4" s="126"/>
      <c r="AGO4" s="126"/>
      <c r="AGP4" s="126"/>
      <c r="AGQ4" s="126"/>
      <c r="AGR4" s="126"/>
      <c r="AGS4" s="126"/>
      <c r="AGT4" s="126"/>
      <c r="AGU4" s="126"/>
      <c r="AGV4" s="126"/>
      <c r="AGW4" s="126"/>
      <c r="AGX4" s="126"/>
      <c r="AGY4" s="126"/>
      <c r="AGZ4" s="126"/>
      <c r="AHA4" s="126"/>
      <c r="AHB4" s="126"/>
      <c r="AHC4" s="126"/>
      <c r="AHD4" s="126"/>
      <c r="AHE4" s="126"/>
      <c r="AHF4" s="126"/>
      <c r="AHG4" s="126"/>
      <c r="AHH4" s="126"/>
      <c r="AHI4" s="126"/>
      <c r="AHJ4" s="126"/>
      <c r="AHK4" s="126"/>
      <c r="AHL4" s="126"/>
      <c r="AHM4" s="126"/>
      <c r="AHN4" s="126"/>
      <c r="AHO4" s="126"/>
      <c r="AHP4" s="126"/>
      <c r="AHQ4" s="126"/>
      <c r="AHR4" s="126"/>
      <c r="AHS4" s="126"/>
      <c r="AHT4" s="126"/>
      <c r="AHU4" s="126"/>
      <c r="AHV4" s="126"/>
      <c r="AHW4" s="126"/>
      <c r="AHX4" s="126"/>
      <c r="AHY4" s="126"/>
      <c r="AHZ4" s="126"/>
      <c r="AIA4" s="126"/>
      <c r="AIB4" s="126"/>
      <c r="AIC4" s="126"/>
      <c r="AID4" s="126"/>
      <c r="AIE4" s="126"/>
      <c r="AIF4" s="126"/>
      <c r="AIG4" s="126"/>
      <c r="AIH4" s="126"/>
      <c r="AII4" s="126"/>
      <c r="AIJ4" s="126"/>
      <c r="AIK4" s="126"/>
      <c r="AIL4" s="126"/>
      <c r="AIM4" s="126"/>
      <c r="AIN4" s="126"/>
      <c r="AIO4" s="126"/>
      <c r="AIP4" s="126"/>
      <c r="AIQ4" s="126"/>
      <c r="AIR4" s="126"/>
      <c r="AIS4" s="126"/>
      <c r="AIT4" s="126"/>
      <c r="AIU4" s="126"/>
      <c r="AIV4" s="126"/>
      <c r="AIW4" s="126"/>
      <c r="AIX4" s="126"/>
      <c r="AIY4" s="126"/>
      <c r="AIZ4" s="126"/>
      <c r="AJA4" s="126"/>
      <c r="AJB4" s="126"/>
      <c r="AJC4" s="126"/>
      <c r="AJD4" s="126"/>
      <c r="AJE4" s="126"/>
      <c r="AJF4" s="126"/>
      <c r="AJG4" s="126"/>
      <c r="AJH4" s="126"/>
      <c r="AJI4" s="126"/>
      <c r="AJJ4" s="126"/>
      <c r="AJK4" s="126"/>
      <c r="AJL4" s="126"/>
      <c r="AJM4" s="126"/>
      <c r="AJN4" s="126"/>
      <c r="AJO4" s="126"/>
      <c r="AJP4" s="126"/>
      <c r="AJQ4" s="126"/>
      <c r="AJR4" s="126"/>
      <c r="AJS4" s="126"/>
      <c r="AJT4" s="126"/>
      <c r="AJU4" s="126"/>
      <c r="AJV4" s="126"/>
      <c r="AJW4" s="126"/>
      <c r="AJX4" s="126"/>
      <c r="AJY4" s="126"/>
      <c r="AJZ4" s="126"/>
      <c r="AKA4" s="126"/>
      <c r="AKB4" s="126"/>
      <c r="AKC4" s="126"/>
      <c r="AKD4" s="126"/>
      <c r="AKE4" s="126"/>
      <c r="AKF4" s="126"/>
      <c r="AKG4" s="126"/>
      <c r="AKH4" s="126"/>
      <c r="AKI4" s="126"/>
      <c r="AKJ4" s="126"/>
      <c r="AKK4" s="126"/>
      <c r="AKL4" s="126"/>
      <c r="AKM4" s="126"/>
      <c r="AKN4" s="126"/>
      <c r="AKO4" s="126"/>
      <c r="AKP4" s="126"/>
      <c r="AKQ4" s="126"/>
      <c r="AKR4" s="126"/>
      <c r="AKS4" s="126"/>
      <c r="AKT4" s="126"/>
      <c r="AKU4" s="126"/>
      <c r="AKV4" s="126"/>
      <c r="AKW4" s="126"/>
      <c r="AKX4" s="126"/>
      <c r="AKY4" s="126"/>
      <c r="AKZ4" s="126"/>
      <c r="ALA4" s="126"/>
      <c r="ALB4" s="126"/>
      <c r="ALC4" s="126"/>
      <c r="ALD4" s="126"/>
      <c r="ALE4" s="126"/>
      <c r="ALF4" s="126"/>
      <c r="ALG4" s="126"/>
      <c r="ALH4" s="126"/>
      <c r="ALI4" s="126"/>
      <c r="ALJ4" s="126"/>
      <c r="ALK4" s="126"/>
      <c r="ALL4" s="126"/>
      <c r="ALM4" s="126"/>
      <c r="ALN4" s="126"/>
      <c r="ALO4" s="126"/>
      <c r="ALP4" s="126"/>
      <c r="ALQ4" s="126"/>
      <c r="ALR4" s="126"/>
      <c r="ALS4" s="126"/>
      <c r="ALT4" s="126"/>
      <c r="ALU4" s="126"/>
      <c r="ALV4" s="126"/>
      <c r="ALW4" s="126"/>
      <c r="ALX4" s="126"/>
      <c r="ALY4" s="126"/>
      <c r="ALZ4" s="126"/>
      <c r="AMA4" s="126"/>
      <c r="AMB4" s="126"/>
      <c r="AMC4" s="126"/>
      <c r="AMD4" s="126"/>
      <c r="AME4" s="126"/>
      <c r="AMF4" s="126"/>
      <c r="AMG4" s="126"/>
      <c r="AMH4" s="126"/>
      <c r="AMI4" s="126"/>
      <c r="AMJ4" s="126"/>
      <c r="AMK4" s="126"/>
      <c r="AML4" s="126"/>
      <c r="AMM4" s="126"/>
      <c r="AMN4" s="126"/>
      <c r="AMO4" s="126"/>
      <c r="AMP4" s="126"/>
      <c r="AMQ4" s="126"/>
      <c r="AMR4" s="126"/>
      <c r="AMS4" s="126"/>
      <c r="AMT4" s="126"/>
      <c r="AMU4" s="126"/>
      <c r="AMV4" s="126"/>
      <c r="AMW4" s="126"/>
      <c r="AMX4" s="126"/>
      <c r="AMY4" s="126"/>
      <c r="AMZ4" s="126"/>
      <c r="ANA4" s="126"/>
      <c r="ANB4" s="126"/>
      <c r="ANC4" s="126"/>
      <c r="AND4" s="126"/>
      <c r="ANE4" s="126"/>
      <c r="ANF4" s="126"/>
      <c r="ANG4" s="126"/>
      <c r="ANH4" s="126"/>
      <c r="ANI4" s="126"/>
      <c r="ANJ4" s="126"/>
      <c r="ANK4" s="126"/>
      <c r="ANL4" s="126"/>
      <c r="ANM4" s="126"/>
      <c r="ANN4" s="126"/>
      <c r="ANO4" s="126"/>
      <c r="ANP4" s="126"/>
      <c r="ANQ4" s="126"/>
      <c r="ANR4" s="126"/>
      <c r="ANS4" s="126"/>
      <c r="ANT4" s="126"/>
      <c r="ANU4" s="126"/>
      <c r="ANV4" s="126"/>
      <c r="ANW4" s="126"/>
      <c r="ANX4" s="126"/>
      <c r="ANY4" s="126"/>
      <c r="ANZ4" s="126"/>
      <c r="AOA4" s="126"/>
      <c r="AOB4" s="126"/>
      <c r="AOC4" s="126"/>
      <c r="AOD4" s="126"/>
      <c r="AOE4" s="126"/>
      <c r="AOF4" s="126"/>
      <c r="AOG4" s="126"/>
      <c r="AOH4" s="126"/>
      <c r="AOI4" s="126"/>
      <c r="AOJ4" s="126"/>
      <c r="AOK4" s="126"/>
      <c r="AOL4" s="126"/>
      <c r="AOM4" s="126"/>
      <c r="AON4" s="126"/>
      <c r="AOO4" s="126"/>
      <c r="AOP4" s="126"/>
      <c r="AOQ4" s="126"/>
      <c r="AOR4" s="126"/>
      <c r="AOS4" s="126"/>
      <c r="AOT4" s="126"/>
      <c r="AOU4" s="126"/>
      <c r="AOV4" s="126"/>
      <c r="AOW4" s="126"/>
      <c r="AOX4" s="126"/>
      <c r="AOY4" s="126"/>
      <c r="AOZ4" s="126"/>
      <c r="APA4" s="126"/>
      <c r="APB4" s="126"/>
      <c r="APC4" s="126"/>
      <c r="APD4" s="126"/>
      <c r="APE4" s="126"/>
      <c r="APF4" s="126"/>
      <c r="APG4" s="126"/>
      <c r="APH4" s="126"/>
      <c r="API4" s="126"/>
      <c r="APJ4" s="126"/>
      <c r="APK4" s="126"/>
      <c r="APL4" s="126"/>
      <c r="APM4" s="126"/>
      <c r="APN4" s="126"/>
      <c r="APO4" s="126"/>
      <c r="APP4" s="126"/>
      <c r="APQ4" s="126"/>
      <c r="APR4" s="126"/>
      <c r="APS4" s="126"/>
      <c r="APT4" s="126"/>
      <c r="APU4" s="126"/>
      <c r="APV4" s="126"/>
      <c r="APW4" s="126"/>
      <c r="APX4" s="126"/>
      <c r="APY4" s="126"/>
      <c r="APZ4" s="126"/>
      <c r="AQA4" s="126"/>
      <c r="AQB4" s="126"/>
      <c r="AQC4" s="126"/>
      <c r="AQD4" s="126"/>
      <c r="AQE4" s="126"/>
      <c r="AQF4" s="126"/>
      <c r="AQG4" s="126"/>
      <c r="AQH4" s="126"/>
      <c r="AQI4" s="126"/>
      <c r="AQJ4" s="126"/>
      <c r="AQK4" s="126"/>
      <c r="AQL4" s="126"/>
      <c r="AQM4" s="126"/>
      <c r="AQN4" s="126"/>
      <c r="AQO4" s="126"/>
      <c r="AQP4" s="126"/>
      <c r="AQQ4" s="126"/>
      <c r="AQR4" s="126"/>
      <c r="AQS4" s="126"/>
      <c r="AQT4" s="126"/>
      <c r="AQU4" s="126"/>
      <c r="AQV4" s="126"/>
      <c r="AQW4" s="126"/>
      <c r="AQX4" s="126"/>
      <c r="AQY4" s="126"/>
      <c r="AQZ4" s="126"/>
      <c r="ARA4" s="126"/>
      <c r="ARB4" s="126"/>
      <c r="ARC4" s="126"/>
      <c r="ARD4" s="126"/>
      <c r="ARE4" s="126"/>
      <c r="ARF4" s="126"/>
      <c r="ARG4" s="126"/>
      <c r="ARH4" s="126"/>
      <c r="ARI4" s="126"/>
      <c r="ARJ4" s="126"/>
      <c r="ARK4" s="126"/>
      <c r="ARL4" s="126"/>
      <c r="ARM4" s="126"/>
      <c r="ARN4" s="126"/>
      <c r="ARO4" s="126"/>
      <c r="ARP4" s="126"/>
      <c r="ARQ4" s="126"/>
      <c r="ARR4" s="126"/>
      <c r="ARS4" s="126"/>
      <c r="ART4" s="126"/>
      <c r="ARU4" s="126"/>
      <c r="ARV4" s="126"/>
      <c r="ARW4" s="126"/>
      <c r="ARX4" s="126"/>
      <c r="ARY4" s="126"/>
      <c r="ARZ4" s="126"/>
      <c r="ASA4" s="126"/>
      <c r="ASB4" s="126"/>
      <c r="ASC4" s="126"/>
      <c r="ASD4" s="126"/>
      <c r="ASE4" s="126"/>
      <c r="ASF4" s="126"/>
      <c r="ASG4" s="126"/>
      <c r="ASH4" s="126"/>
      <c r="ASI4" s="126"/>
      <c r="ASJ4" s="126"/>
      <c r="ASK4" s="126"/>
      <c r="ASL4" s="126"/>
      <c r="ASM4" s="126"/>
      <c r="ASN4" s="126"/>
      <c r="ASO4" s="126"/>
      <c r="ASP4" s="126"/>
      <c r="ASQ4" s="126"/>
      <c r="ASR4" s="126"/>
      <c r="ASS4" s="126"/>
      <c r="AST4" s="126"/>
      <c r="ASU4" s="126"/>
      <c r="ASV4" s="126"/>
      <c r="ASW4" s="126"/>
      <c r="ASX4" s="126"/>
      <c r="ASY4" s="126"/>
      <c r="ASZ4" s="126"/>
      <c r="ATA4" s="126"/>
      <c r="ATB4" s="126"/>
      <c r="ATC4" s="126"/>
      <c r="ATD4" s="126"/>
      <c r="ATE4" s="126"/>
      <c r="ATF4" s="126"/>
      <c r="ATG4" s="126"/>
      <c r="ATH4" s="126"/>
      <c r="ATI4" s="126"/>
      <c r="ATJ4" s="126"/>
      <c r="ATK4" s="126"/>
      <c r="ATL4" s="126"/>
      <c r="ATM4" s="126"/>
      <c r="ATN4" s="126"/>
      <c r="ATO4" s="126"/>
      <c r="ATP4" s="126"/>
      <c r="ATQ4" s="126"/>
      <c r="ATR4" s="126"/>
      <c r="ATS4" s="126"/>
      <c r="ATT4" s="126"/>
      <c r="ATU4" s="126"/>
      <c r="ATV4" s="126"/>
      <c r="ATW4" s="126"/>
      <c r="ATX4" s="126"/>
      <c r="ATY4" s="126"/>
      <c r="ATZ4" s="126"/>
      <c r="AUA4" s="126"/>
      <c r="AUB4" s="126"/>
      <c r="AUC4" s="126"/>
      <c r="AUD4" s="126"/>
      <c r="AUE4" s="126"/>
      <c r="AUF4" s="126"/>
      <c r="AUG4" s="126"/>
      <c r="AUH4" s="126"/>
      <c r="AUI4" s="126"/>
      <c r="AUJ4" s="126"/>
      <c r="AUK4" s="126"/>
      <c r="AUL4" s="126"/>
      <c r="AUM4" s="126"/>
      <c r="AUN4" s="126"/>
      <c r="AUO4" s="126"/>
      <c r="AUP4" s="126"/>
      <c r="AUQ4" s="126"/>
      <c r="AUR4" s="126"/>
      <c r="AUS4" s="126"/>
      <c r="AUT4" s="126"/>
      <c r="AUU4" s="126"/>
      <c r="AUV4" s="126"/>
      <c r="AUW4" s="126"/>
      <c r="AUX4" s="126"/>
      <c r="AUY4" s="126"/>
      <c r="AUZ4" s="126"/>
      <c r="AVA4" s="126"/>
      <c r="AVB4" s="126"/>
      <c r="AVC4" s="126"/>
      <c r="AVD4" s="126"/>
      <c r="AVE4" s="126"/>
      <c r="AVF4" s="126"/>
      <c r="AVG4" s="126"/>
      <c r="AVH4" s="126"/>
      <c r="AVI4" s="126"/>
      <c r="AVJ4" s="126"/>
      <c r="AVK4" s="126"/>
      <c r="AVL4" s="126"/>
      <c r="AVM4" s="126"/>
      <c r="AVN4" s="126"/>
      <c r="AVO4" s="126"/>
      <c r="AVP4" s="126"/>
      <c r="AVQ4" s="126"/>
      <c r="AVR4" s="126"/>
      <c r="AVS4" s="126"/>
      <c r="AVT4" s="126"/>
      <c r="AVU4" s="126"/>
      <c r="AVV4" s="126"/>
      <c r="AVW4" s="126"/>
      <c r="AVX4" s="126"/>
      <c r="AVY4" s="126"/>
      <c r="AVZ4" s="126"/>
      <c r="AWA4" s="126"/>
      <c r="AWB4" s="126"/>
      <c r="AWC4" s="126"/>
      <c r="AWD4" s="126"/>
      <c r="AWE4" s="126"/>
      <c r="AWF4" s="126"/>
      <c r="AWG4" s="126"/>
      <c r="AWH4" s="126"/>
      <c r="AWI4" s="126"/>
      <c r="AWJ4" s="126"/>
      <c r="AWK4" s="126"/>
      <c r="AWL4" s="126"/>
      <c r="AWM4" s="126"/>
      <c r="AWN4" s="126"/>
      <c r="AWO4" s="126"/>
      <c r="AWP4" s="126"/>
      <c r="AWQ4" s="126"/>
      <c r="AWR4" s="126"/>
      <c r="AWS4" s="126"/>
      <c r="AWT4" s="126"/>
      <c r="AWU4" s="126"/>
      <c r="AWV4" s="126"/>
      <c r="AWW4" s="126"/>
      <c r="AWX4" s="126"/>
      <c r="AWY4" s="126"/>
      <c r="AWZ4" s="126"/>
      <c r="AXA4" s="126"/>
      <c r="AXB4" s="126"/>
      <c r="AXC4" s="126"/>
      <c r="AXD4" s="126"/>
      <c r="AXE4" s="126"/>
      <c r="AXF4" s="126"/>
      <c r="AXG4" s="126"/>
      <c r="AXH4" s="126"/>
      <c r="AXI4" s="126"/>
      <c r="AXJ4" s="126"/>
      <c r="AXK4" s="126"/>
      <c r="AXL4" s="126"/>
      <c r="AXM4" s="126"/>
      <c r="AXN4" s="126"/>
      <c r="AXO4" s="126"/>
      <c r="AXP4" s="126"/>
      <c r="AXQ4" s="126"/>
      <c r="AXR4" s="126"/>
      <c r="AXS4" s="126"/>
      <c r="AXT4" s="126"/>
      <c r="AXU4" s="126"/>
      <c r="AXV4" s="126"/>
      <c r="AXW4" s="126"/>
      <c r="AXX4" s="126"/>
      <c r="AXY4" s="126"/>
      <c r="AXZ4" s="126"/>
      <c r="AYA4" s="126"/>
      <c r="AYB4" s="126"/>
      <c r="AYC4" s="126"/>
      <c r="AYD4" s="126"/>
      <c r="AYE4" s="126"/>
      <c r="AYF4" s="126"/>
      <c r="AYG4" s="126"/>
      <c r="AYH4" s="126"/>
      <c r="AYI4" s="126"/>
      <c r="AYJ4" s="126"/>
      <c r="AYK4" s="126"/>
      <c r="AYL4" s="126"/>
      <c r="AYM4" s="126"/>
      <c r="AYN4" s="126"/>
      <c r="AYO4" s="126"/>
      <c r="AYP4" s="126"/>
      <c r="AYQ4" s="126"/>
      <c r="AYR4" s="126"/>
      <c r="AYS4" s="126"/>
      <c r="AYT4" s="126"/>
      <c r="AYU4" s="126"/>
      <c r="AYV4" s="126"/>
      <c r="AYW4" s="126"/>
      <c r="AYX4" s="126"/>
      <c r="AYY4" s="126"/>
      <c r="AYZ4" s="126"/>
      <c r="AZA4" s="126"/>
      <c r="AZB4" s="126"/>
      <c r="AZC4" s="126"/>
      <c r="AZD4" s="126"/>
      <c r="AZE4" s="126"/>
      <c r="AZF4" s="126"/>
      <c r="AZG4" s="126"/>
      <c r="AZH4" s="126"/>
      <c r="AZI4" s="126"/>
      <c r="AZJ4" s="126"/>
      <c r="AZK4" s="126"/>
      <c r="AZL4" s="126"/>
      <c r="AZM4" s="126"/>
      <c r="AZN4" s="126"/>
      <c r="AZO4" s="126"/>
      <c r="AZP4" s="126"/>
      <c r="AZQ4" s="126"/>
      <c r="AZR4" s="126"/>
      <c r="AZS4" s="126"/>
      <c r="AZT4" s="126"/>
      <c r="AZU4" s="126"/>
      <c r="AZV4" s="126"/>
      <c r="AZW4" s="126"/>
      <c r="AZX4" s="126"/>
      <c r="AZY4" s="126"/>
      <c r="AZZ4" s="126"/>
      <c r="BAA4" s="126"/>
      <c r="BAB4" s="126"/>
      <c r="BAC4" s="126"/>
      <c r="BAD4" s="126"/>
      <c r="BAE4" s="126"/>
      <c r="BAF4" s="126"/>
      <c r="BAG4" s="126"/>
      <c r="BAH4" s="126"/>
      <c r="BAI4" s="126"/>
      <c r="BAJ4" s="126"/>
      <c r="BAK4" s="126"/>
      <c r="BAL4" s="126"/>
      <c r="BAM4" s="126"/>
      <c r="BAN4" s="126"/>
      <c r="BAO4" s="126"/>
      <c r="BAP4" s="126"/>
      <c r="BAQ4" s="126"/>
      <c r="BAR4" s="126"/>
      <c r="BAS4" s="126"/>
      <c r="BAT4" s="126"/>
      <c r="BAU4" s="126"/>
      <c r="BAV4" s="126"/>
      <c r="BAW4" s="126"/>
      <c r="BAX4" s="126"/>
      <c r="BAY4" s="126"/>
      <c r="BAZ4" s="126"/>
      <c r="BBA4" s="126"/>
      <c r="BBB4" s="126"/>
      <c r="BBC4" s="126"/>
      <c r="BBD4" s="126"/>
      <c r="BBE4" s="126"/>
      <c r="BBF4" s="126"/>
      <c r="BBG4" s="126"/>
      <c r="BBH4" s="126"/>
      <c r="BBI4" s="126"/>
      <c r="BBJ4" s="126"/>
      <c r="BBK4" s="126"/>
      <c r="BBL4" s="126"/>
      <c r="BBM4" s="126"/>
      <c r="BBN4" s="126"/>
      <c r="BBO4" s="126"/>
      <c r="BBP4" s="126"/>
      <c r="BBQ4" s="126"/>
      <c r="BBR4" s="126"/>
      <c r="BBS4" s="126"/>
      <c r="BBT4" s="126"/>
      <c r="BBU4" s="126"/>
      <c r="BBV4" s="126"/>
      <c r="BBW4" s="126"/>
      <c r="BBX4" s="126"/>
      <c r="BBY4" s="126"/>
      <c r="BBZ4" s="126"/>
      <c r="BCA4" s="126"/>
      <c r="BCB4" s="126"/>
      <c r="BCC4" s="126"/>
      <c r="BCD4" s="126"/>
      <c r="BCE4" s="126"/>
      <c r="BCF4" s="126"/>
      <c r="BCG4" s="126"/>
      <c r="BCH4" s="126"/>
      <c r="BCI4" s="126"/>
      <c r="BCJ4" s="126"/>
      <c r="BCK4" s="126"/>
      <c r="BCL4" s="126"/>
      <c r="BCM4" s="126"/>
      <c r="BCN4" s="126"/>
      <c r="BCO4" s="126"/>
      <c r="BCP4" s="126"/>
      <c r="BCQ4" s="126"/>
      <c r="BCR4" s="126"/>
      <c r="BCS4" s="126"/>
      <c r="BCT4" s="126"/>
      <c r="BCU4" s="126"/>
      <c r="BCV4" s="126"/>
      <c r="BCW4" s="126"/>
      <c r="BCX4" s="126"/>
      <c r="BCY4" s="126"/>
      <c r="BCZ4" s="126"/>
      <c r="BDA4" s="126"/>
      <c r="BDB4" s="126"/>
      <c r="BDC4" s="126"/>
      <c r="BDD4" s="126"/>
      <c r="BDE4" s="126"/>
      <c r="BDF4" s="126"/>
      <c r="BDG4" s="126"/>
      <c r="BDH4" s="126"/>
      <c r="BDI4" s="126"/>
      <c r="BDJ4" s="126"/>
      <c r="BDK4" s="126"/>
      <c r="BDL4" s="126"/>
      <c r="BDM4" s="126"/>
      <c r="BDN4" s="126"/>
      <c r="BDO4" s="126"/>
      <c r="BDP4" s="126"/>
      <c r="BDQ4" s="126"/>
      <c r="BDR4" s="126"/>
      <c r="BDS4" s="126"/>
      <c r="BDT4" s="126"/>
      <c r="BDU4" s="126"/>
      <c r="BDV4" s="126"/>
      <c r="BDW4" s="126"/>
      <c r="BDX4" s="126"/>
      <c r="BDY4" s="126"/>
      <c r="BDZ4" s="126"/>
      <c r="BEA4" s="126"/>
      <c r="BEB4" s="126"/>
      <c r="BEC4" s="126"/>
      <c r="BED4" s="126"/>
      <c r="BEE4" s="126"/>
      <c r="BEF4" s="126"/>
      <c r="BEG4" s="126"/>
      <c r="BEH4" s="126"/>
      <c r="BEI4" s="126"/>
      <c r="BEJ4" s="126"/>
      <c r="BEK4" s="126"/>
      <c r="BEL4" s="126"/>
      <c r="BEM4" s="126"/>
      <c r="BEN4" s="126"/>
      <c r="BEO4" s="126"/>
      <c r="BEP4" s="126"/>
      <c r="BEQ4" s="126"/>
      <c r="BER4" s="126"/>
      <c r="BES4" s="126"/>
      <c r="BET4" s="126"/>
      <c r="BEU4" s="126"/>
      <c r="BEV4" s="126"/>
      <c r="BEW4" s="126"/>
      <c r="BEX4" s="126"/>
      <c r="BEY4" s="126"/>
      <c r="BEZ4" s="126"/>
      <c r="BFA4" s="126"/>
      <c r="BFB4" s="126"/>
      <c r="BFC4" s="126"/>
      <c r="BFD4" s="126"/>
      <c r="BFE4" s="126"/>
      <c r="BFF4" s="126"/>
      <c r="BFG4" s="126"/>
      <c r="BFH4" s="126"/>
      <c r="BFI4" s="126"/>
      <c r="BFJ4" s="126"/>
      <c r="BFK4" s="126"/>
      <c r="BFL4" s="126"/>
      <c r="BFM4" s="126"/>
      <c r="BFN4" s="126"/>
      <c r="BFO4" s="126"/>
      <c r="BFP4" s="126"/>
      <c r="BFQ4" s="126"/>
      <c r="BFR4" s="126"/>
      <c r="BFS4" s="126"/>
      <c r="BFT4" s="126"/>
      <c r="BFU4" s="126"/>
      <c r="BFV4" s="126"/>
      <c r="BFW4" s="126"/>
      <c r="BFX4" s="126"/>
      <c r="BFY4" s="126"/>
      <c r="BFZ4" s="126"/>
      <c r="BGA4" s="126"/>
      <c r="BGB4" s="126"/>
      <c r="BGC4" s="126"/>
      <c r="BGD4" s="126"/>
      <c r="BGE4" s="126"/>
      <c r="BGF4" s="126"/>
      <c r="BGG4" s="126"/>
      <c r="BGH4" s="126"/>
      <c r="BGI4" s="126"/>
      <c r="BGJ4" s="126"/>
      <c r="BGK4" s="126"/>
      <c r="BGL4" s="126"/>
      <c r="BGM4" s="126"/>
      <c r="BGN4" s="126"/>
      <c r="BGO4" s="126"/>
      <c r="BGP4" s="126"/>
      <c r="BGQ4" s="126"/>
      <c r="BGR4" s="126"/>
      <c r="BGS4" s="126"/>
      <c r="BGT4" s="126"/>
      <c r="BGU4" s="126"/>
      <c r="BGV4" s="126"/>
      <c r="BGW4" s="126"/>
      <c r="BGX4" s="126"/>
      <c r="BGY4" s="126"/>
      <c r="BGZ4" s="126"/>
      <c r="BHA4" s="126"/>
      <c r="BHB4" s="126"/>
      <c r="BHC4" s="126"/>
      <c r="BHD4" s="126"/>
      <c r="BHE4" s="126"/>
      <c r="BHF4" s="126"/>
      <c r="BHG4" s="126"/>
      <c r="BHH4" s="126"/>
      <c r="BHI4" s="126"/>
      <c r="BHJ4" s="126"/>
      <c r="BHK4" s="126"/>
      <c r="BHL4" s="126"/>
      <c r="BHM4" s="126"/>
      <c r="BHN4" s="126"/>
      <c r="BHO4" s="126"/>
      <c r="BHP4" s="126"/>
      <c r="BHQ4" s="126"/>
      <c r="BHR4" s="126"/>
      <c r="BHS4" s="126"/>
      <c r="BHT4" s="126"/>
      <c r="BHU4" s="126"/>
      <c r="BHV4" s="126"/>
      <c r="BHW4" s="126"/>
      <c r="BHX4" s="126"/>
      <c r="BHY4" s="126"/>
      <c r="BHZ4" s="126"/>
      <c r="BIA4" s="126"/>
      <c r="BIB4" s="126"/>
      <c r="BIC4" s="126"/>
      <c r="BID4" s="126"/>
      <c r="BIE4" s="126"/>
      <c r="BIF4" s="126"/>
      <c r="BIG4" s="126"/>
      <c r="BIH4" s="126"/>
      <c r="BII4" s="126"/>
      <c r="BIJ4" s="126"/>
      <c r="BIK4" s="126"/>
      <c r="BIL4" s="126"/>
      <c r="BIM4" s="126"/>
      <c r="BIN4" s="126"/>
      <c r="BIO4" s="126"/>
      <c r="BIP4" s="126"/>
      <c r="BIQ4" s="126"/>
      <c r="BIR4" s="126"/>
      <c r="BIS4" s="126"/>
      <c r="BIT4" s="126"/>
      <c r="BIU4" s="126"/>
      <c r="BIV4" s="126"/>
      <c r="BIW4" s="126"/>
      <c r="BIX4" s="126"/>
      <c r="BIY4" s="126"/>
      <c r="BIZ4" s="126"/>
      <c r="BJA4" s="126"/>
      <c r="BJB4" s="126"/>
      <c r="BJC4" s="126"/>
      <c r="BJD4" s="126"/>
      <c r="BJE4" s="126"/>
      <c r="BJF4" s="126"/>
      <c r="BJG4" s="126"/>
      <c r="BJH4" s="126"/>
      <c r="BJI4" s="126"/>
      <c r="BJJ4" s="126"/>
      <c r="BJK4" s="126"/>
      <c r="BJL4" s="126"/>
      <c r="BJM4" s="126"/>
      <c r="BJN4" s="126"/>
      <c r="BJO4" s="126"/>
      <c r="BJP4" s="126"/>
      <c r="BJQ4" s="126"/>
      <c r="BJR4" s="126"/>
      <c r="BJS4" s="126"/>
      <c r="BJT4" s="126"/>
      <c r="BJU4" s="126"/>
      <c r="BJV4" s="126"/>
      <c r="BJW4" s="126"/>
      <c r="BJX4" s="126"/>
      <c r="BJY4" s="126"/>
      <c r="BJZ4" s="126"/>
      <c r="BKA4" s="126"/>
      <c r="BKB4" s="126"/>
      <c r="BKC4" s="126"/>
      <c r="BKD4" s="126"/>
      <c r="BKE4" s="126"/>
      <c r="BKF4" s="126"/>
      <c r="BKG4" s="126"/>
      <c r="BKH4" s="126"/>
      <c r="BKI4" s="126"/>
      <c r="BKJ4" s="126"/>
      <c r="BKK4" s="126"/>
      <c r="BKL4" s="126"/>
      <c r="BKM4" s="126"/>
      <c r="BKN4" s="126"/>
      <c r="BKO4" s="126"/>
      <c r="BKP4" s="126"/>
      <c r="BKQ4" s="126"/>
      <c r="BKR4" s="126"/>
      <c r="BKS4" s="126"/>
      <c r="BKT4" s="126"/>
      <c r="BKU4" s="126"/>
      <c r="BKV4" s="126"/>
      <c r="BKW4" s="126"/>
      <c r="BKX4" s="126"/>
      <c r="BKY4" s="126"/>
      <c r="BKZ4" s="126"/>
      <c r="BLA4" s="126"/>
      <c r="BLB4" s="126"/>
      <c r="BLC4" s="126"/>
      <c r="BLD4" s="126"/>
      <c r="BLE4" s="126"/>
      <c r="BLF4" s="126"/>
      <c r="BLG4" s="126"/>
      <c r="BLH4" s="126"/>
      <c r="BLI4" s="126"/>
      <c r="BLJ4" s="126"/>
      <c r="BLK4" s="126"/>
      <c r="BLL4" s="126"/>
      <c r="BLM4" s="126"/>
      <c r="BLN4" s="126"/>
      <c r="BLO4" s="126"/>
      <c r="BLP4" s="126"/>
      <c r="BLQ4" s="126"/>
      <c r="BLR4" s="126"/>
      <c r="BLS4" s="126"/>
      <c r="BLT4" s="126"/>
      <c r="BLU4" s="126"/>
      <c r="BLV4" s="126"/>
      <c r="BLW4" s="126"/>
      <c r="BLX4" s="126"/>
      <c r="BLY4" s="126"/>
      <c r="BLZ4" s="126"/>
      <c r="BMA4" s="126"/>
      <c r="BMB4" s="126"/>
      <c r="BMC4" s="126"/>
      <c r="BMD4" s="126"/>
      <c r="BME4" s="126"/>
      <c r="BMF4" s="126"/>
      <c r="BMG4" s="126"/>
      <c r="BMH4" s="126"/>
      <c r="BMI4" s="126"/>
      <c r="BMJ4" s="126"/>
      <c r="BMK4" s="126"/>
      <c r="BML4" s="126"/>
      <c r="BMM4" s="126"/>
      <c r="BMN4" s="126"/>
      <c r="BMO4" s="126"/>
      <c r="BMP4" s="126"/>
      <c r="BMQ4" s="126"/>
      <c r="BMR4" s="126"/>
      <c r="BMS4" s="126"/>
      <c r="BMT4" s="126"/>
      <c r="BMU4" s="126"/>
      <c r="BMV4" s="126"/>
      <c r="BMW4" s="126"/>
      <c r="BMX4" s="126"/>
      <c r="BMY4" s="126"/>
      <c r="BMZ4" s="126"/>
      <c r="BNA4" s="126"/>
      <c r="BNB4" s="126"/>
      <c r="BNC4" s="126"/>
      <c r="BND4" s="126"/>
      <c r="BNE4" s="126"/>
      <c r="BNF4" s="126"/>
      <c r="BNG4" s="126"/>
      <c r="BNH4" s="126"/>
      <c r="BNI4" s="126"/>
      <c r="BNJ4" s="126"/>
      <c r="BNK4" s="126"/>
      <c r="BNL4" s="126"/>
      <c r="BNM4" s="126"/>
      <c r="BNN4" s="126"/>
      <c r="BNO4" s="126"/>
      <c r="BNP4" s="126"/>
      <c r="BNQ4" s="126"/>
      <c r="BNR4" s="126"/>
      <c r="BNS4" s="126"/>
      <c r="BNT4" s="126"/>
      <c r="BNU4" s="126"/>
      <c r="BNV4" s="126"/>
      <c r="BNW4" s="126"/>
      <c r="BNX4" s="126"/>
      <c r="BNY4" s="126"/>
      <c r="BNZ4" s="126"/>
      <c r="BOA4" s="126"/>
      <c r="BOB4" s="126"/>
      <c r="BOC4" s="126"/>
      <c r="BOD4" s="126"/>
      <c r="BOE4" s="126"/>
      <c r="BOF4" s="126"/>
      <c r="BOG4" s="126"/>
      <c r="BOH4" s="126"/>
      <c r="BOI4" s="126"/>
      <c r="BOJ4" s="126"/>
      <c r="BOK4" s="126"/>
      <c r="BOL4" s="126"/>
      <c r="BOM4" s="126"/>
      <c r="BON4" s="126"/>
      <c r="BOO4" s="126"/>
      <c r="BOP4" s="126"/>
      <c r="BOQ4" s="126"/>
      <c r="BOR4" s="126"/>
      <c r="BOS4" s="126"/>
      <c r="BOT4" s="126"/>
      <c r="BOU4" s="126"/>
      <c r="BOV4" s="126"/>
      <c r="BOW4" s="126"/>
      <c r="BOX4" s="126"/>
      <c r="BOY4" s="126"/>
      <c r="BOZ4" s="126"/>
      <c r="BPA4" s="126"/>
      <c r="BPB4" s="126"/>
      <c r="BPC4" s="126"/>
      <c r="BPD4" s="126"/>
      <c r="BPE4" s="126"/>
      <c r="BPF4" s="126"/>
      <c r="BPG4" s="126"/>
      <c r="BPH4" s="126"/>
      <c r="BPI4" s="126"/>
      <c r="BPJ4" s="126"/>
      <c r="BPK4" s="126"/>
      <c r="BPL4" s="126"/>
      <c r="BPM4" s="126"/>
      <c r="BPN4" s="126"/>
      <c r="BPO4" s="126"/>
      <c r="BPP4" s="126"/>
      <c r="BPQ4" s="126"/>
      <c r="BPR4" s="126"/>
      <c r="BPS4" s="126"/>
      <c r="BPT4" s="126"/>
      <c r="BPU4" s="126"/>
      <c r="BPV4" s="126"/>
      <c r="BPW4" s="126"/>
      <c r="BPX4" s="126"/>
      <c r="BPY4" s="126"/>
      <c r="BPZ4" s="126"/>
      <c r="BQA4" s="126"/>
      <c r="BQB4" s="126"/>
      <c r="BQC4" s="126"/>
      <c r="BQD4" s="126"/>
      <c r="BQE4" s="126"/>
      <c r="BQF4" s="126"/>
      <c r="BQG4" s="126"/>
      <c r="BQH4" s="126"/>
      <c r="BQI4" s="126"/>
      <c r="BQJ4" s="126"/>
      <c r="BQK4" s="126"/>
      <c r="BQL4" s="126"/>
      <c r="BQM4" s="126"/>
      <c r="BQN4" s="126"/>
      <c r="BQO4" s="126"/>
      <c r="BQP4" s="126"/>
      <c r="BQQ4" s="126"/>
      <c r="BQR4" s="126"/>
      <c r="BQS4" s="126"/>
      <c r="BQT4" s="126"/>
      <c r="BQU4" s="126"/>
      <c r="BQV4" s="126"/>
      <c r="BQW4" s="126"/>
      <c r="BQX4" s="126"/>
      <c r="BQY4" s="126"/>
      <c r="BQZ4" s="126"/>
      <c r="BRA4" s="126"/>
      <c r="BRB4" s="126"/>
      <c r="BRC4" s="126"/>
      <c r="BRD4" s="126"/>
      <c r="BRE4" s="126"/>
      <c r="BRF4" s="126"/>
      <c r="BRG4" s="126"/>
      <c r="BRH4" s="126"/>
      <c r="BRI4" s="126"/>
      <c r="BRJ4" s="126"/>
      <c r="BRK4" s="126"/>
      <c r="BRL4" s="126"/>
      <c r="BRM4" s="126"/>
      <c r="BRN4" s="126"/>
      <c r="BRO4" s="126"/>
      <c r="BRP4" s="126"/>
      <c r="BRQ4" s="126"/>
      <c r="BRR4" s="126"/>
      <c r="BRS4" s="126"/>
      <c r="BRT4" s="126"/>
      <c r="BRU4" s="126"/>
      <c r="BRV4" s="126"/>
      <c r="BRW4" s="126"/>
      <c r="BRX4" s="126"/>
      <c r="BRY4" s="126"/>
      <c r="BRZ4" s="126"/>
      <c r="BSA4" s="126"/>
      <c r="BSB4" s="126"/>
      <c r="BSC4" s="126"/>
      <c r="BSD4" s="126"/>
      <c r="BSE4" s="126"/>
      <c r="BSF4" s="126"/>
      <c r="BSG4" s="126"/>
      <c r="BSH4" s="126"/>
      <c r="BSI4" s="126"/>
      <c r="BSJ4" s="126"/>
      <c r="BSK4" s="126"/>
      <c r="BSL4" s="126"/>
      <c r="BSM4" s="126"/>
      <c r="BSN4" s="126"/>
      <c r="BSO4" s="126"/>
      <c r="BSP4" s="126"/>
      <c r="BSQ4" s="126"/>
      <c r="BSR4" s="126"/>
      <c r="BSS4" s="126"/>
      <c r="BST4" s="126"/>
      <c r="BSU4" s="126"/>
      <c r="BSV4" s="126"/>
      <c r="BSW4" s="126"/>
      <c r="BSX4" s="126"/>
      <c r="BSY4" s="126"/>
      <c r="BSZ4" s="126"/>
      <c r="BTA4" s="126"/>
      <c r="BTB4" s="126"/>
      <c r="BTC4" s="126"/>
      <c r="BTD4" s="126"/>
      <c r="BTE4" s="126"/>
      <c r="BTF4" s="126"/>
      <c r="BTG4" s="126"/>
      <c r="BTH4" s="126"/>
      <c r="BTI4" s="126"/>
      <c r="BTJ4" s="126"/>
      <c r="BTK4" s="126"/>
      <c r="BTL4" s="126"/>
      <c r="BTM4" s="126"/>
      <c r="BTN4" s="126"/>
      <c r="BTO4" s="126"/>
      <c r="BTP4" s="126"/>
      <c r="BTQ4" s="126"/>
      <c r="BTR4" s="126"/>
      <c r="BTS4" s="126"/>
      <c r="BTT4" s="126"/>
      <c r="BTU4" s="126"/>
      <c r="BTV4" s="126"/>
      <c r="BTW4" s="126"/>
      <c r="BTX4" s="126"/>
      <c r="BTY4" s="126"/>
      <c r="BTZ4" s="126"/>
      <c r="BUA4" s="126"/>
      <c r="BUB4" s="126"/>
      <c r="BUC4" s="126"/>
      <c r="BUD4" s="126"/>
      <c r="BUE4" s="126"/>
      <c r="BUF4" s="126"/>
      <c r="BUG4" s="126"/>
      <c r="BUH4" s="126"/>
      <c r="BUI4" s="126"/>
      <c r="BUJ4" s="126"/>
      <c r="BUK4" s="126"/>
      <c r="BUL4" s="126"/>
      <c r="BUM4" s="126"/>
      <c r="BUN4" s="126"/>
      <c r="BUO4" s="126"/>
      <c r="BUP4" s="126"/>
      <c r="BUQ4" s="126"/>
      <c r="BUR4" s="126"/>
      <c r="BUS4" s="126"/>
      <c r="BUT4" s="126"/>
      <c r="BUU4" s="126"/>
      <c r="BUV4" s="126"/>
      <c r="BUW4" s="126"/>
      <c r="BUX4" s="126"/>
      <c r="BUY4" s="126"/>
      <c r="BUZ4" s="126"/>
      <c r="BVA4" s="126"/>
      <c r="BVB4" s="126"/>
      <c r="BVC4" s="126"/>
      <c r="BVD4" s="126"/>
      <c r="BVE4" s="126"/>
      <c r="BVF4" s="126"/>
      <c r="BVG4" s="126"/>
      <c r="BVH4" s="126"/>
      <c r="BVI4" s="126"/>
      <c r="BVJ4" s="126"/>
      <c r="BVK4" s="126"/>
      <c r="BVL4" s="126"/>
      <c r="BVM4" s="126"/>
      <c r="BVN4" s="126"/>
      <c r="BVO4" s="126"/>
      <c r="BVP4" s="126"/>
      <c r="BVQ4" s="126"/>
      <c r="BVR4" s="126"/>
      <c r="BVS4" s="126"/>
      <c r="BVT4" s="126"/>
      <c r="BVU4" s="126"/>
      <c r="BVV4" s="126"/>
      <c r="BVW4" s="126"/>
      <c r="BVX4" s="126"/>
      <c r="BVY4" s="126"/>
      <c r="BVZ4" s="126"/>
      <c r="BWA4" s="126"/>
      <c r="BWB4" s="126"/>
      <c r="BWC4" s="126"/>
      <c r="BWD4" s="126"/>
      <c r="BWE4" s="126"/>
      <c r="BWF4" s="126"/>
      <c r="BWG4" s="126"/>
      <c r="BWH4" s="126"/>
      <c r="BWI4" s="126"/>
      <c r="BWJ4" s="126"/>
      <c r="BWK4" s="126"/>
      <c r="BWL4" s="126"/>
      <c r="BWM4" s="126"/>
      <c r="BWN4" s="126"/>
      <c r="BWO4" s="126"/>
      <c r="BWP4" s="126"/>
      <c r="BWQ4" s="126"/>
      <c r="BWR4" s="126"/>
      <c r="BWS4" s="126"/>
      <c r="BWT4" s="126"/>
      <c r="BWU4" s="126"/>
      <c r="BWV4" s="126"/>
      <c r="BWW4" s="126"/>
      <c r="BWX4" s="126"/>
      <c r="BWY4" s="126"/>
      <c r="BWZ4" s="126"/>
      <c r="BXA4" s="126"/>
      <c r="BXB4" s="126"/>
      <c r="BXC4" s="126"/>
      <c r="BXD4" s="126"/>
      <c r="BXE4" s="126"/>
      <c r="BXF4" s="126"/>
      <c r="BXG4" s="126"/>
      <c r="BXH4" s="126"/>
      <c r="BXI4" s="126"/>
      <c r="BXJ4" s="126"/>
      <c r="BXK4" s="126"/>
      <c r="BXL4" s="126"/>
      <c r="BXM4" s="126"/>
      <c r="BXN4" s="126"/>
      <c r="BXO4" s="126"/>
      <c r="BXP4" s="126"/>
      <c r="BXQ4" s="126"/>
      <c r="BXR4" s="126"/>
      <c r="BXS4" s="126"/>
      <c r="BXT4" s="126"/>
      <c r="BXU4" s="126"/>
      <c r="BXV4" s="126"/>
      <c r="BXW4" s="126"/>
      <c r="BXX4" s="126"/>
      <c r="BXY4" s="126"/>
      <c r="BXZ4" s="126"/>
      <c r="BYA4" s="126"/>
      <c r="BYB4" s="126"/>
      <c r="BYC4" s="126"/>
      <c r="BYD4" s="126"/>
      <c r="BYE4" s="126"/>
      <c r="BYF4" s="126"/>
      <c r="BYG4" s="126"/>
      <c r="BYH4" s="126"/>
      <c r="BYI4" s="126"/>
      <c r="BYJ4" s="126"/>
      <c r="BYK4" s="126"/>
      <c r="BYL4" s="126"/>
      <c r="BYM4" s="126"/>
      <c r="BYN4" s="126"/>
      <c r="BYO4" s="126"/>
      <c r="BYP4" s="126"/>
      <c r="BYQ4" s="126"/>
      <c r="BYR4" s="126"/>
      <c r="BYS4" s="126"/>
      <c r="BYT4" s="126"/>
      <c r="BYU4" s="126"/>
      <c r="BYV4" s="126"/>
      <c r="BYW4" s="126"/>
      <c r="BYX4" s="126"/>
      <c r="BYY4" s="126"/>
      <c r="BYZ4" s="126"/>
      <c r="BZA4" s="126"/>
      <c r="BZB4" s="126"/>
      <c r="BZC4" s="126"/>
      <c r="BZD4" s="126"/>
      <c r="BZE4" s="126"/>
      <c r="BZF4" s="126"/>
      <c r="BZG4" s="126"/>
      <c r="BZH4" s="126"/>
      <c r="BZI4" s="126"/>
      <c r="BZJ4" s="126"/>
      <c r="BZK4" s="126"/>
      <c r="BZL4" s="126"/>
      <c r="BZM4" s="126"/>
      <c r="BZN4" s="126"/>
      <c r="BZO4" s="126"/>
      <c r="BZP4" s="126"/>
      <c r="BZQ4" s="126"/>
      <c r="BZR4" s="126"/>
      <c r="BZS4" s="126"/>
      <c r="BZT4" s="126"/>
      <c r="BZU4" s="126"/>
      <c r="BZV4" s="126"/>
      <c r="BZW4" s="126"/>
      <c r="BZX4" s="126"/>
      <c r="BZY4" s="126"/>
      <c r="BZZ4" s="126"/>
      <c r="CAA4" s="126"/>
      <c r="CAB4" s="126"/>
      <c r="CAC4" s="126"/>
      <c r="CAD4" s="126"/>
      <c r="CAE4" s="126"/>
      <c r="CAF4" s="126"/>
      <c r="CAG4" s="126"/>
      <c r="CAH4" s="126"/>
      <c r="CAI4" s="126"/>
      <c r="CAJ4" s="126"/>
      <c r="CAK4" s="126"/>
      <c r="CAL4" s="126"/>
      <c r="CAM4" s="126"/>
      <c r="CAN4" s="126"/>
      <c r="CAO4" s="126"/>
      <c r="CAP4" s="126"/>
      <c r="CAQ4" s="126"/>
      <c r="CAR4" s="126"/>
      <c r="CAS4" s="126"/>
      <c r="CAT4" s="126"/>
      <c r="CAU4" s="126"/>
      <c r="CAV4" s="126"/>
      <c r="CAW4" s="126"/>
      <c r="CAX4" s="126"/>
      <c r="CAY4" s="126"/>
      <c r="CAZ4" s="126"/>
      <c r="CBA4" s="126"/>
      <c r="CBB4" s="126"/>
      <c r="CBC4" s="126"/>
      <c r="CBD4" s="126"/>
      <c r="CBE4" s="126"/>
      <c r="CBF4" s="126"/>
      <c r="CBG4" s="126"/>
      <c r="CBH4" s="126"/>
      <c r="CBI4" s="126"/>
      <c r="CBJ4" s="126"/>
      <c r="CBK4" s="126"/>
      <c r="CBL4" s="126"/>
      <c r="CBM4" s="126"/>
      <c r="CBN4" s="126"/>
      <c r="CBO4" s="126"/>
      <c r="CBP4" s="126"/>
      <c r="CBQ4" s="126"/>
      <c r="CBR4" s="126"/>
      <c r="CBS4" s="126"/>
      <c r="CBT4" s="126"/>
      <c r="CBU4" s="126"/>
      <c r="CBV4" s="126"/>
      <c r="CBW4" s="126"/>
      <c r="CBX4" s="126"/>
      <c r="CBY4" s="126"/>
      <c r="CBZ4" s="126"/>
      <c r="CCA4" s="126"/>
      <c r="CCB4" s="126"/>
      <c r="CCC4" s="126"/>
      <c r="CCD4" s="126"/>
      <c r="CCE4" s="126"/>
      <c r="CCF4" s="126"/>
      <c r="CCG4" s="126"/>
      <c r="CCH4" s="126"/>
      <c r="CCI4" s="126"/>
      <c r="CCJ4" s="126"/>
      <c r="CCK4" s="126"/>
      <c r="CCL4" s="126"/>
      <c r="CCM4" s="126"/>
      <c r="CCN4" s="126"/>
      <c r="CCO4" s="126"/>
      <c r="CCP4" s="126"/>
      <c r="CCQ4" s="126"/>
      <c r="CCR4" s="126"/>
      <c r="CCS4" s="126"/>
      <c r="CCT4" s="126"/>
      <c r="CCU4" s="126"/>
      <c r="CCV4" s="126"/>
      <c r="CCW4" s="126"/>
      <c r="CCX4" s="126"/>
      <c r="CCY4" s="126"/>
      <c r="CCZ4" s="126"/>
      <c r="CDA4" s="126"/>
      <c r="CDB4" s="126"/>
      <c r="CDC4" s="126"/>
      <c r="CDD4" s="126"/>
      <c r="CDE4" s="126"/>
      <c r="CDF4" s="126"/>
      <c r="CDG4" s="126"/>
      <c r="CDH4" s="126"/>
      <c r="CDI4" s="126"/>
      <c r="CDJ4" s="126"/>
      <c r="CDK4" s="126"/>
      <c r="CDL4" s="126"/>
      <c r="CDM4" s="126"/>
      <c r="CDN4" s="126"/>
      <c r="CDO4" s="126"/>
      <c r="CDP4" s="126"/>
      <c r="CDQ4" s="126"/>
      <c r="CDR4" s="126"/>
      <c r="CDS4" s="126"/>
      <c r="CDT4" s="126"/>
      <c r="CDU4" s="126"/>
      <c r="CDV4" s="126"/>
      <c r="CDW4" s="126"/>
      <c r="CDX4" s="126"/>
      <c r="CDY4" s="126"/>
      <c r="CDZ4" s="126"/>
      <c r="CEA4" s="126"/>
      <c r="CEB4" s="126"/>
      <c r="CEC4" s="126"/>
      <c r="CED4" s="126"/>
      <c r="CEE4" s="126"/>
      <c r="CEF4" s="126"/>
      <c r="CEG4" s="126"/>
      <c r="CEH4" s="126"/>
      <c r="CEI4" s="126"/>
      <c r="CEJ4" s="126"/>
      <c r="CEK4" s="126"/>
      <c r="CEL4" s="126"/>
      <c r="CEM4" s="126"/>
      <c r="CEN4" s="126"/>
      <c r="CEO4" s="126"/>
      <c r="CEP4" s="126"/>
      <c r="CEQ4" s="126"/>
      <c r="CER4" s="126"/>
      <c r="CES4" s="126"/>
      <c r="CET4" s="126"/>
      <c r="CEU4" s="126"/>
      <c r="CEV4" s="126"/>
      <c r="CEW4" s="126"/>
      <c r="CEX4" s="126"/>
      <c r="CEY4" s="126"/>
      <c r="CEZ4" s="126"/>
      <c r="CFA4" s="126"/>
      <c r="CFB4" s="126"/>
      <c r="CFC4" s="126"/>
      <c r="CFD4" s="126"/>
      <c r="CFE4" s="126"/>
      <c r="CFF4" s="126"/>
      <c r="CFG4" s="126"/>
      <c r="CFH4" s="126"/>
      <c r="CFI4" s="126"/>
      <c r="CFJ4" s="126"/>
      <c r="CFK4" s="126"/>
      <c r="CFL4" s="126"/>
      <c r="CFM4" s="126"/>
      <c r="CFN4" s="126"/>
      <c r="CFO4" s="126"/>
      <c r="CFP4" s="126"/>
      <c r="CFQ4" s="126"/>
      <c r="CFR4" s="126"/>
      <c r="CFS4" s="126"/>
      <c r="CFT4" s="126"/>
      <c r="CFU4" s="126"/>
      <c r="CFV4" s="126"/>
      <c r="CFW4" s="126"/>
      <c r="CFX4" s="126"/>
      <c r="CFY4" s="126"/>
      <c r="CFZ4" s="126"/>
      <c r="CGA4" s="126"/>
      <c r="CGB4" s="126"/>
      <c r="CGC4" s="126"/>
      <c r="CGD4" s="126"/>
      <c r="CGE4" s="126"/>
      <c r="CGF4" s="126"/>
      <c r="CGG4" s="126"/>
      <c r="CGH4" s="126"/>
      <c r="CGI4" s="126"/>
      <c r="CGJ4" s="126"/>
      <c r="CGK4" s="126"/>
      <c r="CGL4" s="126"/>
      <c r="CGM4" s="126"/>
      <c r="CGN4" s="126"/>
      <c r="CGO4" s="126"/>
      <c r="CGP4" s="126"/>
      <c r="CGQ4" s="126"/>
      <c r="CGR4" s="126"/>
      <c r="CGS4" s="126"/>
      <c r="CGT4" s="126"/>
      <c r="CGU4" s="126"/>
      <c r="CGV4" s="126"/>
      <c r="CGW4" s="126"/>
      <c r="CGX4" s="126"/>
      <c r="CGY4" s="126"/>
      <c r="CGZ4" s="126"/>
      <c r="CHA4" s="126"/>
      <c r="CHB4" s="126"/>
      <c r="CHC4" s="126"/>
    </row>
    <row r="5" spans="1:2239" ht="15" customHeight="1">
      <c r="B5" s="140"/>
      <c r="C5" s="139"/>
      <c r="D5" s="139"/>
      <c r="E5" s="126"/>
      <c r="F5" s="126"/>
      <c r="G5" s="127"/>
      <c r="H5" s="128"/>
      <c r="I5" s="129"/>
      <c r="J5" s="130"/>
      <c r="K5" s="131"/>
      <c r="L5" s="129"/>
      <c r="M5" s="131"/>
      <c r="N5" s="132"/>
      <c r="O5" s="133"/>
      <c r="P5" s="134"/>
      <c r="Q5" s="134"/>
      <c r="R5" s="134"/>
      <c r="S5" s="134"/>
      <c r="T5" s="134"/>
      <c r="U5" s="139"/>
      <c r="V5" s="139"/>
      <c r="W5" s="139"/>
      <c r="X5" s="139"/>
      <c r="Y5" s="139"/>
      <c r="Z5" s="134"/>
      <c r="AA5" s="134"/>
      <c r="AB5" s="134"/>
      <c r="AC5" s="134"/>
      <c r="AD5" s="141"/>
      <c r="AE5" s="141"/>
      <c r="AF5" s="142"/>
      <c r="AH5" s="138">
        <f>AH4+1</f>
        <v>2024</v>
      </c>
      <c r="AI5" s="126"/>
      <c r="AJ5" s="126"/>
      <c r="AK5" s="126"/>
      <c r="AL5" s="126"/>
      <c r="AM5" s="126"/>
      <c r="AN5" s="126"/>
      <c r="AO5" s="126"/>
      <c r="AP5" s="126"/>
      <c r="AQ5" s="126"/>
      <c r="AR5" s="126"/>
      <c r="AS5" s="126"/>
      <c r="AT5" s="126"/>
      <c r="AU5" s="126"/>
      <c r="AV5" s="126"/>
      <c r="AW5" s="126"/>
      <c r="AX5" s="126"/>
      <c r="AY5" s="126"/>
      <c r="AZ5" s="126"/>
      <c r="BA5" s="126"/>
      <c r="BB5" s="126"/>
      <c r="BC5" s="126"/>
      <c r="BD5" s="126"/>
      <c r="BE5" s="126"/>
      <c r="BF5" s="126"/>
      <c r="BG5" s="126"/>
      <c r="BH5" s="126"/>
      <c r="BI5" s="126"/>
      <c r="BJ5" s="126"/>
      <c r="BK5" s="126"/>
      <c r="BL5" s="126"/>
      <c r="BM5" s="126"/>
      <c r="BN5" s="126"/>
      <c r="BO5" s="126"/>
      <c r="BP5" s="126"/>
      <c r="BQ5" s="126"/>
      <c r="BR5" s="126"/>
      <c r="BS5" s="126"/>
      <c r="BT5" s="126"/>
      <c r="BU5" s="126"/>
      <c r="BV5" s="126"/>
      <c r="BW5" s="126"/>
      <c r="BX5" s="126"/>
      <c r="BY5" s="126"/>
      <c r="BZ5" s="126"/>
      <c r="CA5" s="126"/>
      <c r="CB5" s="126"/>
      <c r="CC5" s="126"/>
      <c r="CD5" s="126"/>
      <c r="CE5" s="126"/>
      <c r="CF5" s="126"/>
      <c r="CG5" s="126"/>
      <c r="CH5" s="126"/>
      <c r="CI5" s="126"/>
      <c r="CJ5" s="126"/>
      <c r="CK5" s="126"/>
      <c r="CL5" s="126"/>
      <c r="CM5" s="126"/>
      <c r="CN5" s="126"/>
      <c r="CO5" s="126"/>
      <c r="CP5" s="126"/>
      <c r="CQ5" s="126"/>
      <c r="CR5" s="126"/>
      <c r="CS5" s="126"/>
      <c r="CT5" s="126"/>
      <c r="CU5" s="126"/>
      <c r="CV5" s="126"/>
      <c r="CW5" s="126"/>
      <c r="CX5" s="126"/>
      <c r="CY5" s="126"/>
      <c r="CZ5" s="126"/>
      <c r="DA5" s="126"/>
      <c r="DB5" s="126"/>
      <c r="DC5" s="126"/>
      <c r="DD5" s="126"/>
      <c r="DE5" s="126"/>
      <c r="DF5" s="126"/>
      <c r="DG5" s="126"/>
      <c r="DH5" s="126"/>
      <c r="DI5" s="126"/>
      <c r="DJ5" s="126"/>
      <c r="DK5" s="126"/>
      <c r="DL5" s="126"/>
      <c r="DM5" s="126"/>
      <c r="DN5" s="126"/>
      <c r="DO5" s="126"/>
      <c r="DP5" s="126"/>
      <c r="DQ5" s="126"/>
      <c r="DR5" s="126"/>
      <c r="DS5" s="126"/>
      <c r="DT5" s="126"/>
      <c r="DU5" s="126"/>
      <c r="DV5" s="126"/>
      <c r="DW5" s="126"/>
      <c r="DX5" s="126"/>
      <c r="DY5" s="126"/>
      <c r="DZ5" s="126"/>
      <c r="EA5" s="126"/>
      <c r="EB5" s="126"/>
      <c r="EC5" s="126"/>
      <c r="ED5" s="126"/>
      <c r="EE5" s="126"/>
      <c r="EF5" s="126"/>
      <c r="EG5" s="126"/>
      <c r="EH5" s="126"/>
      <c r="EI5" s="126"/>
      <c r="EJ5" s="126"/>
      <c r="EK5" s="126"/>
      <c r="EL5" s="126"/>
      <c r="EM5" s="126"/>
      <c r="EN5" s="126"/>
      <c r="EO5" s="126"/>
      <c r="EP5" s="126"/>
      <c r="EQ5" s="126"/>
      <c r="ER5" s="126"/>
      <c r="ES5" s="126"/>
      <c r="ET5" s="126"/>
      <c r="EU5" s="126"/>
      <c r="EV5" s="126"/>
      <c r="EW5" s="126"/>
      <c r="EX5" s="126"/>
      <c r="EY5" s="126"/>
      <c r="EZ5" s="126"/>
      <c r="FA5" s="126"/>
      <c r="FB5" s="126"/>
      <c r="FC5" s="126"/>
      <c r="FD5" s="126"/>
      <c r="FE5" s="126"/>
      <c r="FF5" s="126"/>
      <c r="FG5" s="126"/>
      <c r="FH5" s="126"/>
      <c r="FI5" s="126"/>
      <c r="FJ5" s="126"/>
      <c r="FK5" s="126"/>
      <c r="FL5" s="126"/>
      <c r="FM5" s="126"/>
      <c r="FN5" s="126"/>
      <c r="FO5" s="126"/>
      <c r="FP5" s="126"/>
      <c r="FQ5" s="126"/>
      <c r="FR5" s="126"/>
      <c r="FS5" s="126"/>
      <c r="FT5" s="126"/>
      <c r="FU5" s="126"/>
      <c r="FV5" s="126"/>
      <c r="FW5" s="126"/>
      <c r="FX5" s="126"/>
      <c r="FY5" s="126"/>
      <c r="FZ5" s="126"/>
      <c r="GA5" s="126"/>
      <c r="GB5" s="126"/>
      <c r="GC5" s="126"/>
      <c r="GD5" s="126"/>
      <c r="GE5" s="126"/>
      <c r="GF5" s="126"/>
      <c r="GG5" s="126"/>
      <c r="GH5" s="126"/>
      <c r="GI5" s="126"/>
      <c r="GJ5" s="126"/>
      <c r="GK5" s="126"/>
      <c r="GL5" s="126"/>
      <c r="GM5" s="126"/>
      <c r="GN5" s="126"/>
      <c r="GO5" s="126"/>
      <c r="GP5" s="126"/>
      <c r="GQ5" s="126"/>
      <c r="GR5" s="126"/>
      <c r="GS5" s="126"/>
      <c r="GT5" s="126"/>
      <c r="GU5" s="126"/>
      <c r="GV5" s="126"/>
      <c r="GW5" s="126"/>
      <c r="GX5" s="126"/>
      <c r="GY5" s="126"/>
      <c r="GZ5" s="126"/>
      <c r="HA5" s="126"/>
      <c r="HB5" s="126"/>
      <c r="HC5" s="126"/>
      <c r="HD5" s="126"/>
      <c r="HE5" s="126"/>
      <c r="HF5" s="126"/>
      <c r="HG5" s="126"/>
      <c r="HH5" s="126"/>
      <c r="HI5" s="126"/>
      <c r="HJ5" s="126"/>
      <c r="HK5" s="126"/>
      <c r="HL5" s="126"/>
      <c r="HM5" s="126"/>
      <c r="HN5" s="126"/>
      <c r="HO5" s="126"/>
      <c r="HP5" s="126"/>
      <c r="HQ5" s="126"/>
      <c r="HR5" s="126"/>
      <c r="HS5" s="126"/>
      <c r="HT5" s="126"/>
      <c r="HU5" s="126"/>
      <c r="HV5" s="126"/>
      <c r="HW5" s="126"/>
      <c r="HX5" s="126"/>
      <c r="HY5" s="126"/>
      <c r="HZ5" s="126"/>
      <c r="IA5" s="126"/>
      <c r="IB5" s="126"/>
      <c r="IC5" s="126"/>
      <c r="ID5" s="126"/>
      <c r="IE5" s="126"/>
      <c r="IF5" s="126"/>
      <c r="IG5" s="126"/>
      <c r="IH5" s="126"/>
      <c r="II5" s="126"/>
      <c r="IJ5" s="126"/>
      <c r="IK5" s="126"/>
      <c r="IL5" s="126"/>
      <c r="IM5" s="126"/>
      <c r="IN5" s="126"/>
      <c r="IO5" s="126"/>
      <c r="IP5" s="126"/>
      <c r="IQ5" s="126"/>
      <c r="IR5" s="126"/>
      <c r="IS5" s="126"/>
      <c r="IT5" s="126"/>
      <c r="IU5" s="126"/>
      <c r="IV5" s="126"/>
      <c r="IW5" s="126"/>
      <c r="IX5" s="126"/>
      <c r="IY5" s="126"/>
      <c r="IZ5" s="126"/>
      <c r="JA5" s="126"/>
      <c r="JB5" s="126"/>
      <c r="JC5" s="126"/>
      <c r="JD5" s="126"/>
      <c r="JE5" s="126"/>
      <c r="JF5" s="126"/>
      <c r="JG5" s="126"/>
      <c r="JH5" s="126"/>
      <c r="JI5" s="126"/>
      <c r="JJ5" s="126"/>
      <c r="JK5" s="126"/>
      <c r="JL5" s="126"/>
      <c r="JM5" s="126"/>
      <c r="JN5" s="126"/>
      <c r="JO5" s="126"/>
      <c r="JP5" s="126"/>
      <c r="JQ5" s="126"/>
      <c r="JR5" s="126"/>
      <c r="JS5" s="126"/>
      <c r="JT5" s="126"/>
      <c r="JU5" s="126"/>
      <c r="JV5" s="126"/>
      <c r="JW5" s="126"/>
      <c r="JX5" s="126"/>
      <c r="JY5" s="126"/>
      <c r="JZ5" s="126"/>
      <c r="KA5" s="126"/>
      <c r="KB5" s="126"/>
      <c r="KC5" s="126"/>
      <c r="KD5" s="126"/>
      <c r="KE5" s="126"/>
      <c r="KF5" s="126"/>
      <c r="KG5" s="126"/>
      <c r="KH5" s="126"/>
      <c r="KI5" s="126"/>
      <c r="KJ5" s="126"/>
      <c r="KK5" s="126"/>
      <c r="KL5" s="126"/>
      <c r="KM5" s="126"/>
      <c r="KN5" s="126"/>
      <c r="KO5" s="126"/>
      <c r="KP5" s="126"/>
      <c r="KQ5" s="126"/>
      <c r="KR5" s="126"/>
      <c r="KS5" s="126"/>
      <c r="KT5" s="126"/>
      <c r="KU5" s="126"/>
      <c r="KV5" s="126"/>
      <c r="KW5" s="126"/>
      <c r="KX5" s="126"/>
      <c r="KY5" s="126"/>
      <c r="KZ5" s="126"/>
      <c r="LA5" s="126"/>
      <c r="LB5" s="126"/>
      <c r="LC5" s="126"/>
      <c r="LD5" s="126"/>
      <c r="LE5" s="126"/>
      <c r="LF5" s="126"/>
      <c r="LG5" s="126"/>
      <c r="LH5" s="126"/>
      <c r="LI5" s="126"/>
      <c r="LJ5" s="126"/>
      <c r="LK5" s="126"/>
      <c r="LL5" s="126"/>
      <c r="LM5" s="126"/>
      <c r="LN5" s="126"/>
      <c r="LO5" s="126"/>
      <c r="LP5" s="126"/>
      <c r="LQ5" s="126"/>
      <c r="LR5" s="126"/>
      <c r="LS5" s="126"/>
      <c r="LT5" s="126"/>
      <c r="LU5" s="126"/>
      <c r="LV5" s="126"/>
      <c r="LW5" s="126"/>
      <c r="LX5" s="126"/>
      <c r="LY5" s="126"/>
      <c r="LZ5" s="126"/>
      <c r="MA5" s="126"/>
      <c r="MB5" s="126"/>
      <c r="MC5" s="126"/>
      <c r="MD5" s="126"/>
      <c r="ME5" s="126"/>
      <c r="MF5" s="126"/>
      <c r="MG5" s="126"/>
      <c r="MH5" s="126"/>
      <c r="MI5" s="126"/>
      <c r="MJ5" s="126"/>
      <c r="MK5" s="126"/>
      <c r="ML5" s="126"/>
      <c r="MM5" s="126"/>
      <c r="MN5" s="126"/>
      <c r="MO5" s="126"/>
      <c r="MP5" s="126"/>
      <c r="MQ5" s="126"/>
      <c r="MR5" s="126"/>
      <c r="MS5" s="126"/>
      <c r="MT5" s="126"/>
      <c r="MU5" s="126"/>
      <c r="MV5" s="126"/>
      <c r="MW5" s="126"/>
      <c r="MX5" s="126"/>
      <c r="MY5" s="126"/>
      <c r="MZ5" s="126"/>
      <c r="NA5" s="126"/>
      <c r="NB5" s="126"/>
      <c r="NC5" s="126"/>
      <c r="ND5" s="126"/>
      <c r="NE5" s="126"/>
      <c r="NF5" s="126"/>
      <c r="NG5" s="126"/>
      <c r="NH5" s="126"/>
      <c r="NI5" s="126"/>
      <c r="NJ5" s="126"/>
      <c r="NK5" s="126"/>
      <c r="NL5" s="126"/>
      <c r="NM5" s="126"/>
      <c r="NN5" s="126"/>
      <c r="NO5" s="126"/>
      <c r="NP5" s="126"/>
      <c r="NQ5" s="126"/>
      <c r="NR5" s="126"/>
      <c r="NS5" s="126"/>
      <c r="NT5" s="126"/>
      <c r="NU5" s="126"/>
      <c r="NV5" s="126"/>
      <c r="NW5" s="126"/>
      <c r="NX5" s="126"/>
      <c r="NY5" s="126"/>
      <c r="NZ5" s="126"/>
      <c r="OA5" s="126"/>
      <c r="OB5" s="126"/>
      <c r="OC5" s="126"/>
      <c r="OD5" s="126"/>
      <c r="OE5" s="126"/>
      <c r="OF5" s="126"/>
      <c r="OG5" s="126"/>
      <c r="OH5" s="126"/>
      <c r="OI5" s="126"/>
      <c r="OJ5" s="126"/>
      <c r="OK5" s="126"/>
      <c r="OL5" s="126"/>
      <c r="OM5" s="126"/>
      <c r="ON5" s="126"/>
      <c r="OO5" s="126"/>
      <c r="OP5" s="126"/>
      <c r="OQ5" s="126"/>
      <c r="OR5" s="126"/>
      <c r="OS5" s="126"/>
      <c r="OT5" s="126"/>
      <c r="OU5" s="126"/>
      <c r="OV5" s="126"/>
      <c r="OW5" s="126"/>
      <c r="OX5" s="126"/>
      <c r="OY5" s="126"/>
      <c r="OZ5" s="126"/>
      <c r="PA5" s="126"/>
      <c r="PB5" s="126"/>
      <c r="PC5" s="126"/>
      <c r="PD5" s="126"/>
      <c r="PE5" s="126"/>
      <c r="PF5" s="126"/>
      <c r="PG5" s="126"/>
      <c r="PH5" s="126"/>
      <c r="PI5" s="126"/>
      <c r="PJ5" s="126"/>
      <c r="PK5" s="126"/>
      <c r="PL5" s="126"/>
      <c r="PM5" s="126"/>
      <c r="PN5" s="126"/>
      <c r="PO5" s="126"/>
      <c r="PP5" s="126"/>
      <c r="PQ5" s="126"/>
      <c r="PR5" s="126"/>
      <c r="PS5" s="126"/>
      <c r="PT5" s="126"/>
      <c r="PU5" s="126"/>
      <c r="PV5" s="126"/>
      <c r="PW5" s="126"/>
      <c r="PX5" s="126"/>
      <c r="PY5" s="126"/>
      <c r="PZ5" s="126"/>
      <c r="QA5" s="126"/>
      <c r="QB5" s="126"/>
      <c r="QC5" s="126"/>
      <c r="QD5" s="126"/>
      <c r="QE5" s="126"/>
      <c r="QF5" s="126"/>
      <c r="QG5" s="126"/>
      <c r="QH5" s="126"/>
      <c r="QI5" s="126"/>
      <c r="QJ5" s="126"/>
      <c r="QK5" s="126"/>
      <c r="QL5" s="126"/>
      <c r="QM5" s="126"/>
      <c r="QN5" s="126"/>
      <c r="QO5" s="126"/>
      <c r="QP5" s="126"/>
      <c r="QQ5" s="126"/>
      <c r="QR5" s="126"/>
      <c r="QS5" s="126"/>
      <c r="QT5" s="126"/>
      <c r="QU5" s="126"/>
      <c r="QV5" s="126"/>
      <c r="QW5" s="126"/>
      <c r="QX5" s="126"/>
      <c r="QY5" s="126"/>
      <c r="QZ5" s="126"/>
      <c r="RA5" s="126"/>
      <c r="RB5" s="126"/>
      <c r="RC5" s="126"/>
      <c r="RD5" s="126"/>
      <c r="RE5" s="126"/>
      <c r="RF5" s="126"/>
      <c r="RG5" s="126"/>
      <c r="RH5" s="126"/>
      <c r="RI5" s="126"/>
      <c r="RJ5" s="126"/>
      <c r="RK5" s="126"/>
      <c r="RL5" s="126"/>
      <c r="RM5" s="126"/>
      <c r="RN5" s="126"/>
      <c r="RO5" s="126"/>
      <c r="RP5" s="126"/>
      <c r="RQ5" s="126"/>
      <c r="RR5" s="126"/>
      <c r="RS5" s="126"/>
      <c r="RT5" s="126"/>
      <c r="RU5" s="126"/>
      <c r="RV5" s="126"/>
      <c r="RW5" s="126"/>
      <c r="RX5" s="126"/>
      <c r="RY5" s="126"/>
      <c r="RZ5" s="126"/>
      <c r="SA5" s="126"/>
      <c r="SB5" s="126"/>
      <c r="SC5" s="126"/>
      <c r="SD5" s="126"/>
      <c r="SE5" s="126"/>
      <c r="SF5" s="126"/>
      <c r="SG5" s="126"/>
      <c r="SH5" s="126"/>
      <c r="SI5" s="126"/>
      <c r="SJ5" s="126"/>
      <c r="SK5" s="126"/>
      <c r="SL5" s="126"/>
      <c r="SM5" s="126"/>
      <c r="SN5" s="126"/>
      <c r="SO5" s="126"/>
      <c r="SP5" s="126"/>
      <c r="SQ5" s="126"/>
      <c r="SR5" s="126"/>
      <c r="SS5" s="126"/>
      <c r="ST5" s="126"/>
      <c r="SU5" s="126"/>
      <c r="SV5" s="126"/>
      <c r="SW5" s="126"/>
      <c r="SX5" s="126"/>
      <c r="SY5" s="126"/>
      <c r="SZ5" s="126"/>
      <c r="TA5" s="126"/>
      <c r="TB5" s="126"/>
      <c r="TC5" s="126"/>
      <c r="TD5" s="126"/>
      <c r="TE5" s="126"/>
      <c r="TF5" s="126"/>
      <c r="TG5" s="126"/>
      <c r="TH5" s="126"/>
      <c r="TI5" s="126"/>
      <c r="TJ5" s="126"/>
      <c r="TK5" s="126"/>
      <c r="TL5" s="126"/>
      <c r="TM5" s="126"/>
      <c r="TN5" s="126"/>
      <c r="TO5" s="126"/>
      <c r="TP5" s="126"/>
      <c r="TQ5" s="126"/>
      <c r="TR5" s="126"/>
      <c r="TS5" s="126"/>
      <c r="TT5" s="126"/>
      <c r="TU5" s="126"/>
      <c r="TV5" s="126"/>
      <c r="TW5" s="126"/>
      <c r="TX5" s="126"/>
      <c r="TY5" s="126"/>
      <c r="TZ5" s="126"/>
      <c r="UA5" s="126"/>
      <c r="UB5" s="126"/>
      <c r="UC5" s="126"/>
      <c r="UD5" s="126"/>
      <c r="UE5" s="126"/>
      <c r="UF5" s="126"/>
      <c r="UG5" s="126"/>
      <c r="UH5" s="126"/>
      <c r="UI5" s="126"/>
      <c r="UJ5" s="126"/>
      <c r="UK5" s="126"/>
      <c r="UL5" s="126"/>
      <c r="UM5" s="126"/>
      <c r="UN5" s="126"/>
      <c r="UO5" s="126"/>
      <c r="UP5" s="126"/>
      <c r="UQ5" s="126"/>
      <c r="UR5" s="126"/>
      <c r="US5" s="126"/>
      <c r="UT5" s="126"/>
      <c r="UU5" s="126"/>
      <c r="UV5" s="126"/>
      <c r="UW5" s="126"/>
      <c r="UX5" s="126"/>
      <c r="UY5" s="126"/>
      <c r="UZ5" s="126"/>
      <c r="VA5" s="126"/>
      <c r="VB5" s="126"/>
      <c r="VC5" s="126"/>
      <c r="VD5" s="126"/>
      <c r="VE5" s="126"/>
      <c r="VF5" s="126"/>
      <c r="VG5" s="126"/>
      <c r="VH5" s="126"/>
      <c r="VI5" s="126"/>
      <c r="VJ5" s="126"/>
      <c r="VK5" s="126"/>
      <c r="VL5" s="126"/>
      <c r="VM5" s="126"/>
      <c r="VN5" s="126"/>
      <c r="VO5" s="126"/>
      <c r="VP5" s="126"/>
      <c r="VQ5" s="126"/>
      <c r="VR5" s="126"/>
      <c r="VS5" s="126"/>
      <c r="VT5" s="126"/>
      <c r="VU5" s="126"/>
      <c r="VV5" s="126"/>
      <c r="VW5" s="126"/>
      <c r="VX5" s="126"/>
      <c r="VY5" s="126"/>
      <c r="VZ5" s="126"/>
      <c r="WA5" s="126"/>
      <c r="WB5" s="126"/>
      <c r="WC5" s="126"/>
      <c r="WD5" s="126"/>
      <c r="WE5" s="126"/>
      <c r="WF5" s="126"/>
      <c r="WG5" s="126"/>
      <c r="WH5" s="126"/>
      <c r="WI5" s="126"/>
      <c r="WJ5" s="126"/>
      <c r="WK5" s="126"/>
      <c r="WL5" s="126"/>
      <c r="WM5" s="126"/>
      <c r="WN5" s="126"/>
      <c r="WO5" s="126"/>
      <c r="WP5" s="126"/>
      <c r="WQ5" s="126"/>
      <c r="WR5" s="126"/>
      <c r="WS5" s="126"/>
      <c r="WT5" s="126"/>
      <c r="WU5" s="126"/>
      <c r="WV5" s="126"/>
      <c r="WW5" s="126"/>
      <c r="WX5" s="126"/>
      <c r="WY5" s="126"/>
      <c r="WZ5" s="126"/>
      <c r="XA5" s="126"/>
      <c r="XB5" s="126"/>
      <c r="XC5" s="126"/>
      <c r="XD5" s="126"/>
      <c r="XE5" s="126"/>
      <c r="XF5" s="126"/>
      <c r="XG5" s="126"/>
      <c r="XH5" s="126"/>
      <c r="XI5" s="126"/>
      <c r="XJ5" s="126"/>
      <c r="XK5" s="126"/>
      <c r="XL5" s="126"/>
      <c r="XM5" s="126"/>
      <c r="XN5" s="126"/>
      <c r="XO5" s="126"/>
      <c r="XP5" s="126"/>
      <c r="XQ5" s="126"/>
      <c r="XR5" s="126"/>
      <c r="XS5" s="126"/>
      <c r="XT5" s="126"/>
      <c r="XU5" s="126"/>
      <c r="XV5" s="126"/>
      <c r="XW5" s="126"/>
      <c r="XX5" s="126"/>
      <c r="XY5" s="126"/>
      <c r="XZ5" s="126"/>
      <c r="YA5" s="126"/>
      <c r="YB5" s="126"/>
      <c r="YC5" s="126"/>
      <c r="YD5" s="126"/>
      <c r="YE5" s="126"/>
      <c r="YF5" s="126"/>
      <c r="YG5" s="126"/>
      <c r="YH5" s="126"/>
      <c r="YI5" s="126"/>
      <c r="YJ5" s="126"/>
      <c r="YK5" s="126"/>
      <c r="YL5" s="126"/>
      <c r="YM5" s="126"/>
      <c r="YN5" s="126"/>
      <c r="YO5" s="126"/>
      <c r="YP5" s="126"/>
      <c r="YQ5" s="126"/>
      <c r="YR5" s="126"/>
      <c r="YS5" s="126"/>
      <c r="YT5" s="126"/>
      <c r="YU5" s="126"/>
      <c r="YV5" s="126"/>
      <c r="YW5" s="126"/>
      <c r="YX5" s="126"/>
      <c r="YY5" s="126"/>
      <c r="YZ5" s="126"/>
      <c r="ZA5" s="126"/>
      <c r="ZB5" s="126"/>
      <c r="ZC5" s="126"/>
      <c r="ZD5" s="126"/>
      <c r="ZE5" s="126"/>
      <c r="ZF5" s="126"/>
      <c r="ZG5" s="126"/>
      <c r="ZH5" s="126"/>
      <c r="ZI5" s="126"/>
      <c r="ZJ5" s="126"/>
      <c r="ZK5" s="126"/>
      <c r="ZL5" s="126"/>
      <c r="ZM5" s="126"/>
      <c r="ZN5" s="126"/>
      <c r="ZO5" s="126"/>
      <c r="ZP5" s="126"/>
      <c r="ZQ5" s="126"/>
      <c r="ZR5" s="126"/>
      <c r="ZS5" s="126"/>
      <c r="ZT5" s="126"/>
      <c r="ZU5" s="126"/>
      <c r="ZV5" s="126"/>
      <c r="ZW5" s="126"/>
      <c r="ZX5" s="126"/>
      <c r="ZY5" s="126"/>
      <c r="ZZ5" s="126"/>
      <c r="AAA5" s="126"/>
      <c r="AAB5" s="126"/>
      <c r="AAC5" s="126"/>
      <c r="AAD5" s="126"/>
      <c r="AAE5" s="126"/>
      <c r="AAF5" s="126"/>
      <c r="AAG5" s="126"/>
      <c r="AAH5" s="126"/>
      <c r="AAI5" s="126"/>
      <c r="AAJ5" s="126"/>
      <c r="AAK5" s="126"/>
      <c r="AAL5" s="126"/>
      <c r="AAM5" s="126"/>
      <c r="AAN5" s="126"/>
      <c r="AAO5" s="126"/>
      <c r="AAP5" s="126"/>
      <c r="AAQ5" s="126"/>
      <c r="AAR5" s="126"/>
      <c r="AAS5" s="126"/>
      <c r="AAT5" s="126"/>
      <c r="AAU5" s="126"/>
      <c r="AAV5" s="126"/>
      <c r="AAW5" s="126"/>
      <c r="AAX5" s="126"/>
      <c r="AAY5" s="126"/>
      <c r="AAZ5" s="126"/>
      <c r="ABA5" s="126"/>
      <c r="ABB5" s="126"/>
      <c r="ABC5" s="126"/>
      <c r="ABD5" s="126"/>
      <c r="ABE5" s="126"/>
      <c r="ABF5" s="126"/>
      <c r="ABG5" s="126"/>
      <c r="ABH5" s="126"/>
      <c r="ABI5" s="126"/>
      <c r="ABJ5" s="126"/>
      <c r="ABK5" s="126"/>
      <c r="ABL5" s="126"/>
      <c r="ABM5" s="126"/>
      <c r="ABN5" s="126"/>
      <c r="ABO5" s="126"/>
      <c r="ABP5" s="126"/>
      <c r="ABQ5" s="126"/>
      <c r="ABR5" s="126"/>
      <c r="ABS5" s="126"/>
      <c r="ABT5" s="126"/>
      <c r="ABU5" s="126"/>
      <c r="ABV5" s="126"/>
      <c r="ABW5" s="126"/>
      <c r="ABX5" s="126"/>
      <c r="ABY5" s="126"/>
      <c r="ABZ5" s="126"/>
      <c r="ACA5" s="126"/>
      <c r="ACB5" s="126"/>
      <c r="ACC5" s="126"/>
      <c r="ACD5" s="126"/>
      <c r="ACE5" s="126"/>
      <c r="ACF5" s="126"/>
      <c r="ACG5" s="126"/>
      <c r="ACH5" s="126"/>
      <c r="ACI5" s="126"/>
      <c r="ACJ5" s="126"/>
      <c r="ACK5" s="126"/>
      <c r="ACL5" s="126"/>
      <c r="ACM5" s="126"/>
      <c r="ACN5" s="126"/>
      <c r="ACO5" s="126"/>
      <c r="ACP5" s="126"/>
      <c r="ACQ5" s="126"/>
      <c r="ACR5" s="126"/>
      <c r="ACS5" s="126"/>
      <c r="ACT5" s="126"/>
      <c r="ACU5" s="126"/>
      <c r="ACV5" s="126"/>
      <c r="ACW5" s="126"/>
      <c r="ACX5" s="126"/>
      <c r="ACY5" s="126"/>
      <c r="ACZ5" s="126"/>
      <c r="ADA5" s="126"/>
      <c r="ADB5" s="126"/>
      <c r="ADC5" s="126"/>
      <c r="ADD5" s="126"/>
      <c r="ADE5" s="126"/>
      <c r="ADF5" s="126"/>
      <c r="ADG5" s="126"/>
      <c r="ADH5" s="126"/>
      <c r="ADI5" s="126"/>
      <c r="ADJ5" s="126"/>
      <c r="ADK5" s="126"/>
      <c r="ADL5" s="126"/>
      <c r="ADM5" s="126"/>
      <c r="ADN5" s="126"/>
      <c r="ADO5" s="126"/>
      <c r="ADP5" s="126"/>
      <c r="ADQ5" s="126"/>
      <c r="ADR5" s="126"/>
      <c r="ADS5" s="126"/>
      <c r="ADT5" s="126"/>
      <c r="ADU5" s="126"/>
      <c r="ADV5" s="126"/>
      <c r="ADW5" s="126"/>
      <c r="ADX5" s="126"/>
      <c r="ADY5" s="126"/>
      <c r="ADZ5" s="126"/>
      <c r="AEA5" s="126"/>
      <c r="AEB5" s="126"/>
      <c r="AEC5" s="126"/>
      <c r="AED5" s="126"/>
      <c r="AEE5" s="126"/>
      <c r="AEF5" s="126"/>
      <c r="AEG5" s="126"/>
      <c r="AEH5" s="126"/>
      <c r="AEI5" s="126"/>
      <c r="AEJ5" s="126"/>
      <c r="AEK5" s="126"/>
      <c r="AEL5" s="126"/>
      <c r="AEM5" s="126"/>
      <c r="AEN5" s="126"/>
      <c r="AEO5" s="126"/>
      <c r="AEP5" s="126"/>
      <c r="AEQ5" s="126"/>
      <c r="AER5" s="126"/>
      <c r="AES5" s="126"/>
      <c r="AET5" s="126"/>
      <c r="AEU5" s="126"/>
      <c r="AEV5" s="126"/>
      <c r="AEW5" s="126"/>
      <c r="AEX5" s="126"/>
      <c r="AEY5" s="126"/>
      <c r="AEZ5" s="126"/>
      <c r="AFA5" s="126"/>
      <c r="AFB5" s="126"/>
      <c r="AFC5" s="126"/>
      <c r="AFD5" s="126"/>
      <c r="AFE5" s="126"/>
      <c r="AFF5" s="126"/>
      <c r="AFG5" s="126"/>
      <c r="AFH5" s="126"/>
      <c r="AFI5" s="126"/>
      <c r="AFJ5" s="126"/>
      <c r="AFK5" s="126"/>
      <c r="AFL5" s="126"/>
      <c r="AFM5" s="126"/>
      <c r="AFN5" s="126"/>
      <c r="AFO5" s="126"/>
      <c r="AFP5" s="126"/>
      <c r="AFQ5" s="126"/>
      <c r="AFR5" s="126"/>
      <c r="AFS5" s="126"/>
      <c r="AFT5" s="126"/>
      <c r="AFU5" s="126"/>
      <c r="AFV5" s="126"/>
      <c r="AFW5" s="126"/>
      <c r="AFX5" s="126"/>
      <c r="AFY5" s="126"/>
      <c r="AFZ5" s="126"/>
      <c r="AGA5" s="126"/>
      <c r="AGB5" s="126"/>
      <c r="AGC5" s="126"/>
      <c r="AGD5" s="126"/>
      <c r="AGE5" s="126"/>
      <c r="AGF5" s="126"/>
      <c r="AGG5" s="126"/>
      <c r="AGH5" s="126"/>
      <c r="AGI5" s="126"/>
      <c r="AGJ5" s="126"/>
      <c r="AGK5" s="126"/>
      <c r="AGL5" s="126"/>
      <c r="AGM5" s="126"/>
      <c r="AGN5" s="126"/>
      <c r="AGO5" s="126"/>
      <c r="AGP5" s="126"/>
      <c r="AGQ5" s="126"/>
      <c r="AGR5" s="126"/>
      <c r="AGS5" s="126"/>
      <c r="AGT5" s="126"/>
      <c r="AGU5" s="126"/>
      <c r="AGV5" s="126"/>
      <c r="AGW5" s="126"/>
      <c r="AGX5" s="126"/>
      <c r="AGY5" s="126"/>
      <c r="AGZ5" s="126"/>
      <c r="AHA5" s="126"/>
      <c r="AHB5" s="126"/>
      <c r="AHC5" s="126"/>
      <c r="AHD5" s="126"/>
      <c r="AHE5" s="126"/>
      <c r="AHF5" s="126"/>
      <c r="AHG5" s="126"/>
      <c r="AHH5" s="126"/>
      <c r="AHI5" s="126"/>
      <c r="AHJ5" s="126"/>
      <c r="AHK5" s="126"/>
      <c r="AHL5" s="126"/>
      <c r="AHM5" s="126"/>
      <c r="AHN5" s="126"/>
      <c r="AHO5" s="126"/>
      <c r="AHP5" s="126"/>
      <c r="AHQ5" s="126"/>
      <c r="AHR5" s="126"/>
      <c r="AHS5" s="126"/>
      <c r="AHT5" s="126"/>
      <c r="AHU5" s="126"/>
      <c r="AHV5" s="126"/>
      <c r="AHW5" s="126"/>
      <c r="AHX5" s="126"/>
      <c r="AHY5" s="126"/>
      <c r="AHZ5" s="126"/>
      <c r="AIA5" s="126"/>
      <c r="AIB5" s="126"/>
      <c r="AIC5" s="126"/>
      <c r="AID5" s="126"/>
      <c r="AIE5" s="126"/>
      <c r="AIF5" s="126"/>
      <c r="AIG5" s="126"/>
      <c r="AIH5" s="126"/>
      <c r="AII5" s="126"/>
      <c r="AIJ5" s="126"/>
      <c r="AIK5" s="126"/>
      <c r="AIL5" s="126"/>
      <c r="AIM5" s="126"/>
      <c r="AIN5" s="126"/>
      <c r="AIO5" s="126"/>
      <c r="AIP5" s="126"/>
      <c r="AIQ5" s="126"/>
      <c r="AIR5" s="126"/>
      <c r="AIS5" s="126"/>
      <c r="AIT5" s="126"/>
      <c r="AIU5" s="126"/>
      <c r="AIV5" s="126"/>
      <c r="AIW5" s="126"/>
      <c r="AIX5" s="126"/>
      <c r="AIY5" s="126"/>
      <c r="AIZ5" s="126"/>
      <c r="AJA5" s="126"/>
      <c r="AJB5" s="126"/>
      <c r="AJC5" s="126"/>
      <c r="AJD5" s="126"/>
      <c r="AJE5" s="126"/>
      <c r="AJF5" s="126"/>
      <c r="AJG5" s="126"/>
      <c r="AJH5" s="126"/>
      <c r="AJI5" s="126"/>
      <c r="AJJ5" s="126"/>
      <c r="AJK5" s="126"/>
      <c r="AJL5" s="126"/>
      <c r="AJM5" s="126"/>
      <c r="AJN5" s="126"/>
      <c r="AJO5" s="126"/>
      <c r="AJP5" s="126"/>
      <c r="AJQ5" s="126"/>
      <c r="AJR5" s="126"/>
      <c r="AJS5" s="126"/>
      <c r="AJT5" s="126"/>
      <c r="AJU5" s="126"/>
      <c r="AJV5" s="126"/>
      <c r="AJW5" s="126"/>
      <c r="AJX5" s="126"/>
      <c r="AJY5" s="126"/>
      <c r="AJZ5" s="126"/>
      <c r="AKA5" s="126"/>
      <c r="AKB5" s="126"/>
      <c r="AKC5" s="126"/>
      <c r="AKD5" s="126"/>
      <c r="AKE5" s="126"/>
      <c r="AKF5" s="126"/>
      <c r="AKG5" s="126"/>
      <c r="AKH5" s="126"/>
      <c r="AKI5" s="126"/>
      <c r="AKJ5" s="126"/>
      <c r="AKK5" s="126"/>
      <c r="AKL5" s="126"/>
      <c r="AKM5" s="126"/>
      <c r="AKN5" s="126"/>
      <c r="AKO5" s="126"/>
      <c r="AKP5" s="126"/>
      <c r="AKQ5" s="126"/>
      <c r="AKR5" s="126"/>
      <c r="AKS5" s="126"/>
      <c r="AKT5" s="126"/>
      <c r="AKU5" s="126"/>
      <c r="AKV5" s="126"/>
      <c r="AKW5" s="126"/>
      <c r="AKX5" s="126"/>
      <c r="AKY5" s="126"/>
      <c r="AKZ5" s="126"/>
      <c r="ALA5" s="126"/>
      <c r="ALB5" s="126"/>
      <c r="ALC5" s="126"/>
      <c r="ALD5" s="126"/>
      <c r="ALE5" s="126"/>
      <c r="ALF5" s="126"/>
      <c r="ALG5" s="126"/>
      <c r="ALH5" s="126"/>
      <c r="ALI5" s="126"/>
      <c r="ALJ5" s="126"/>
      <c r="ALK5" s="126"/>
      <c r="ALL5" s="126"/>
      <c r="ALM5" s="126"/>
      <c r="ALN5" s="126"/>
      <c r="ALO5" s="126"/>
      <c r="ALP5" s="126"/>
      <c r="ALQ5" s="126"/>
      <c r="ALR5" s="126"/>
      <c r="ALS5" s="126"/>
      <c r="ALT5" s="126"/>
      <c r="ALU5" s="126"/>
      <c r="ALV5" s="126"/>
      <c r="ALW5" s="126"/>
      <c r="ALX5" s="126"/>
      <c r="ALY5" s="126"/>
      <c r="ALZ5" s="126"/>
      <c r="AMA5" s="126"/>
      <c r="AMB5" s="126"/>
      <c r="AMC5" s="126"/>
      <c r="AMD5" s="126"/>
      <c r="AME5" s="126"/>
      <c r="AMF5" s="126"/>
      <c r="AMG5" s="126"/>
      <c r="AMH5" s="126"/>
      <c r="AMI5" s="126"/>
      <c r="AMJ5" s="126"/>
      <c r="AMK5" s="126"/>
      <c r="AML5" s="126"/>
      <c r="AMM5" s="126"/>
      <c r="AMN5" s="126"/>
      <c r="AMO5" s="126"/>
      <c r="AMP5" s="126"/>
      <c r="AMQ5" s="126"/>
      <c r="AMR5" s="126"/>
      <c r="AMS5" s="126"/>
      <c r="AMT5" s="126"/>
      <c r="AMU5" s="126"/>
      <c r="AMV5" s="126"/>
      <c r="AMW5" s="126"/>
      <c r="AMX5" s="126"/>
      <c r="AMY5" s="126"/>
      <c r="AMZ5" s="126"/>
      <c r="ANA5" s="126"/>
      <c r="ANB5" s="126"/>
      <c r="ANC5" s="126"/>
      <c r="AND5" s="126"/>
      <c r="ANE5" s="126"/>
      <c r="ANF5" s="126"/>
      <c r="ANG5" s="126"/>
      <c r="ANH5" s="126"/>
      <c r="ANI5" s="126"/>
      <c r="ANJ5" s="126"/>
      <c r="ANK5" s="126"/>
      <c r="ANL5" s="126"/>
      <c r="ANM5" s="126"/>
      <c r="ANN5" s="126"/>
      <c r="ANO5" s="126"/>
      <c r="ANP5" s="126"/>
      <c r="ANQ5" s="126"/>
      <c r="ANR5" s="126"/>
      <c r="ANS5" s="126"/>
      <c r="ANT5" s="126"/>
      <c r="ANU5" s="126"/>
      <c r="ANV5" s="126"/>
      <c r="ANW5" s="126"/>
      <c r="ANX5" s="126"/>
      <c r="ANY5" s="126"/>
      <c r="ANZ5" s="126"/>
      <c r="AOA5" s="126"/>
      <c r="AOB5" s="126"/>
      <c r="AOC5" s="126"/>
      <c r="AOD5" s="126"/>
      <c r="AOE5" s="126"/>
      <c r="AOF5" s="126"/>
      <c r="AOG5" s="126"/>
      <c r="AOH5" s="126"/>
      <c r="AOI5" s="126"/>
      <c r="AOJ5" s="126"/>
      <c r="AOK5" s="126"/>
      <c r="AOL5" s="126"/>
      <c r="AOM5" s="126"/>
      <c r="AON5" s="126"/>
      <c r="AOO5" s="126"/>
      <c r="AOP5" s="126"/>
      <c r="AOQ5" s="126"/>
      <c r="AOR5" s="126"/>
      <c r="AOS5" s="126"/>
      <c r="AOT5" s="126"/>
      <c r="AOU5" s="126"/>
      <c r="AOV5" s="126"/>
      <c r="AOW5" s="126"/>
      <c r="AOX5" s="126"/>
      <c r="AOY5" s="126"/>
      <c r="AOZ5" s="126"/>
      <c r="APA5" s="126"/>
      <c r="APB5" s="126"/>
      <c r="APC5" s="126"/>
      <c r="APD5" s="126"/>
      <c r="APE5" s="126"/>
      <c r="APF5" s="126"/>
      <c r="APG5" s="126"/>
      <c r="APH5" s="126"/>
      <c r="API5" s="126"/>
      <c r="APJ5" s="126"/>
      <c r="APK5" s="126"/>
      <c r="APL5" s="126"/>
      <c r="APM5" s="126"/>
      <c r="APN5" s="126"/>
      <c r="APO5" s="126"/>
      <c r="APP5" s="126"/>
      <c r="APQ5" s="126"/>
      <c r="APR5" s="126"/>
      <c r="APS5" s="126"/>
      <c r="APT5" s="126"/>
      <c r="APU5" s="126"/>
      <c r="APV5" s="126"/>
      <c r="APW5" s="126"/>
      <c r="APX5" s="126"/>
      <c r="APY5" s="126"/>
      <c r="APZ5" s="126"/>
      <c r="AQA5" s="126"/>
      <c r="AQB5" s="126"/>
      <c r="AQC5" s="126"/>
      <c r="AQD5" s="126"/>
      <c r="AQE5" s="126"/>
      <c r="AQF5" s="126"/>
      <c r="AQG5" s="126"/>
      <c r="AQH5" s="126"/>
      <c r="AQI5" s="126"/>
      <c r="AQJ5" s="126"/>
      <c r="AQK5" s="126"/>
      <c r="AQL5" s="126"/>
      <c r="AQM5" s="126"/>
      <c r="AQN5" s="126"/>
      <c r="AQO5" s="126"/>
      <c r="AQP5" s="126"/>
      <c r="AQQ5" s="126"/>
      <c r="AQR5" s="126"/>
      <c r="AQS5" s="126"/>
      <c r="AQT5" s="126"/>
      <c r="AQU5" s="126"/>
      <c r="AQV5" s="126"/>
      <c r="AQW5" s="126"/>
      <c r="AQX5" s="126"/>
      <c r="AQY5" s="126"/>
      <c r="AQZ5" s="126"/>
      <c r="ARA5" s="126"/>
      <c r="ARB5" s="126"/>
      <c r="ARC5" s="126"/>
      <c r="ARD5" s="126"/>
      <c r="ARE5" s="126"/>
      <c r="ARF5" s="126"/>
      <c r="ARG5" s="126"/>
      <c r="ARH5" s="126"/>
      <c r="ARI5" s="126"/>
      <c r="ARJ5" s="126"/>
      <c r="ARK5" s="126"/>
      <c r="ARL5" s="126"/>
      <c r="ARM5" s="126"/>
      <c r="ARN5" s="126"/>
      <c r="ARO5" s="126"/>
      <c r="ARP5" s="126"/>
      <c r="ARQ5" s="126"/>
      <c r="ARR5" s="126"/>
      <c r="ARS5" s="126"/>
      <c r="ART5" s="126"/>
      <c r="ARU5" s="126"/>
      <c r="ARV5" s="126"/>
      <c r="ARW5" s="126"/>
      <c r="ARX5" s="126"/>
      <c r="ARY5" s="126"/>
      <c r="ARZ5" s="126"/>
      <c r="ASA5" s="126"/>
      <c r="ASB5" s="126"/>
      <c r="ASC5" s="126"/>
      <c r="ASD5" s="126"/>
      <c r="ASE5" s="126"/>
      <c r="ASF5" s="126"/>
      <c r="ASG5" s="126"/>
      <c r="ASH5" s="126"/>
      <c r="ASI5" s="126"/>
      <c r="ASJ5" s="126"/>
      <c r="ASK5" s="126"/>
      <c r="ASL5" s="126"/>
      <c r="ASM5" s="126"/>
      <c r="ASN5" s="126"/>
      <c r="ASO5" s="126"/>
      <c r="ASP5" s="126"/>
      <c r="ASQ5" s="126"/>
      <c r="ASR5" s="126"/>
      <c r="ASS5" s="126"/>
      <c r="AST5" s="126"/>
      <c r="ASU5" s="126"/>
      <c r="ASV5" s="126"/>
      <c r="ASW5" s="126"/>
      <c r="ASX5" s="126"/>
      <c r="ASY5" s="126"/>
      <c r="ASZ5" s="126"/>
      <c r="ATA5" s="126"/>
      <c r="ATB5" s="126"/>
      <c r="ATC5" s="126"/>
      <c r="ATD5" s="126"/>
      <c r="ATE5" s="126"/>
      <c r="ATF5" s="126"/>
      <c r="ATG5" s="126"/>
      <c r="ATH5" s="126"/>
      <c r="ATI5" s="126"/>
      <c r="ATJ5" s="126"/>
      <c r="ATK5" s="126"/>
      <c r="ATL5" s="126"/>
      <c r="ATM5" s="126"/>
      <c r="ATN5" s="126"/>
      <c r="ATO5" s="126"/>
      <c r="ATP5" s="126"/>
      <c r="ATQ5" s="126"/>
      <c r="ATR5" s="126"/>
      <c r="ATS5" s="126"/>
      <c r="ATT5" s="126"/>
      <c r="ATU5" s="126"/>
      <c r="ATV5" s="126"/>
      <c r="ATW5" s="126"/>
      <c r="ATX5" s="126"/>
      <c r="ATY5" s="126"/>
      <c r="ATZ5" s="126"/>
      <c r="AUA5" s="126"/>
      <c r="AUB5" s="126"/>
      <c r="AUC5" s="126"/>
      <c r="AUD5" s="126"/>
      <c r="AUE5" s="126"/>
      <c r="AUF5" s="126"/>
      <c r="AUG5" s="126"/>
      <c r="AUH5" s="126"/>
      <c r="AUI5" s="126"/>
      <c r="AUJ5" s="126"/>
      <c r="AUK5" s="126"/>
      <c r="AUL5" s="126"/>
      <c r="AUM5" s="126"/>
      <c r="AUN5" s="126"/>
      <c r="AUO5" s="126"/>
      <c r="AUP5" s="126"/>
      <c r="AUQ5" s="126"/>
      <c r="AUR5" s="126"/>
      <c r="AUS5" s="126"/>
      <c r="AUT5" s="126"/>
      <c r="AUU5" s="126"/>
      <c r="AUV5" s="126"/>
      <c r="AUW5" s="126"/>
      <c r="AUX5" s="126"/>
      <c r="AUY5" s="126"/>
      <c r="AUZ5" s="126"/>
      <c r="AVA5" s="126"/>
      <c r="AVB5" s="126"/>
      <c r="AVC5" s="126"/>
      <c r="AVD5" s="126"/>
      <c r="AVE5" s="126"/>
      <c r="AVF5" s="126"/>
      <c r="AVG5" s="126"/>
      <c r="AVH5" s="126"/>
      <c r="AVI5" s="126"/>
      <c r="AVJ5" s="126"/>
      <c r="AVK5" s="126"/>
      <c r="AVL5" s="126"/>
      <c r="AVM5" s="126"/>
      <c r="AVN5" s="126"/>
      <c r="AVO5" s="126"/>
      <c r="AVP5" s="126"/>
      <c r="AVQ5" s="126"/>
      <c r="AVR5" s="126"/>
      <c r="AVS5" s="126"/>
      <c r="AVT5" s="126"/>
      <c r="AVU5" s="126"/>
      <c r="AVV5" s="126"/>
      <c r="AVW5" s="126"/>
      <c r="AVX5" s="126"/>
      <c r="AVY5" s="126"/>
      <c r="AVZ5" s="126"/>
      <c r="AWA5" s="126"/>
      <c r="AWB5" s="126"/>
      <c r="AWC5" s="126"/>
      <c r="AWD5" s="126"/>
      <c r="AWE5" s="126"/>
      <c r="AWF5" s="126"/>
      <c r="AWG5" s="126"/>
      <c r="AWH5" s="126"/>
      <c r="AWI5" s="126"/>
      <c r="AWJ5" s="126"/>
      <c r="AWK5" s="126"/>
      <c r="AWL5" s="126"/>
      <c r="AWM5" s="126"/>
      <c r="AWN5" s="126"/>
      <c r="AWO5" s="126"/>
      <c r="AWP5" s="126"/>
      <c r="AWQ5" s="126"/>
      <c r="AWR5" s="126"/>
      <c r="AWS5" s="126"/>
      <c r="AWT5" s="126"/>
      <c r="AWU5" s="126"/>
      <c r="AWV5" s="126"/>
      <c r="AWW5" s="126"/>
      <c r="AWX5" s="126"/>
      <c r="AWY5" s="126"/>
      <c r="AWZ5" s="126"/>
      <c r="AXA5" s="126"/>
      <c r="AXB5" s="126"/>
      <c r="AXC5" s="126"/>
      <c r="AXD5" s="126"/>
      <c r="AXE5" s="126"/>
      <c r="AXF5" s="126"/>
      <c r="AXG5" s="126"/>
      <c r="AXH5" s="126"/>
      <c r="AXI5" s="126"/>
      <c r="AXJ5" s="126"/>
      <c r="AXK5" s="126"/>
      <c r="AXL5" s="126"/>
      <c r="AXM5" s="126"/>
      <c r="AXN5" s="126"/>
      <c r="AXO5" s="126"/>
      <c r="AXP5" s="126"/>
      <c r="AXQ5" s="126"/>
      <c r="AXR5" s="126"/>
      <c r="AXS5" s="126"/>
      <c r="AXT5" s="126"/>
      <c r="AXU5" s="126"/>
      <c r="AXV5" s="126"/>
      <c r="AXW5" s="126"/>
      <c r="AXX5" s="126"/>
      <c r="AXY5" s="126"/>
      <c r="AXZ5" s="126"/>
      <c r="AYA5" s="126"/>
      <c r="AYB5" s="126"/>
      <c r="AYC5" s="126"/>
      <c r="AYD5" s="126"/>
      <c r="AYE5" s="126"/>
      <c r="AYF5" s="126"/>
      <c r="AYG5" s="126"/>
      <c r="AYH5" s="126"/>
      <c r="AYI5" s="126"/>
      <c r="AYJ5" s="126"/>
      <c r="AYK5" s="126"/>
      <c r="AYL5" s="126"/>
      <c r="AYM5" s="126"/>
      <c r="AYN5" s="126"/>
      <c r="AYO5" s="126"/>
      <c r="AYP5" s="126"/>
      <c r="AYQ5" s="126"/>
      <c r="AYR5" s="126"/>
      <c r="AYS5" s="126"/>
      <c r="AYT5" s="126"/>
      <c r="AYU5" s="126"/>
      <c r="AYV5" s="126"/>
      <c r="AYW5" s="126"/>
      <c r="AYX5" s="126"/>
      <c r="AYY5" s="126"/>
      <c r="AYZ5" s="126"/>
      <c r="AZA5" s="126"/>
      <c r="AZB5" s="126"/>
      <c r="AZC5" s="126"/>
      <c r="AZD5" s="126"/>
      <c r="AZE5" s="126"/>
      <c r="AZF5" s="126"/>
      <c r="AZG5" s="126"/>
      <c r="AZH5" s="126"/>
      <c r="AZI5" s="126"/>
      <c r="AZJ5" s="126"/>
      <c r="AZK5" s="126"/>
      <c r="AZL5" s="126"/>
      <c r="AZM5" s="126"/>
      <c r="AZN5" s="126"/>
      <c r="AZO5" s="126"/>
      <c r="AZP5" s="126"/>
      <c r="AZQ5" s="126"/>
      <c r="AZR5" s="126"/>
      <c r="AZS5" s="126"/>
      <c r="AZT5" s="126"/>
      <c r="AZU5" s="126"/>
      <c r="AZV5" s="126"/>
      <c r="AZW5" s="126"/>
      <c r="AZX5" s="126"/>
      <c r="AZY5" s="126"/>
      <c r="AZZ5" s="126"/>
      <c r="BAA5" s="126"/>
      <c r="BAB5" s="126"/>
      <c r="BAC5" s="126"/>
      <c r="BAD5" s="126"/>
      <c r="BAE5" s="126"/>
      <c r="BAF5" s="126"/>
      <c r="BAG5" s="126"/>
      <c r="BAH5" s="126"/>
      <c r="BAI5" s="126"/>
      <c r="BAJ5" s="126"/>
      <c r="BAK5" s="126"/>
      <c r="BAL5" s="126"/>
      <c r="BAM5" s="126"/>
      <c r="BAN5" s="126"/>
      <c r="BAO5" s="126"/>
      <c r="BAP5" s="126"/>
      <c r="BAQ5" s="126"/>
      <c r="BAR5" s="126"/>
      <c r="BAS5" s="126"/>
      <c r="BAT5" s="126"/>
      <c r="BAU5" s="126"/>
      <c r="BAV5" s="126"/>
      <c r="BAW5" s="126"/>
      <c r="BAX5" s="126"/>
      <c r="BAY5" s="126"/>
      <c r="BAZ5" s="126"/>
      <c r="BBA5" s="126"/>
      <c r="BBB5" s="126"/>
      <c r="BBC5" s="126"/>
      <c r="BBD5" s="126"/>
      <c r="BBE5" s="126"/>
      <c r="BBF5" s="126"/>
      <c r="BBG5" s="126"/>
      <c r="BBH5" s="126"/>
      <c r="BBI5" s="126"/>
      <c r="BBJ5" s="126"/>
      <c r="BBK5" s="126"/>
      <c r="BBL5" s="126"/>
      <c r="BBM5" s="126"/>
      <c r="BBN5" s="126"/>
      <c r="BBO5" s="126"/>
      <c r="BBP5" s="126"/>
      <c r="BBQ5" s="126"/>
      <c r="BBR5" s="126"/>
      <c r="BBS5" s="126"/>
      <c r="BBT5" s="126"/>
      <c r="BBU5" s="126"/>
      <c r="BBV5" s="126"/>
      <c r="BBW5" s="126"/>
      <c r="BBX5" s="126"/>
      <c r="BBY5" s="126"/>
      <c r="BBZ5" s="126"/>
      <c r="BCA5" s="126"/>
      <c r="BCB5" s="126"/>
      <c r="BCC5" s="126"/>
      <c r="BCD5" s="126"/>
      <c r="BCE5" s="126"/>
      <c r="BCF5" s="126"/>
      <c r="BCG5" s="126"/>
      <c r="BCH5" s="126"/>
      <c r="BCI5" s="126"/>
      <c r="BCJ5" s="126"/>
      <c r="BCK5" s="126"/>
      <c r="BCL5" s="126"/>
      <c r="BCM5" s="126"/>
      <c r="BCN5" s="126"/>
      <c r="BCO5" s="126"/>
      <c r="BCP5" s="126"/>
      <c r="BCQ5" s="126"/>
      <c r="BCR5" s="126"/>
      <c r="BCS5" s="126"/>
      <c r="BCT5" s="126"/>
      <c r="BCU5" s="126"/>
      <c r="BCV5" s="126"/>
      <c r="BCW5" s="126"/>
      <c r="BCX5" s="126"/>
      <c r="BCY5" s="126"/>
      <c r="BCZ5" s="126"/>
      <c r="BDA5" s="126"/>
      <c r="BDB5" s="126"/>
      <c r="BDC5" s="126"/>
      <c r="BDD5" s="126"/>
      <c r="BDE5" s="126"/>
      <c r="BDF5" s="126"/>
      <c r="BDG5" s="126"/>
      <c r="BDH5" s="126"/>
      <c r="BDI5" s="126"/>
      <c r="BDJ5" s="126"/>
      <c r="BDK5" s="126"/>
      <c r="BDL5" s="126"/>
      <c r="BDM5" s="126"/>
      <c r="BDN5" s="126"/>
      <c r="BDO5" s="126"/>
      <c r="BDP5" s="126"/>
      <c r="BDQ5" s="126"/>
      <c r="BDR5" s="126"/>
      <c r="BDS5" s="126"/>
      <c r="BDT5" s="126"/>
      <c r="BDU5" s="126"/>
      <c r="BDV5" s="126"/>
      <c r="BDW5" s="126"/>
      <c r="BDX5" s="126"/>
      <c r="BDY5" s="126"/>
      <c r="BDZ5" s="126"/>
      <c r="BEA5" s="126"/>
      <c r="BEB5" s="126"/>
      <c r="BEC5" s="126"/>
      <c r="BED5" s="126"/>
      <c r="BEE5" s="126"/>
      <c r="BEF5" s="126"/>
      <c r="BEG5" s="126"/>
      <c r="BEH5" s="126"/>
      <c r="BEI5" s="126"/>
      <c r="BEJ5" s="126"/>
      <c r="BEK5" s="126"/>
      <c r="BEL5" s="126"/>
      <c r="BEM5" s="126"/>
      <c r="BEN5" s="126"/>
      <c r="BEO5" s="126"/>
      <c r="BEP5" s="126"/>
      <c r="BEQ5" s="126"/>
      <c r="BER5" s="126"/>
      <c r="BES5" s="126"/>
      <c r="BET5" s="126"/>
      <c r="BEU5" s="126"/>
      <c r="BEV5" s="126"/>
      <c r="BEW5" s="126"/>
      <c r="BEX5" s="126"/>
      <c r="BEY5" s="126"/>
      <c r="BEZ5" s="126"/>
      <c r="BFA5" s="126"/>
      <c r="BFB5" s="126"/>
      <c r="BFC5" s="126"/>
      <c r="BFD5" s="126"/>
      <c r="BFE5" s="126"/>
      <c r="BFF5" s="126"/>
      <c r="BFG5" s="126"/>
      <c r="BFH5" s="126"/>
      <c r="BFI5" s="126"/>
      <c r="BFJ5" s="126"/>
      <c r="BFK5" s="126"/>
      <c r="BFL5" s="126"/>
      <c r="BFM5" s="126"/>
      <c r="BFN5" s="126"/>
      <c r="BFO5" s="126"/>
      <c r="BFP5" s="126"/>
      <c r="BFQ5" s="126"/>
      <c r="BFR5" s="126"/>
      <c r="BFS5" s="126"/>
      <c r="BFT5" s="126"/>
      <c r="BFU5" s="126"/>
      <c r="BFV5" s="126"/>
      <c r="BFW5" s="126"/>
      <c r="BFX5" s="126"/>
      <c r="BFY5" s="126"/>
      <c r="BFZ5" s="126"/>
      <c r="BGA5" s="126"/>
      <c r="BGB5" s="126"/>
      <c r="BGC5" s="126"/>
      <c r="BGD5" s="126"/>
      <c r="BGE5" s="126"/>
      <c r="BGF5" s="126"/>
      <c r="BGG5" s="126"/>
      <c r="BGH5" s="126"/>
      <c r="BGI5" s="126"/>
      <c r="BGJ5" s="126"/>
      <c r="BGK5" s="126"/>
      <c r="BGL5" s="126"/>
      <c r="BGM5" s="126"/>
      <c r="BGN5" s="126"/>
      <c r="BGO5" s="126"/>
      <c r="BGP5" s="126"/>
      <c r="BGQ5" s="126"/>
      <c r="BGR5" s="126"/>
      <c r="BGS5" s="126"/>
      <c r="BGT5" s="126"/>
      <c r="BGU5" s="126"/>
      <c r="BGV5" s="126"/>
      <c r="BGW5" s="126"/>
      <c r="BGX5" s="126"/>
      <c r="BGY5" s="126"/>
      <c r="BGZ5" s="126"/>
      <c r="BHA5" s="126"/>
      <c r="BHB5" s="126"/>
      <c r="BHC5" s="126"/>
      <c r="BHD5" s="126"/>
      <c r="BHE5" s="126"/>
      <c r="BHF5" s="126"/>
      <c r="BHG5" s="126"/>
      <c r="BHH5" s="126"/>
      <c r="BHI5" s="126"/>
      <c r="BHJ5" s="126"/>
      <c r="BHK5" s="126"/>
      <c r="BHL5" s="126"/>
      <c r="BHM5" s="126"/>
      <c r="BHN5" s="126"/>
      <c r="BHO5" s="126"/>
      <c r="BHP5" s="126"/>
      <c r="BHQ5" s="126"/>
      <c r="BHR5" s="126"/>
      <c r="BHS5" s="126"/>
      <c r="BHT5" s="126"/>
      <c r="BHU5" s="126"/>
      <c r="BHV5" s="126"/>
      <c r="BHW5" s="126"/>
      <c r="BHX5" s="126"/>
      <c r="BHY5" s="126"/>
      <c r="BHZ5" s="126"/>
      <c r="BIA5" s="126"/>
      <c r="BIB5" s="126"/>
      <c r="BIC5" s="126"/>
      <c r="BID5" s="126"/>
      <c r="BIE5" s="126"/>
      <c r="BIF5" s="126"/>
      <c r="BIG5" s="126"/>
      <c r="BIH5" s="126"/>
      <c r="BII5" s="126"/>
      <c r="BIJ5" s="126"/>
      <c r="BIK5" s="126"/>
      <c r="BIL5" s="126"/>
      <c r="BIM5" s="126"/>
      <c r="BIN5" s="126"/>
      <c r="BIO5" s="126"/>
      <c r="BIP5" s="126"/>
      <c r="BIQ5" s="126"/>
      <c r="BIR5" s="126"/>
      <c r="BIS5" s="126"/>
      <c r="BIT5" s="126"/>
      <c r="BIU5" s="126"/>
      <c r="BIV5" s="126"/>
      <c r="BIW5" s="126"/>
      <c r="BIX5" s="126"/>
      <c r="BIY5" s="126"/>
      <c r="BIZ5" s="126"/>
      <c r="BJA5" s="126"/>
      <c r="BJB5" s="126"/>
      <c r="BJC5" s="126"/>
      <c r="BJD5" s="126"/>
      <c r="BJE5" s="126"/>
      <c r="BJF5" s="126"/>
      <c r="BJG5" s="126"/>
      <c r="BJH5" s="126"/>
      <c r="BJI5" s="126"/>
      <c r="BJJ5" s="126"/>
      <c r="BJK5" s="126"/>
      <c r="BJL5" s="126"/>
      <c r="BJM5" s="126"/>
      <c r="BJN5" s="126"/>
      <c r="BJO5" s="126"/>
      <c r="BJP5" s="126"/>
      <c r="BJQ5" s="126"/>
      <c r="BJR5" s="126"/>
      <c r="BJS5" s="126"/>
      <c r="BJT5" s="126"/>
      <c r="BJU5" s="126"/>
      <c r="BJV5" s="126"/>
      <c r="BJW5" s="126"/>
      <c r="BJX5" s="126"/>
      <c r="BJY5" s="126"/>
      <c r="BJZ5" s="126"/>
      <c r="BKA5" s="126"/>
      <c r="BKB5" s="126"/>
      <c r="BKC5" s="126"/>
      <c r="BKD5" s="126"/>
      <c r="BKE5" s="126"/>
      <c r="BKF5" s="126"/>
      <c r="BKG5" s="126"/>
      <c r="BKH5" s="126"/>
      <c r="BKI5" s="126"/>
      <c r="BKJ5" s="126"/>
      <c r="BKK5" s="126"/>
      <c r="BKL5" s="126"/>
      <c r="BKM5" s="126"/>
      <c r="BKN5" s="126"/>
      <c r="BKO5" s="126"/>
      <c r="BKP5" s="126"/>
      <c r="BKQ5" s="126"/>
      <c r="BKR5" s="126"/>
      <c r="BKS5" s="126"/>
      <c r="BKT5" s="126"/>
      <c r="BKU5" s="126"/>
      <c r="BKV5" s="126"/>
      <c r="BKW5" s="126"/>
      <c r="BKX5" s="126"/>
      <c r="BKY5" s="126"/>
      <c r="BKZ5" s="126"/>
      <c r="BLA5" s="126"/>
      <c r="BLB5" s="126"/>
      <c r="BLC5" s="126"/>
      <c r="BLD5" s="126"/>
      <c r="BLE5" s="126"/>
      <c r="BLF5" s="126"/>
      <c r="BLG5" s="126"/>
      <c r="BLH5" s="126"/>
      <c r="BLI5" s="126"/>
      <c r="BLJ5" s="126"/>
      <c r="BLK5" s="126"/>
      <c r="BLL5" s="126"/>
      <c r="BLM5" s="126"/>
      <c r="BLN5" s="126"/>
      <c r="BLO5" s="126"/>
      <c r="BLP5" s="126"/>
      <c r="BLQ5" s="126"/>
      <c r="BLR5" s="126"/>
      <c r="BLS5" s="126"/>
      <c r="BLT5" s="126"/>
      <c r="BLU5" s="126"/>
      <c r="BLV5" s="126"/>
      <c r="BLW5" s="126"/>
      <c r="BLX5" s="126"/>
      <c r="BLY5" s="126"/>
      <c r="BLZ5" s="126"/>
      <c r="BMA5" s="126"/>
      <c r="BMB5" s="126"/>
      <c r="BMC5" s="126"/>
      <c r="BMD5" s="126"/>
      <c r="BME5" s="126"/>
      <c r="BMF5" s="126"/>
      <c r="BMG5" s="126"/>
      <c r="BMH5" s="126"/>
      <c r="BMI5" s="126"/>
      <c r="BMJ5" s="126"/>
      <c r="BMK5" s="126"/>
      <c r="BML5" s="126"/>
      <c r="BMM5" s="126"/>
      <c r="BMN5" s="126"/>
      <c r="BMO5" s="126"/>
      <c r="BMP5" s="126"/>
      <c r="BMQ5" s="126"/>
      <c r="BMR5" s="126"/>
      <c r="BMS5" s="126"/>
      <c r="BMT5" s="126"/>
      <c r="BMU5" s="126"/>
      <c r="BMV5" s="126"/>
      <c r="BMW5" s="126"/>
      <c r="BMX5" s="126"/>
      <c r="BMY5" s="126"/>
      <c r="BMZ5" s="126"/>
      <c r="BNA5" s="126"/>
      <c r="BNB5" s="126"/>
      <c r="BNC5" s="126"/>
      <c r="BND5" s="126"/>
      <c r="BNE5" s="126"/>
      <c r="BNF5" s="126"/>
      <c r="BNG5" s="126"/>
      <c r="BNH5" s="126"/>
      <c r="BNI5" s="126"/>
      <c r="BNJ5" s="126"/>
      <c r="BNK5" s="126"/>
      <c r="BNL5" s="126"/>
      <c r="BNM5" s="126"/>
      <c r="BNN5" s="126"/>
      <c r="BNO5" s="126"/>
      <c r="BNP5" s="126"/>
      <c r="BNQ5" s="126"/>
      <c r="BNR5" s="126"/>
      <c r="BNS5" s="126"/>
      <c r="BNT5" s="126"/>
      <c r="BNU5" s="126"/>
      <c r="BNV5" s="126"/>
      <c r="BNW5" s="126"/>
      <c r="BNX5" s="126"/>
      <c r="BNY5" s="126"/>
      <c r="BNZ5" s="126"/>
      <c r="BOA5" s="126"/>
      <c r="BOB5" s="126"/>
      <c r="BOC5" s="126"/>
      <c r="BOD5" s="126"/>
      <c r="BOE5" s="126"/>
      <c r="BOF5" s="126"/>
      <c r="BOG5" s="126"/>
      <c r="BOH5" s="126"/>
      <c r="BOI5" s="126"/>
      <c r="BOJ5" s="126"/>
      <c r="BOK5" s="126"/>
      <c r="BOL5" s="126"/>
      <c r="BOM5" s="126"/>
      <c r="BON5" s="126"/>
      <c r="BOO5" s="126"/>
      <c r="BOP5" s="126"/>
      <c r="BOQ5" s="126"/>
      <c r="BOR5" s="126"/>
      <c r="BOS5" s="126"/>
      <c r="BOT5" s="126"/>
      <c r="BOU5" s="126"/>
      <c r="BOV5" s="126"/>
      <c r="BOW5" s="126"/>
      <c r="BOX5" s="126"/>
      <c r="BOY5" s="126"/>
      <c r="BOZ5" s="126"/>
      <c r="BPA5" s="126"/>
      <c r="BPB5" s="126"/>
      <c r="BPC5" s="126"/>
      <c r="BPD5" s="126"/>
      <c r="BPE5" s="126"/>
      <c r="BPF5" s="126"/>
      <c r="BPG5" s="126"/>
      <c r="BPH5" s="126"/>
      <c r="BPI5" s="126"/>
      <c r="BPJ5" s="126"/>
      <c r="BPK5" s="126"/>
      <c r="BPL5" s="126"/>
      <c r="BPM5" s="126"/>
      <c r="BPN5" s="126"/>
      <c r="BPO5" s="126"/>
      <c r="BPP5" s="126"/>
      <c r="BPQ5" s="126"/>
      <c r="BPR5" s="126"/>
      <c r="BPS5" s="126"/>
      <c r="BPT5" s="126"/>
      <c r="BPU5" s="126"/>
      <c r="BPV5" s="126"/>
      <c r="BPW5" s="126"/>
      <c r="BPX5" s="126"/>
      <c r="BPY5" s="126"/>
      <c r="BPZ5" s="126"/>
      <c r="BQA5" s="126"/>
      <c r="BQB5" s="126"/>
      <c r="BQC5" s="126"/>
      <c r="BQD5" s="126"/>
      <c r="BQE5" s="126"/>
      <c r="BQF5" s="126"/>
      <c r="BQG5" s="126"/>
      <c r="BQH5" s="126"/>
      <c r="BQI5" s="126"/>
      <c r="BQJ5" s="126"/>
      <c r="BQK5" s="126"/>
      <c r="BQL5" s="126"/>
      <c r="BQM5" s="126"/>
      <c r="BQN5" s="126"/>
      <c r="BQO5" s="126"/>
      <c r="BQP5" s="126"/>
      <c r="BQQ5" s="126"/>
      <c r="BQR5" s="126"/>
      <c r="BQS5" s="126"/>
      <c r="BQT5" s="126"/>
      <c r="BQU5" s="126"/>
      <c r="BQV5" s="126"/>
      <c r="BQW5" s="126"/>
      <c r="BQX5" s="126"/>
      <c r="BQY5" s="126"/>
      <c r="BQZ5" s="126"/>
      <c r="BRA5" s="126"/>
      <c r="BRB5" s="126"/>
      <c r="BRC5" s="126"/>
      <c r="BRD5" s="126"/>
      <c r="BRE5" s="126"/>
      <c r="BRF5" s="126"/>
      <c r="BRG5" s="126"/>
      <c r="BRH5" s="126"/>
      <c r="BRI5" s="126"/>
      <c r="BRJ5" s="126"/>
      <c r="BRK5" s="126"/>
      <c r="BRL5" s="126"/>
      <c r="BRM5" s="126"/>
      <c r="BRN5" s="126"/>
      <c r="BRO5" s="126"/>
      <c r="BRP5" s="126"/>
      <c r="BRQ5" s="126"/>
      <c r="BRR5" s="126"/>
      <c r="BRS5" s="126"/>
      <c r="BRT5" s="126"/>
      <c r="BRU5" s="126"/>
      <c r="BRV5" s="126"/>
      <c r="BRW5" s="126"/>
      <c r="BRX5" s="126"/>
      <c r="BRY5" s="126"/>
      <c r="BRZ5" s="126"/>
      <c r="BSA5" s="126"/>
      <c r="BSB5" s="126"/>
      <c r="BSC5" s="126"/>
      <c r="BSD5" s="126"/>
      <c r="BSE5" s="126"/>
      <c r="BSF5" s="126"/>
      <c r="BSG5" s="126"/>
      <c r="BSH5" s="126"/>
      <c r="BSI5" s="126"/>
      <c r="BSJ5" s="126"/>
      <c r="BSK5" s="126"/>
      <c r="BSL5" s="126"/>
      <c r="BSM5" s="126"/>
      <c r="BSN5" s="126"/>
      <c r="BSO5" s="126"/>
      <c r="BSP5" s="126"/>
      <c r="BSQ5" s="126"/>
      <c r="BSR5" s="126"/>
      <c r="BSS5" s="126"/>
      <c r="BST5" s="126"/>
      <c r="BSU5" s="126"/>
      <c r="BSV5" s="126"/>
      <c r="BSW5" s="126"/>
      <c r="BSX5" s="126"/>
      <c r="BSY5" s="126"/>
      <c r="BSZ5" s="126"/>
      <c r="BTA5" s="126"/>
      <c r="BTB5" s="126"/>
      <c r="BTC5" s="126"/>
      <c r="BTD5" s="126"/>
      <c r="BTE5" s="126"/>
      <c r="BTF5" s="126"/>
      <c r="BTG5" s="126"/>
      <c r="BTH5" s="126"/>
      <c r="BTI5" s="126"/>
      <c r="BTJ5" s="126"/>
      <c r="BTK5" s="126"/>
      <c r="BTL5" s="126"/>
      <c r="BTM5" s="126"/>
      <c r="BTN5" s="126"/>
      <c r="BTO5" s="126"/>
      <c r="BTP5" s="126"/>
      <c r="BTQ5" s="126"/>
      <c r="BTR5" s="126"/>
      <c r="BTS5" s="126"/>
      <c r="BTT5" s="126"/>
      <c r="BTU5" s="126"/>
      <c r="BTV5" s="126"/>
      <c r="BTW5" s="126"/>
      <c r="BTX5" s="126"/>
      <c r="BTY5" s="126"/>
      <c r="BTZ5" s="126"/>
      <c r="BUA5" s="126"/>
      <c r="BUB5" s="126"/>
      <c r="BUC5" s="126"/>
      <c r="BUD5" s="126"/>
      <c r="BUE5" s="126"/>
      <c r="BUF5" s="126"/>
      <c r="BUG5" s="126"/>
      <c r="BUH5" s="126"/>
      <c r="BUI5" s="126"/>
      <c r="BUJ5" s="126"/>
      <c r="BUK5" s="126"/>
      <c r="BUL5" s="126"/>
      <c r="BUM5" s="126"/>
      <c r="BUN5" s="126"/>
      <c r="BUO5" s="126"/>
      <c r="BUP5" s="126"/>
      <c r="BUQ5" s="126"/>
      <c r="BUR5" s="126"/>
      <c r="BUS5" s="126"/>
      <c r="BUT5" s="126"/>
      <c r="BUU5" s="126"/>
      <c r="BUV5" s="126"/>
      <c r="BUW5" s="126"/>
      <c r="BUX5" s="126"/>
      <c r="BUY5" s="126"/>
      <c r="BUZ5" s="126"/>
      <c r="BVA5" s="126"/>
      <c r="BVB5" s="126"/>
      <c r="BVC5" s="126"/>
      <c r="BVD5" s="126"/>
      <c r="BVE5" s="126"/>
      <c r="BVF5" s="126"/>
      <c r="BVG5" s="126"/>
      <c r="BVH5" s="126"/>
      <c r="BVI5" s="126"/>
      <c r="BVJ5" s="126"/>
      <c r="BVK5" s="126"/>
      <c r="BVL5" s="126"/>
      <c r="BVM5" s="126"/>
      <c r="BVN5" s="126"/>
      <c r="BVO5" s="126"/>
      <c r="BVP5" s="126"/>
      <c r="BVQ5" s="126"/>
      <c r="BVR5" s="126"/>
      <c r="BVS5" s="126"/>
      <c r="BVT5" s="126"/>
      <c r="BVU5" s="126"/>
      <c r="BVV5" s="126"/>
      <c r="BVW5" s="126"/>
      <c r="BVX5" s="126"/>
      <c r="BVY5" s="126"/>
      <c r="BVZ5" s="126"/>
      <c r="BWA5" s="126"/>
      <c r="BWB5" s="126"/>
      <c r="BWC5" s="126"/>
      <c r="BWD5" s="126"/>
      <c r="BWE5" s="126"/>
      <c r="BWF5" s="126"/>
      <c r="BWG5" s="126"/>
      <c r="BWH5" s="126"/>
      <c r="BWI5" s="126"/>
      <c r="BWJ5" s="126"/>
      <c r="BWK5" s="126"/>
      <c r="BWL5" s="126"/>
      <c r="BWM5" s="126"/>
      <c r="BWN5" s="126"/>
      <c r="BWO5" s="126"/>
      <c r="BWP5" s="126"/>
      <c r="BWQ5" s="126"/>
      <c r="BWR5" s="126"/>
      <c r="BWS5" s="126"/>
      <c r="BWT5" s="126"/>
      <c r="BWU5" s="126"/>
      <c r="BWV5" s="126"/>
      <c r="BWW5" s="126"/>
      <c r="BWX5" s="126"/>
      <c r="BWY5" s="126"/>
      <c r="BWZ5" s="126"/>
      <c r="BXA5" s="126"/>
      <c r="BXB5" s="126"/>
      <c r="BXC5" s="126"/>
      <c r="BXD5" s="126"/>
      <c r="BXE5" s="126"/>
      <c r="BXF5" s="126"/>
      <c r="BXG5" s="126"/>
      <c r="BXH5" s="126"/>
      <c r="BXI5" s="126"/>
      <c r="BXJ5" s="126"/>
      <c r="BXK5" s="126"/>
      <c r="BXL5" s="126"/>
      <c r="BXM5" s="126"/>
      <c r="BXN5" s="126"/>
      <c r="BXO5" s="126"/>
      <c r="BXP5" s="126"/>
      <c r="BXQ5" s="126"/>
      <c r="BXR5" s="126"/>
      <c r="BXS5" s="126"/>
      <c r="BXT5" s="126"/>
      <c r="BXU5" s="126"/>
      <c r="BXV5" s="126"/>
      <c r="BXW5" s="126"/>
      <c r="BXX5" s="126"/>
      <c r="BXY5" s="126"/>
      <c r="BXZ5" s="126"/>
      <c r="BYA5" s="126"/>
      <c r="BYB5" s="126"/>
      <c r="BYC5" s="126"/>
      <c r="BYD5" s="126"/>
      <c r="BYE5" s="126"/>
      <c r="BYF5" s="126"/>
      <c r="BYG5" s="126"/>
      <c r="BYH5" s="126"/>
      <c r="BYI5" s="126"/>
      <c r="BYJ5" s="126"/>
      <c r="BYK5" s="126"/>
      <c r="BYL5" s="126"/>
      <c r="BYM5" s="126"/>
      <c r="BYN5" s="126"/>
      <c r="BYO5" s="126"/>
      <c r="BYP5" s="126"/>
      <c r="BYQ5" s="126"/>
      <c r="BYR5" s="126"/>
      <c r="BYS5" s="126"/>
      <c r="BYT5" s="126"/>
      <c r="BYU5" s="126"/>
      <c r="BYV5" s="126"/>
      <c r="BYW5" s="126"/>
      <c r="BYX5" s="126"/>
      <c r="BYY5" s="126"/>
      <c r="BYZ5" s="126"/>
      <c r="BZA5" s="126"/>
      <c r="BZB5" s="126"/>
      <c r="BZC5" s="126"/>
      <c r="BZD5" s="126"/>
      <c r="BZE5" s="126"/>
      <c r="BZF5" s="126"/>
      <c r="BZG5" s="126"/>
      <c r="BZH5" s="126"/>
      <c r="BZI5" s="126"/>
      <c r="BZJ5" s="126"/>
      <c r="BZK5" s="126"/>
      <c r="BZL5" s="126"/>
      <c r="BZM5" s="126"/>
      <c r="BZN5" s="126"/>
      <c r="BZO5" s="126"/>
      <c r="BZP5" s="126"/>
      <c r="BZQ5" s="126"/>
      <c r="BZR5" s="126"/>
      <c r="BZS5" s="126"/>
      <c r="BZT5" s="126"/>
      <c r="BZU5" s="126"/>
      <c r="BZV5" s="126"/>
      <c r="BZW5" s="126"/>
      <c r="BZX5" s="126"/>
      <c r="BZY5" s="126"/>
      <c r="BZZ5" s="126"/>
      <c r="CAA5" s="126"/>
      <c r="CAB5" s="126"/>
      <c r="CAC5" s="126"/>
      <c r="CAD5" s="126"/>
      <c r="CAE5" s="126"/>
      <c r="CAF5" s="126"/>
      <c r="CAG5" s="126"/>
      <c r="CAH5" s="126"/>
      <c r="CAI5" s="126"/>
      <c r="CAJ5" s="126"/>
      <c r="CAK5" s="126"/>
      <c r="CAL5" s="126"/>
      <c r="CAM5" s="126"/>
      <c r="CAN5" s="126"/>
      <c r="CAO5" s="126"/>
      <c r="CAP5" s="126"/>
      <c r="CAQ5" s="126"/>
      <c r="CAR5" s="126"/>
      <c r="CAS5" s="126"/>
      <c r="CAT5" s="126"/>
      <c r="CAU5" s="126"/>
      <c r="CAV5" s="126"/>
      <c r="CAW5" s="126"/>
      <c r="CAX5" s="126"/>
      <c r="CAY5" s="126"/>
      <c r="CAZ5" s="126"/>
      <c r="CBA5" s="126"/>
      <c r="CBB5" s="126"/>
      <c r="CBC5" s="126"/>
      <c r="CBD5" s="126"/>
      <c r="CBE5" s="126"/>
      <c r="CBF5" s="126"/>
      <c r="CBG5" s="126"/>
      <c r="CBH5" s="126"/>
      <c r="CBI5" s="126"/>
      <c r="CBJ5" s="126"/>
      <c r="CBK5" s="126"/>
      <c r="CBL5" s="126"/>
      <c r="CBM5" s="126"/>
      <c r="CBN5" s="126"/>
      <c r="CBO5" s="126"/>
      <c r="CBP5" s="126"/>
      <c r="CBQ5" s="126"/>
      <c r="CBR5" s="126"/>
      <c r="CBS5" s="126"/>
      <c r="CBT5" s="126"/>
      <c r="CBU5" s="126"/>
      <c r="CBV5" s="126"/>
      <c r="CBW5" s="126"/>
      <c r="CBX5" s="126"/>
      <c r="CBY5" s="126"/>
      <c r="CBZ5" s="126"/>
      <c r="CCA5" s="126"/>
      <c r="CCB5" s="126"/>
      <c r="CCC5" s="126"/>
      <c r="CCD5" s="126"/>
      <c r="CCE5" s="126"/>
      <c r="CCF5" s="126"/>
      <c r="CCG5" s="126"/>
      <c r="CCH5" s="126"/>
      <c r="CCI5" s="126"/>
      <c r="CCJ5" s="126"/>
      <c r="CCK5" s="126"/>
      <c r="CCL5" s="126"/>
      <c r="CCM5" s="126"/>
      <c r="CCN5" s="126"/>
      <c r="CCO5" s="126"/>
      <c r="CCP5" s="126"/>
      <c r="CCQ5" s="126"/>
      <c r="CCR5" s="126"/>
      <c r="CCS5" s="126"/>
      <c r="CCT5" s="126"/>
      <c r="CCU5" s="126"/>
      <c r="CCV5" s="126"/>
      <c r="CCW5" s="126"/>
      <c r="CCX5" s="126"/>
      <c r="CCY5" s="126"/>
      <c r="CCZ5" s="126"/>
      <c r="CDA5" s="126"/>
      <c r="CDB5" s="126"/>
      <c r="CDC5" s="126"/>
      <c r="CDD5" s="126"/>
      <c r="CDE5" s="126"/>
      <c r="CDF5" s="126"/>
      <c r="CDG5" s="126"/>
      <c r="CDH5" s="126"/>
      <c r="CDI5" s="126"/>
      <c r="CDJ5" s="126"/>
      <c r="CDK5" s="126"/>
      <c r="CDL5" s="126"/>
      <c r="CDM5" s="126"/>
      <c r="CDN5" s="126"/>
      <c r="CDO5" s="126"/>
      <c r="CDP5" s="126"/>
      <c r="CDQ5" s="126"/>
      <c r="CDR5" s="126"/>
      <c r="CDS5" s="126"/>
      <c r="CDT5" s="126"/>
      <c r="CDU5" s="126"/>
      <c r="CDV5" s="126"/>
      <c r="CDW5" s="126"/>
      <c r="CDX5" s="126"/>
      <c r="CDY5" s="126"/>
      <c r="CDZ5" s="126"/>
      <c r="CEA5" s="126"/>
      <c r="CEB5" s="126"/>
      <c r="CEC5" s="126"/>
      <c r="CED5" s="126"/>
      <c r="CEE5" s="126"/>
      <c r="CEF5" s="126"/>
      <c r="CEG5" s="126"/>
      <c r="CEH5" s="126"/>
      <c r="CEI5" s="126"/>
      <c r="CEJ5" s="126"/>
      <c r="CEK5" s="126"/>
      <c r="CEL5" s="126"/>
      <c r="CEM5" s="126"/>
      <c r="CEN5" s="126"/>
      <c r="CEO5" s="126"/>
      <c r="CEP5" s="126"/>
      <c r="CEQ5" s="126"/>
      <c r="CER5" s="126"/>
      <c r="CES5" s="126"/>
      <c r="CET5" s="126"/>
      <c r="CEU5" s="126"/>
      <c r="CEV5" s="126"/>
      <c r="CEW5" s="126"/>
      <c r="CEX5" s="126"/>
      <c r="CEY5" s="126"/>
      <c r="CEZ5" s="126"/>
      <c r="CFA5" s="126"/>
      <c r="CFB5" s="126"/>
      <c r="CFC5" s="126"/>
      <c r="CFD5" s="126"/>
      <c r="CFE5" s="126"/>
      <c r="CFF5" s="126"/>
      <c r="CFG5" s="126"/>
      <c r="CFH5" s="126"/>
      <c r="CFI5" s="126"/>
      <c r="CFJ5" s="126"/>
      <c r="CFK5" s="126"/>
      <c r="CFL5" s="126"/>
      <c r="CFM5" s="126"/>
      <c r="CFN5" s="126"/>
      <c r="CFO5" s="126"/>
      <c r="CFP5" s="126"/>
      <c r="CFQ5" s="126"/>
      <c r="CFR5" s="126"/>
      <c r="CFS5" s="126"/>
      <c r="CFT5" s="126"/>
      <c r="CFU5" s="126"/>
      <c r="CFV5" s="126"/>
      <c r="CFW5" s="126"/>
      <c r="CFX5" s="126"/>
      <c r="CFY5" s="126"/>
      <c r="CFZ5" s="126"/>
      <c r="CGA5" s="126"/>
      <c r="CGB5" s="126"/>
      <c r="CGC5" s="126"/>
      <c r="CGD5" s="126"/>
      <c r="CGE5" s="126"/>
      <c r="CGF5" s="126"/>
      <c r="CGG5" s="126"/>
      <c r="CGH5" s="126"/>
      <c r="CGI5" s="126"/>
      <c r="CGJ5" s="126"/>
      <c r="CGK5" s="126"/>
      <c r="CGL5" s="126"/>
      <c r="CGM5" s="126"/>
      <c r="CGN5" s="126"/>
      <c r="CGO5" s="126"/>
      <c r="CGP5" s="126"/>
      <c r="CGQ5" s="126"/>
      <c r="CGR5" s="126"/>
      <c r="CGS5" s="126"/>
      <c r="CGT5" s="126"/>
      <c r="CGU5" s="126"/>
      <c r="CGV5" s="126"/>
      <c r="CGW5" s="126"/>
      <c r="CGX5" s="126"/>
      <c r="CGY5" s="126"/>
      <c r="CGZ5" s="126"/>
      <c r="CHA5" s="126"/>
      <c r="CHB5" s="126"/>
      <c r="CHC5" s="126"/>
    </row>
    <row r="6" spans="1:2239" ht="15" customHeight="1">
      <c r="B6" s="140"/>
      <c r="C6" s="139"/>
      <c r="D6" s="139"/>
      <c r="E6" s="126"/>
      <c r="F6" s="126"/>
      <c r="G6" s="127"/>
      <c r="H6" s="128"/>
      <c r="I6" s="129"/>
      <c r="J6" s="130"/>
      <c r="K6" s="131"/>
      <c r="L6" s="129"/>
      <c r="M6" s="131"/>
      <c r="N6" s="132"/>
      <c r="O6" s="133"/>
      <c r="P6" s="134"/>
      <c r="Q6" s="134"/>
      <c r="R6" s="134"/>
      <c r="S6" s="134"/>
      <c r="T6" s="134"/>
      <c r="U6" s="139"/>
      <c r="V6" s="139"/>
      <c r="W6" s="139"/>
      <c r="X6" s="139"/>
      <c r="Y6" s="139"/>
      <c r="Z6" s="134"/>
      <c r="AA6" s="134"/>
      <c r="AB6" s="134"/>
      <c r="AC6" s="134"/>
      <c r="AD6" s="141"/>
      <c r="AE6" s="141"/>
      <c r="AF6" s="142"/>
      <c r="AH6" s="138">
        <f>AH5+1</f>
        <v>2025</v>
      </c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126"/>
      <c r="AT6" s="126"/>
      <c r="AU6" s="126"/>
      <c r="AV6" s="126"/>
      <c r="AW6" s="126"/>
      <c r="AX6" s="126"/>
      <c r="AY6" s="126"/>
      <c r="AZ6" s="126"/>
      <c r="BA6" s="126"/>
      <c r="BB6" s="126"/>
      <c r="BC6" s="126"/>
      <c r="BD6" s="126"/>
      <c r="BE6" s="126"/>
      <c r="BF6" s="126"/>
      <c r="BG6" s="126"/>
      <c r="BH6" s="126"/>
      <c r="BI6" s="126"/>
      <c r="BJ6" s="126"/>
      <c r="BK6" s="126"/>
      <c r="BL6" s="126"/>
      <c r="BM6" s="126"/>
      <c r="BN6" s="126"/>
      <c r="BO6" s="126"/>
      <c r="BP6" s="126"/>
      <c r="BQ6" s="126"/>
      <c r="BR6" s="126"/>
      <c r="BS6" s="126"/>
      <c r="BT6" s="126"/>
      <c r="BU6" s="126"/>
      <c r="BV6" s="126"/>
      <c r="BW6" s="126"/>
      <c r="BX6" s="126"/>
      <c r="BY6" s="126"/>
      <c r="BZ6" s="126"/>
      <c r="CA6" s="126"/>
      <c r="CB6" s="126"/>
      <c r="CC6" s="126"/>
      <c r="CD6" s="126"/>
      <c r="CE6" s="126"/>
      <c r="CF6" s="126"/>
      <c r="CG6" s="126"/>
      <c r="CH6" s="126"/>
      <c r="CI6" s="126"/>
      <c r="CJ6" s="126"/>
      <c r="CK6" s="126"/>
      <c r="CL6" s="126"/>
      <c r="CM6" s="126"/>
      <c r="CN6" s="126"/>
      <c r="CO6" s="126"/>
      <c r="CP6" s="126"/>
      <c r="CQ6" s="126"/>
      <c r="CR6" s="126"/>
      <c r="CS6" s="126"/>
      <c r="CT6" s="126"/>
      <c r="CU6" s="126"/>
      <c r="CV6" s="126"/>
      <c r="CW6" s="126"/>
      <c r="CX6" s="126"/>
      <c r="CY6" s="126"/>
      <c r="CZ6" s="126"/>
      <c r="DA6" s="126"/>
      <c r="DB6" s="126"/>
      <c r="DC6" s="126"/>
      <c r="DD6" s="126"/>
      <c r="DE6" s="126"/>
      <c r="DF6" s="126"/>
      <c r="DG6" s="126"/>
      <c r="DH6" s="126"/>
      <c r="DI6" s="126"/>
      <c r="DJ6" s="126"/>
      <c r="DK6" s="126"/>
      <c r="DL6" s="126"/>
      <c r="DM6" s="126"/>
      <c r="DN6" s="126"/>
      <c r="DO6" s="126"/>
      <c r="DP6" s="126"/>
      <c r="DQ6" s="126"/>
      <c r="DR6" s="126"/>
      <c r="DS6" s="126"/>
      <c r="DT6" s="126"/>
      <c r="DU6" s="126"/>
      <c r="DV6" s="126"/>
      <c r="DW6" s="126"/>
      <c r="DX6" s="126"/>
      <c r="DY6" s="126"/>
      <c r="DZ6" s="126"/>
      <c r="EA6" s="126"/>
      <c r="EB6" s="126"/>
      <c r="EC6" s="126"/>
      <c r="ED6" s="126"/>
      <c r="EE6" s="126"/>
      <c r="EF6" s="126"/>
      <c r="EG6" s="126"/>
      <c r="EH6" s="126"/>
      <c r="EI6" s="126"/>
      <c r="EJ6" s="126"/>
      <c r="EK6" s="126"/>
      <c r="EL6" s="126"/>
      <c r="EM6" s="126"/>
      <c r="EN6" s="126"/>
      <c r="EO6" s="126"/>
      <c r="EP6" s="126"/>
      <c r="EQ6" s="126"/>
      <c r="ER6" s="126"/>
      <c r="ES6" s="126"/>
      <c r="ET6" s="126"/>
      <c r="EU6" s="126"/>
      <c r="EV6" s="126"/>
      <c r="EW6" s="126"/>
      <c r="EX6" s="126"/>
      <c r="EY6" s="126"/>
      <c r="EZ6" s="126"/>
      <c r="FA6" s="126"/>
      <c r="FB6" s="126"/>
      <c r="FC6" s="126"/>
      <c r="FD6" s="126"/>
      <c r="FE6" s="126"/>
      <c r="FF6" s="126"/>
      <c r="FG6" s="126"/>
      <c r="FH6" s="126"/>
      <c r="FI6" s="126"/>
      <c r="FJ6" s="126"/>
      <c r="FK6" s="126"/>
      <c r="FL6" s="126"/>
      <c r="FM6" s="126"/>
      <c r="FN6" s="126"/>
      <c r="FO6" s="126"/>
      <c r="FP6" s="126"/>
      <c r="FQ6" s="126"/>
      <c r="FR6" s="126"/>
      <c r="FS6" s="126"/>
      <c r="FT6" s="126"/>
      <c r="FU6" s="126"/>
      <c r="FV6" s="126"/>
      <c r="FW6" s="126"/>
      <c r="FX6" s="126"/>
      <c r="FY6" s="126"/>
      <c r="FZ6" s="126"/>
      <c r="GA6" s="126"/>
      <c r="GB6" s="126"/>
      <c r="GC6" s="126"/>
      <c r="GD6" s="126"/>
      <c r="GE6" s="126"/>
      <c r="GF6" s="126"/>
      <c r="GG6" s="126"/>
      <c r="GH6" s="126"/>
      <c r="GI6" s="126"/>
      <c r="GJ6" s="126"/>
      <c r="GK6" s="126"/>
      <c r="GL6" s="126"/>
      <c r="GM6" s="126"/>
      <c r="GN6" s="126"/>
      <c r="GO6" s="126"/>
      <c r="GP6" s="126"/>
      <c r="GQ6" s="126"/>
      <c r="GR6" s="126"/>
      <c r="GS6" s="126"/>
      <c r="GT6" s="126"/>
      <c r="GU6" s="126"/>
      <c r="GV6" s="126"/>
      <c r="GW6" s="126"/>
      <c r="GX6" s="126"/>
      <c r="GY6" s="126"/>
      <c r="GZ6" s="126"/>
      <c r="HA6" s="126"/>
      <c r="HB6" s="126"/>
      <c r="HC6" s="126"/>
      <c r="HD6" s="126"/>
      <c r="HE6" s="126"/>
      <c r="HF6" s="126"/>
      <c r="HG6" s="126"/>
      <c r="HH6" s="126"/>
      <c r="HI6" s="126"/>
      <c r="HJ6" s="126"/>
      <c r="HK6" s="126"/>
      <c r="HL6" s="126"/>
      <c r="HM6" s="126"/>
      <c r="HN6" s="126"/>
      <c r="HO6" s="126"/>
      <c r="HP6" s="126"/>
      <c r="HQ6" s="126"/>
      <c r="HR6" s="126"/>
      <c r="HS6" s="126"/>
      <c r="HT6" s="126"/>
      <c r="HU6" s="126"/>
      <c r="HV6" s="126"/>
      <c r="HW6" s="126"/>
      <c r="HX6" s="126"/>
      <c r="HY6" s="126"/>
      <c r="HZ6" s="126"/>
      <c r="IA6" s="126"/>
      <c r="IB6" s="126"/>
      <c r="IC6" s="126"/>
      <c r="ID6" s="126"/>
      <c r="IE6" s="126"/>
      <c r="IF6" s="126"/>
      <c r="IG6" s="126"/>
      <c r="IH6" s="126"/>
      <c r="II6" s="126"/>
      <c r="IJ6" s="126"/>
      <c r="IK6" s="126"/>
      <c r="IL6" s="126"/>
      <c r="IM6" s="126"/>
      <c r="IN6" s="126"/>
      <c r="IO6" s="126"/>
      <c r="IP6" s="126"/>
      <c r="IQ6" s="126"/>
      <c r="IR6" s="126"/>
      <c r="IS6" s="126"/>
      <c r="IT6" s="126"/>
      <c r="IU6" s="126"/>
      <c r="IV6" s="126"/>
      <c r="IW6" s="126"/>
      <c r="IX6" s="126"/>
      <c r="IY6" s="126"/>
      <c r="IZ6" s="126"/>
      <c r="JA6" s="126"/>
      <c r="JB6" s="126"/>
      <c r="JC6" s="126"/>
      <c r="JD6" s="126"/>
      <c r="JE6" s="126"/>
      <c r="JF6" s="126"/>
      <c r="JG6" s="126"/>
      <c r="JH6" s="126"/>
      <c r="JI6" s="126"/>
      <c r="JJ6" s="126"/>
      <c r="JK6" s="126"/>
      <c r="JL6" s="126"/>
      <c r="JM6" s="126"/>
      <c r="JN6" s="126"/>
      <c r="JO6" s="126"/>
      <c r="JP6" s="126"/>
      <c r="JQ6" s="126"/>
      <c r="JR6" s="126"/>
      <c r="JS6" s="126"/>
      <c r="JT6" s="126"/>
      <c r="JU6" s="126"/>
      <c r="JV6" s="126"/>
      <c r="JW6" s="126"/>
      <c r="JX6" s="126"/>
      <c r="JY6" s="126"/>
      <c r="JZ6" s="126"/>
      <c r="KA6" s="126"/>
      <c r="KB6" s="126"/>
      <c r="KC6" s="126"/>
      <c r="KD6" s="126"/>
      <c r="KE6" s="126"/>
      <c r="KF6" s="126"/>
      <c r="KG6" s="126"/>
      <c r="KH6" s="126"/>
      <c r="KI6" s="126"/>
      <c r="KJ6" s="126"/>
      <c r="KK6" s="126"/>
      <c r="KL6" s="126"/>
      <c r="KM6" s="126"/>
      <c r="KN6" s="126"/>
      <c r="KO6" s="126"/>
      <c r="KP6" s="126"/>
      <c r="KQ6" s="126"/>
      <c r="KR6" s="126"/>
      <c r="KS6" s="126"/>
      <c r="KT6" s="126"/>
      <c r="KU6" s="126"/>
      <c r="KV6" s="126"/>
      <c r="KW6" s="126"/>
      <c r="KX6" s="126"/>
      <c r="KY6" s="126"/>
      <c r="KZ6" s="126"/>
      <c r="LA6" s="126"/>
      <c r="LB6" s="126"/>
      <c r="LC6" s="126"/>
      <c r="LD6" s="126"/>
      <c r="LE6" s="126"/>
      <c r="LF6" s="126"/>
      <c r="LG6" s="126"/>
      <c r="LH6" s="126"/>
      <c r="LI6" s="126"/>
      <c r="LJ6" s="126"/>
      <c r="LK6" s="126"/>
      <c r="LL6" s="126"/>
      <c r="LM6" s="126"/>
      <c r="LN6" s="126"/>
      <c r="LO6" s="126"/>
      <c r="LP6" s="126"/>
      <c r="LQ6" s="126"/>
      <c r="LR6" s="126"/>
      <c r="LS6" s="126"/>
      <c r="LT6" s="126"/>
      <c r="LU6" s="126"/>
      <c r="LV6" s="126"/>
      <c r="LW6" s="126"/>
      <c r="LX6" s="126"/>
      <c r="LY6" s="126"/>
      <c r="LZ6" s="126"/>
      <c r="MA6" s="126"/>
      <c r="MB6" s="126"/>
      <c r="MC6" s="126"/>
      <c r="MD6" s="126"/>
      <c r="ME6" s="126"/>
      <c r="MF6" s="126"/>
      <c r="MG6" s="126"/>
      <c r="MH6" s="126"/>
      <c r="MI6" s="126"/>
      <c r="MJ6" s="126"/>
      <c r="MK6" s="126"/>
      <c r="ML6" s="126"/>
      <c r="MM6" s="126"/>
      <c r="MN6" s="126"/>
      <c r="MO6" s="126"/>
      <c r="MP6" s="126"/>
      <c r="MQ6" s="126"/>
      <c r="MR6" s="126"/>
      <c r="MS6" s="126"/>
      <c r="MT6" s="126"/>
      <c r="MU6" s="126"/>
      <c r="MV6" s="126"/>
      <c r="MW6" s="126"/>
      <c r="MX6" s="126"/>
      <c r="MY6" s="126"/>
      <c r="MZ6" s="126"/>
      <c r="NA6" s="126"/>
      <c r="NB6" s="126"/>
      <c r="NC6" s="126"/>
      <c r="ND6" s="126"/>
      <c r="NE6" s="126"/>
      <c r="NF6" s="126"/>
      <c r="NG6" s="126"/>
      <c r="NH6" s="126"/>
      <c r="NI6" s="126"/>
      <c r="NJ6" s="126"/>
      <c r="NK6" s="126"/>
      <c r="NL6" s="126"/>
      <c r="NM6" s="126"/>
      <c r="NN6" s="126"/>
      <c r="NO6" s="126"/>
      <c r="NP6" s="126"/>
      <c r="NQ6" s="126"/>
      <c r="NR6" s="126"/>
      <c r="NS6" s="126"/>
      <c r="NT6" s="126"/>
      <c r="NU6" s="126"/>
      <c r="NV6" s="126"/>
      <c r="NW6" s="126"/>
      <c r="NX6" s="126"/>
      <c r="NY6" s="126"/>
      <c r="NZ6" s="126"/>
      <c r="OA6" s="126"/>
      <c r="OB6" s="126"/>
      <c r="OC6" s="126"/>
      <c r="OD6" s="126"/>
      <c r="OE6" s="126"/>
      <c r="OF6" s="126"/>
      <c r="OG6" s="126"/>
      <c r="OH6" s="126"/>
      <c r="OI6" s="126"/>
      <c r="OJ6" s="126"/>
      <c r="OK6" s="126"/>
      <c r="OL6" s="126"/>
      <c r="OM6" s="126"/>
      <c r="ON6" s="126"/>
      <c r="OO6" s="126"/>
      <c r="OP6" s="126"/>
      <c r="OQ6" s="126"/>
      <c r="OR6" s="126"/>
      <c r="OS6" s="126"/>
      <c r="OT6" s="126"/>
      <c r="OU6" s="126"/>
      <c r="OV6" s="126"/>
      <c r="OW6" s="126"/>
      <c r="OX6" s="126"/>
      <c r="OY6" s="126"/>
      <c r="OZ6" s="126"/>
      <c r="PA6" s="126"/>
      <c r="PB6" s="126"/>
      <c r="PC6" s="126"/>
      <c r="PD6" s="126"/>
      <c r="PE6" s="126"/>
      <c r="PF6" s="126"/>
      <c r="PG6" s="126"/>
      <c r="PH6" s="126"/>
      <c r="PI6" s="126"/>
      <c r="PJ6" s="126"/>
      <c r="PK6" s="126"/>
      <c r="PL6" s="126"/>
      <c r="PM6" s="126"/>
      <c r="PN6" s="126"/>
      <c r="PO6" s="126"/>
      <c r="PP6" s="126"/>
      <c r="PQ6" s="126"/>
      <c r="PR6" s="126"/>
      <c r="PS6" s="126"/>
      <c r="PT6" s="126"/>
      <c r="PU6" s="126"/>
      <c r="PV6" s="126"/>
      <c r="PW6" s="126"/>
      <c r="PX6" s="126"/>
      <c r="PY6" s="126"/>
      <c r="PZ6" s="126"/>
      <c r="QA6" s="126"/>
      <c r="QB6" s="126"/>
      <c r="QC6" s="126"/>
      <c r="QD6" s="126"/>
      <c r="QE6" s="126"/>
      <c r="QF6" s="126"/>
      <c r="QG6" s="126"/>
      <c r="QH6" s="126"/>
      <c r="QI6" s="126"/>
      <c r="QJ6" s="126"/>
      <c r="QK6" s="126"/>
      <c r="QL6" s="126"/>
      <c r="QM6" s="126"/>
      <c r="QN6" s="126"/>
      <c r="QO6" s="126"/>
      <c r="QP6" s="126"/>
      <c r="QQ6" s="126"/>
      <c r="QR6" s="126"/>
      <c r="QS6" s="126"/>
      <c r="QT6" s="126"/>
      <c r="QU6" s="126"/>
      <c r="QV6" s="126"/>
      <c r="QW6" s="126"/>
      <c r="QX6" s="126"/>
      <c r="QY6" s="126"/>
      <c r="QZ6" s="126"/>
      <c r="RA6" s="126"/>
      <c r="RB6" s="126"/>
      <c r="RC6" s="126"/>
      <c r="RD6" s="126"/>
      <c r="RE6" s="126"/>
      <c r="RF6" s="126"/>
      <c r="RG6" s="126"/>
      <c r="RH6" s="126"/>
      <c r="RI6" s="126"/>
      <c r="RJ6" s="126"/>
      <c r="RK6" s="126"/>
      <c r="RL6" s="126"/>
      <c r="RM6" s="126"/>
      <c r="RN6" s="126"/>
      <c r="RO6" s="126"/>
      <c r="RP6" s="126"/>
      <c r="RQ6" s="126"/>
      <c r="RR6" s="126"/>
      <c r="RS6" s="126"/>
      <c r="RT6" s="126"/>
      <c r="RU6" s="126"/>
      <c r="RV6" s="126"/>
      <c r="RW6" s="126"/>
      <c r="RX6" s="126"/>
      <c r="RY6" s="126"/>
      <c r="RZ6" s="126"/>
      <c r="SA6" s="126"/>
      <c r="SB6" s="126"/>
      <c r="SC6" s="126"/>
      <c r="SD6" s="126"/>
      <c r="SE6" s="126"/>
      <c r="SF6" s="126"/>
      <c r="SG6" s="126"/>
      <c r="SH6" s="126"/>
      <c r="SI6" s="126"/>
      <c r="SJ6" s="126"/>
      <c r="SK6" s="126"/>
      <c r="SL6" s="126"/>
      <c r="SM6" s="126"/>
      <c r="SN6" s="126"/>
      <c r="SO6" s="126"/>
      <c r="SP6" s="126"/>
      <c r="SQ6" s="126"/>
      <c r="SR6" s="126"/>
      <c r="SS6" s="126"/>
      <c r="ST6" s="126"/>
      <c r="SU6" s="126"/>
      <c r="SV6" s="126"/>
      <c r="SW6" s="126"/>
      <c r="SX6" s="126"/>
      <c r="SY6" s="126"/>
      <c r="SZ6" s="126"/>
      <c r="TA6" s="126"/>
      <c r="TB6" s="126"/>
      <c r="TC6" s="126"/>
      <c r="TD6" s="126"/>
      <c r="TE6" s="126"/>
      <c r="TF6" s="126"/>
      <c r="TG6" s="126"/>
      <c r="TH6" s="126"/>
      <c r="TI6" s="126"/>
      <c r="TJ6" s="126"/>
      <c r="TK6" s="126"/>
      <c r="TL6" s="126"/>
      <c r="TM6" s="126"/>
      <c r="TN6" s="126"/>
      <c r="TO6" s="126"/>
      <c r="TP6" s="126"/>
      <c r="TQ6" s="126"/>
      <c r="TR6" s="126"/>
      <c r="TS6" s="126"/>
      <c r="TT6" s="126"/>
      <c r="TU6" s="126"/>
      <c r="TV6" s="126"/>
      <c r="TW6" s="126"/>
      <c r="TX6" s="126"/>
      <c r="TY6" s="126"/>
      <c r="TZ6" s="126"/>
      <c r="UA6" s="126"/>
      <c r="UB6" s="126"/>
      <c r="UC6" s="126"/>
      <c r="UD6" s="126"/>
      <c r="UE6" s="126"/>
      <c r="UF6" s="126"/>
      <c r="UG6" s="126"/>
      <c r="UH6" s="126"/>
      <c r="UI6" s="126"/>
      <c r="UJ6" s="126"/>
      <c r="UK6" s="126"/>
      <c r="UL6" s="126"/>
      <c r="UM6" s="126"/>
      <c r="UN6" s="126"/>
      <c r="UO6" s="126"/>
      <c r="UP6" s="126"/>
      <c r="UQ6" s="126"/>
      <c r="UR6" s="126"/>
      <c r="US6" s="126"/>
      <c r="UT6" s="126"/>
      <c r="UU6" s="126"/>
      <c r="UV6" s="126"/>
      <c r="UW6" s="126"/>
      <c r="UX6" s="126"/>
      <c r="UY6" s="126"/>
      <c r="UZ6" s="126"/>
      <c r="VA6" s="126"/>
      <c r="VB6" s="126"/>
      <c r="VC6" s="126"/>
      <c r="VD6" s="126"/>
      <c r="VE6" s="126"/>
      <c r="VF6" s="126"/>
      <c r="VG6" s="126"/>
      <c r="VH6" s="126"/>
      <c r="VI6" s="126"/>
      <c r="VJ6" s="126"/>
      <c r="VK6" s="126"/>
      <c r="VL6" s="126"/>
      <c r="VM6" s="126"/>
      <c r="VN6" s="126"/>
      <c r="VO6" s="126"/>
      <c r="VP6" s="126"/>
      <c r="VQ6" s="126"/>
      <c r="VR6" s="126"/>
      <c r="VS6" s="126"/>
      <c r="VT6" s="126"/>
      <c r="VU6" s="126"/>
      <c r="VV6" s="126"/>
      <c r="VW6" s="126"/>
      <c r="VX6" s="126"/>
      <c r="VY6" s="126"/>
      <c r="VZ6" s="126"/>
      <c r="WA6" s="126"/>
      <c r="WB6" s="126"/>
      <c r="WC6" s="126"/>
      <c r="WD6" s="126"/>
      <c r="WE6" s="126"/>
      <c r="WF6" s="126"/>
      <c r="WG6" s="126"/>
      <c r="WH6" s="126"/>
      <c r="WI6" s="126"/>
      <c r="WJ6" s="126"/>
      <c r="WK6" s="126"/>
      <c r="WL6" s="126"/>
      <c r="WM6" s="126"/>
      <c r="WN6" s="126"/>
      <c r="WO6" s="126"/>
      <c r="WP6" s="126"/>
      <c r="WQ6" s="126"/>
      <c r="WR6" s="126"/>
      <c r="WS6" s="126"/>
      <c r="WT6" s="126"/>
      <c r="WU6" s="126"/>
      <c r="WV6" s="126"/>
      <c r="WW6" s="126"/>
      <c r="WX6" s="126"/>
      <c r="WY6" s="126"/>
      <c r="WZ6" s="126"/>
      <c r="XA6" s="126"/>
      <c r="XB6" s="126"/>
      <c r="XC6" s="126"/>
      <c r="XD6" s="126"/>
      <c r="XE6" s="126"/>
      <c r="XF6" s="126"/>
      <c r="XG6" s="126"/>
      <c r="XH6" s="126"/>
      <c r="XI6" s="126"/>
      <c r="XJ6" s="126"/>
      <c r="XK6" s="126"/>
      <c r="XL6" s="126"/>
      <c r="XM6" s="126"/>
      <c r="XN6" s="126"/>
      <c r="XO6" s="126"/>
      <c r="XP6" s="126"/>
      <c r="XQ6" s="126"/>
      <c r="XR6" s="126"/>
      <c r="XS6" s="126"/>
      <c r="XT6" s="126"/>
      <c r="XU6" s="126"/>
      <c r="XV6" s="126"/>
      <c r="XW6" s="126"/>
      <c r="XX6" s="126"/>
      <c r="XY6" s="126"/>
      <c r="XZ6" s="126"/>
      <c r="YA6" s="126"/>
      <c r="YB6" s="126"/>
      <c r="YC6" s="126"/>
      <c r="YD6" s="126"/>
      <c r="YE6" s="126"/>
      <c r="YF6" s="126"/>
      <c r="YG6" s="126"/>
      <c r="YH6" s="126"/>
      <c r="YI6" s="126"/>
      <c r="YJ6" s="126"/>
      <c r="YK6" s="126"/>
      <c r="YL6" s="126"/>
      <c r="YM6" s="126"/>
      <c r="YN6" s="126"/>
      <c r="YO6" s="126"/>
      <c r="YP6" s="126"/>
      <c r="YQ6" s="126"/>
      <c r="YR6" s="126"/>
      <c r="YS6" s="126"/>
      <c r="YT6" s="126"/>
      <c r="YU6" s="126"/>
      <c r="YV6" s="126"/>
      <c r="YW6" s="126"/>
      <c r="YX6" s="126"/>
      <c r="YY6" s="126"/>
      <c r="YZ6" s="126"/>
      <c r="ZA6" s="126"/>
      <c r="ZB6" s="126"/>
      <c r="ZC6" s="126"/>
      <c r="ZD6" s="126"/>
      <c r="ZE6" s="126"/>
      <c r="ZF6" s="126"/>
      <c r="ZG6" s="126"/>
      <c r="ZH6" s="126"/>
      <c r="ZI6" s="126"/>
      <c r="ZJ6" s="126"/>
      <c r="ZK6" s="126"/>
      <c r="ZL6" s="126"/>
      <c r="ZM6" s="126"/>
      <c r="ZN6" s="126"/>
      <c r="ZO6" s="126"/>
      <c r="ZP6" s="126"/>
      <c r="ZQ6" s="126"/>
      <c r="ZR6" s="126"/>
      <c r="ZS6" s="126"/>
      <c r="ZT6" s="126"/>
      <c r="ZU6" s="126"/>
      <c r="ZV6" s="126"/>
      <c r="ZW6" s="126"/>
      <c r="ZX6" s="126"/>
      <c r="ZY6" s="126"/>
      <c r="ZZ6" s="126"/>
      <c r="AAA6" s="126"/>
      <c r="AAB6" s="126"/>
      <c r="AAC6" s="126"/>
      <c r="AAD6" s="126"/>
      <c r="AAE6" s="126"/>
      <c r="AAF6" s="126"/>
      <c r="AAG6" s="126"/>
      <c r="AAH6" s="126"/>
      <c r="AAI6" s="126"/>
      <c r="AAJ6" s="126"/>
      <c r="AAK6" s="126"/>
      <c r="AAL6" s="126"/>
      <c r="AAM6" s="126"/>
      <c r="AAN6" s="126"/>
      <c r="AAO6" s="126"/>
      <c r="AAP6" s="126"/>
      <c r="AAQ6" s="126"/>
      <c r="AAR6" s="126"/>
      <c r="AAS6" s="126"/>
      <c r="AAT6" s="126"/>
      <c r="AAU6" s="126"/>
      <c r="AAV6" s="126"/>
      <c r="AAW6" s="126"/>
      <c r="AAX6" s="126"/>
      <c r="AAY6" s="126"/>
      <c r="AAZ6" s="126"/>
      <c r="ABA6" s="126"/>
      <c r="ABB6" s="126"/>
      <c r="ABC6" s="126"/>
      <c r="ABD6" s="126"/>
      <c r="ABE6" s="126"/>
      <c r="ABF6" s="126"/>
      <c r="ABG6" s="126"/>
      <c r="ABH6" s="126"/>
      <c r="ABI6" s="126"/>
      <c r="ABJ6" s="126"/>
      <c r="ABK6" s="126"/>
      <c r="ABL6" s="126"/>
      <c r="ABM6" s="126"/>
      <c r="ABN6" s="126"/>
      <c r="ABO6" s="126"/>
      <c r="ABP6" s="126"/>
      <c r="ABQ6" s="126"/>
      <c r="ABR6" s="126"/>
      <c r="ABS6" s="126"/>
      <c r="ABT6" s="126"/>
      <c r="ABU6" s="126"/>
      <c r="ABV6" s="126"/>
      <c r="ABW6" s="126"/>
      <c r="ABX6" s="126"/>
      <c r="ABY6" s="126"/>
      <c r="ABZ6" s="126"/>
      <c r="ACA6" s="126"/>
      <c r="ACB6" s="126"/>
      <c r="ACC6" s="126"/>
      <c r="ACD6" s="126"/>
      <c r="ACE6" s="126"/>
      <c r="ACF6" s="126"/>
      <c r="ACG6" s="126"/>
      <c r="ACH6" s="126"/>
      <c r="ACI6" s="126"/>
      <c r="ACJ6" s="126"/>
      <c r="ACK6" s="126"/>
      <c r="ACL6" s="126"/>
      <c r="ACM6" s="126"/>
      <c r="ACN6" s="126"/>
      <c r="ACO6" s="126"/>
      <c r="ACP6" s="126"/>
      <c r="ACQ6" s="126"/>
      <c r="ACR6" s="126"/>
      <c r="ACS6" s="126"/>
      <c r="ACT6" s="126"/>
      <c r="ACU6" s="126"/>
      <c r="ACV6" s="126"/>
      <c r="ACW6" s="126"/>
      <c r="ACX6" s="126"/>
      <c r="ACY6" s="126"/>
      <c r="ACZ6" s="126"/>
      <c r="ADA6" s="126"/>
      <c r="ADB6" s="126"/>
      <c r="ADC6" s="126"/>
      <c r="ADD6" s="126"/>
      <c r="ADE6" s="126"/>
      <c r="ADF6" s="126"/>
      <c r="ADG6" s="126"/>
      <c r="ADH6" s="126"/>
      <c r="ADI6" s="126"/>
      <c r="ADJ6" s="126"/>
      <c r="ADK6" s="126"/>
      <c r="ADL6" s="126"/>
      <c r="ADM6" s="126"/>
      <c r="ADN6" s="126"/>
      <c r="ADO6" s="126"/>
      <c r="ADP6" s="126"/>
      <c r="ADQ6" s="126"/>
      <c r="ADR6" s="126"/>
      <c r="ADS6" s="126"/>
      <c r="ADT6" s="126"/>
      <c r="ADU6" s="126"/>
      <c r="ADV6" s="126"/>
      <c r="ADW6" s="126"/>
      <c r="ADX6" s="126"/>
      <c r="ADY6" s="126"/>
      <c r="ADZ6" s="126"/>
      <c r="AEA6" s="126"/>
      <c r="AEB6" s="126"/>
      <c r="AEC6" s="126"/>
      <c r="AED6" s="126"/>
      <c r="AEE6" s="126"/>
      <c r="AEF6" s="126"/>
      <c r="AEG6" s="126"/>
      <c r="AEH6" s="126"/>
      <c r="AEI6" s="126"/>
      <c r="AEJ6" s="126"/>
      <c r="AEK6" s="126"/>
      <c r="AEL6" s="126"/>
      <c r="AEM6" s="126"/>
      <c r="AEN6" s="126"/>
      <c r="AEO6" s="126"/>
      <c r="AEP6" s="126"/>
      <c r="AEQ6" s="126"/>
      <c r="AER6" s="126"/>
      <c r="AES6" s="126"/>
      <c r="AET6" s="126"/>
      <c r="AEU6" s="126"/>
      <c r="AEV6" s="126"/>
      <c r="AEW6" s="126"/>
      <c r="AEX6" s="126"/>
      <c r="AEY6" s="126"/>
      <c r="AEZ6" s="126"/>
      <c r="AFA6" s="126"/>
      <c r="AFB6" s="126"/>
      <c r="AFC6" s="126"/>
      <c r="AFD6" s="126"/>
      <c r="AFE6" s="126"/>
      <c r="AFF6" s="126"/>
      <c r="AFG6" s="126"/>
      <c r="AFH6" s="126"/>
      <c r="AFI6" s="126"/>
      <c r="AFJ6" s="126"/>
      <c r="AFK6" s="126"/>
      <c r="AFL6" s="126"/>
      <c r="AFM6" s="126"/>
      <c r="AFN6" s="126"/>
      <c r="AFO6" s="126"/>
      <c r="AFP6" s="126"/>
      <c r="AFQ6" s="126"/>
      <c r="AFR6" s="126"/>
      <c r="AFS6" s="126"/>
      <c r="AFT6" s="126"/>
      <c r="AFU6" s="126"/>
      <c r="AFV6" s="126"/>
      <c r="AFW6" s="126"/>
      <c r="AFX6" s="126"/>
      <c r="AFY6" s="126"/>
      <c r="AFZ6" s="126"/>
      <c r="AGA6" s="126"/>
      <c r="AGB6" s="126"/>
      <c r="AGC6" s="126"/>
      <c r="AGD6" s="126"/>
      <c r="AGE6" s="126"/>
      <c r="AGF6" s="126"/>
      <c r="AGG6" s="126"/>
      <c r="AGH6" s="126"/>
      <c r="AGI6" s="126"/>
      <c r="AGJ6" s="126"/>
      <c r="AGK6" s="126"/>
      <c r="AGL6" s="126"/>
      <c r="AGM6" s="126"/>
      <c r="AGN6" s="126"/>
      <c r="AGO6" s="126"/>
      <c r="AGP6" s="126"/>
      <c r="AGQ6" s="126"/>
      <c r="AGR6" s="126"/>
      <c r="AGS6" s="126"/>
      <c r="AGT6" s="126"/>
      <c r="AGU6" s="126"/>
      <c r="AGV6" s="126"/>
      <c r="AGW6" s="126"/>
      <c r="AGX6" s="126"/>
      <c r="AGY6" s="126"/>
      <c r="AGZ6" s="126"/>
      <c r="AHA6" s="126"/>
      <c r="AHB6" s="126"/>
      <c r="AHC6" s="126"/>
      <c r="AHD6" s="126"/>
      <c r="AHE6" s="126"/>
      <c r="AHF6" s="126"/>
      <c r="AHG6" s="126"/>
      <c r="AHH6" s="126"/>
      <c r="AHI6" s="126"/>
      <c r="AHJ6" s="126"/>
      <c r="AHK6" s="126"/>
      <c r="AHL6" s="126"/>
      <c r="AHM6" s="126"/>
      <c r="AHN6" s="126"/>
      <c r="AHO6" s="126"/>
      <c r="AHP6" s="126"/>
      <c r="AHQ6" s="126"/>
      <c r="AHR6" s="126"/>
      <c r="AHS6" s="126"/>
      <c r="AHT6" s="126"/>
      <c r="AHU6" s="126"/>
      <c r="AHV6" s="126"/>
      <c r="AHW6" s="126"/>
      <c r="AHX6" s="126"/>
      <c r="AHY6" s="126"/>
      <c r="AHZ6" s="126"/>
      <c r="AIA6" s="126"/>
      <c r="AIB6" s="126"/>
      <c r="AIC6" s="126"/>
      <c r="AID6" s="126"/>
      <c r="AIE6" s="126"/>
      <c r="AIF6" s="126"/>
      <c r="AIG6" s="126"/>
      <c r="AIH6" s="126"/>
      <c r="AII6" s="126"/>
      <c r="AIJ6" s="126"/>
      <c r="AIK6" s="126"/>
      <c r="AIL6" s="126"/>
      <c r="AIM6" s="126"/>
      <c r="AIN6" s="126"/>
      <c r="AIO6" s="126"/>
      <c r="AIP6" s="126"/>
      <c r="AIQ6" s="126"/>
      <c r="AIR6" s="126"/>
      <c r="AIS6" s="126"/>
      <c r="AIT6" s="126"/>
      <c r="AIU6" s="126"/>
      <c r="AIV6" s="126"/>
      <c r="AIW6" s="126"/>
      <c r="AIX6" s="126"/>
      <c r="AIY6" s="126"/>
      <c r="AIZ6" s="126"/>
      <c r="AJA6" s="126"/>
      <c r="AJB6" s="126"/>
      <c r="AJC6" s="126"/>
      <c r="AJD6" s="126"/>
      <c r="AJE6" s="126"/>
      <c r="AJF6" s="126"/>
      <c r="AJG6" s="126"/>
      <c r="AJH6" s="126"/>
      <c r="AJI6" s="126"/>
      <c r="AJJ6" s="126"/>
      <c r="AJK6" s="126"/>
      <c r="AJL6" s="126"/>
      <c r="AJM6" s="126"/>
      <c r="AJN6" s="126"/>
      <c r="AJO6" s="126"/>
      <c r="AJP6" s="126"/>
      <c r="AJQ6" s="126"/>
      <c r="AJR6" s="126"/>
      <c r="AJS6" s="126"/>
      <c r="AJT6" s="126"/>
      <c r="AJU6" s="126"/>
      <c r="AJV6" s="126"/>
      <c r="AJW6" s="126"/>
      <c r="AJX6" s="126"/>
      <c r="AJY6" s="126"/>
      <c r="AJZ6" s="126"/>
      <c r="AKA6" s="126"/>
      <c r="AKB6" s="126"/>
      <c r="AKC6" s="126"/>
      <c r="AKD6" s="126"/>
      <c r="AKE6" s="126"/>
      <c r="AKF6" s="126"/>
      <c r="AKG6" s="126"/>
      <c r="AKH6" s="126"/>
      <c r="AKI6" s="126"/>
      <c r="AKJ6" s="126"/>
      <c r="AKK6" s="126"/>
      <c r="AKL6" s="126"/>
      <c r="AKM6" s="126"/>
      <c r="AKN6" s="126"/>
      <c r="AKO6" s="126"/>
      <c r="AKP6" s="126"/>
      <c r="AKQ6" s="126"/>
      <c r="AKR6" s="126"/>
      <c r="AKS6" s="126"/>
      <c r="AKT6" s="126"/>
      <c r="AKU6" s="126"/>
      <c r="AKV6" s="126"/>
      <c r="AKW6" s="126"/>
      <c r="AKX6" s="126"/>
      <c r="AKY6" s="126"/>
      <c r="AKZ6" s="126"/>
      <c r="ALA6" s="126"/>
      <c r="ALB6" s="126"/>
      <c r="ALC6" s="126"/>
      <c r="ALD6" s="126"/>
      <c r="ALE6" s="126"/>
      <c r="ALF6" s="126"/>
      <c r="ALG6" s="126"/>
      <c r="ALH6" s="126"/>
      <c r="ALI6" s="126"/>
      <c r="ALJ6" s="126"/>
      <c r="ALK6" s="126"/>
      <c r="ALL6" s="126"/>
      <c r="ALM6" s="126"/>
      <c r="ALN6" s="126"/>
      <c r="ALO6" s="126"/>
      <c r="ALP6" s="126"/>
      <c r="ALQ6" s="126"/>
      <c r="ALR6" s="126"/>
      <c r="ALS6" s="126"/>
      <c r="ALT6" s="126"/>
      <c r="ALU6" s="126"/>
      <c r="ALV6" s="126"/>
      <c r="ALW6" s="126"/>
      <c r="ALX6" s="126"/>
      <c r="ALY6" s="126"/>
      <c r="ALZ6" s="126"/>
      <c r="AMA6" s="126"/>
      <c r="AMB6" s="126"/>
      <c r="AMC6" s="126"/>
      <c r="AMD6" s="126"/>
      <c r="AME6" s="126"/>
      <c r="AMF6" s="126"/>
      <c r="AMG6" s="126"/>
      <c r="AMH6" s="126"/>
      <c r="AMI6" s="126"/>
      <c r="AMJ6" s="126"/>
      <c r="AMK6" s="126"/>
      <c r="AML6" s="126"/>
      <c r="AMM6" s="126"/>
      <c r="AMN6" s="126"/>
      <c r="AMO6" s="126"/>
      <c r="AMP6" s="126"/>
      <c r="AMQ6" s="126"/>
      <c r="AMR6" s="126"/>
      <c r="AMS6" s="126"/>
      <c r="AMT6" s="126"/>
      <c r="AMU6" s="126"/>
      <c r="AMV6" s="126"/>
      <c r="AMW6" s="126"/>
      <c r="AMX6" s="126"/>
      <c r="AMY6" s="126"/>
      <c r="AMZ6" s="126"/>
      <c r="ANA6" s="126"/>
      <c r="ANB6" s="126"/>
      <c r="ANC6" s="126"/>
      <c r="AND6" s="126"/>
      <c r="ANE6" s="126"/>
      <c r="ANF6" s="126"/>
      <c r="ANG6" s="126"/>
      <c r="ANH6" s="126"/>
      <c r="ANI6" s="126"/>
      <c r="ANJ6" s="126"/>
      <c r="ANK6" s="126"/>
      <c r="ANL6" s="126"/>
      <c r="ANM6" s="126"/>
      <c r="ANN6" s="126"/>
      <c r="ANO6" s="126"/>
      <c r="ANP6" s="126"/>
      <c r="ANQ6" s="126"/>
      <c r="ANR6" s="126"/>
      <c r="ANS6" s="126"/>
      <c r="ANT6" s="126"/>
      <c r="ANU6" s="126"/>
      <c r="ANV6" s="126"/>
      <c r="ANW6" s="126"/>
      <c r="ANX6" s="126"/>
      <c r="ANY6" s="126"/>
      <c r="ANZ6" s="126"/>
      <c r="AOA6" s="126"/>
      <c r="AOB6" s="126"/>
      <c r="AOC6" s="126"/>
      <c r="AOD6" s="126"/>
      <c r="AOE6" s="126"/>
      <c r="AOF6" s="126"/>
      <c r="AOG6" s="126"/>
      <c r="AOH6" s="126"/>
      <c r="AOI6" s="126"/>
      <c r="AOJ6" s="126"/>
      <c r="AOK6" s="126"/>
      <c r="AOL6" s="126"/>
      <c r="AOM6" s="126"/>
      <c r="AON6" s="126"/>
      <c r="AOO6" s="126"/>
      <c r="AOP6" s="126"/>
      <c r="AOQ6" s="126"/>
      <c r="AOR6" s="126"/>
      <c r="AOS6" s="126"/>
      <c r="AOT6" s="126"/>
      <c r="AOU6" s="126"/>
      <c r="AOV6" s="126"/>
      <c r="AOW6" s="126"/>
      <c r="AOX6" s="126"/>
      <c r="AOY6" s="126"/>
      <c r="AOZ6" s="126"/>
      <c r="APA6" s="126"/>
      <c r="APB6" s="126"/>
      <c r="APC6" s="126"/>
      <c r="APD6" s="126"/>
      <c r="APE6" s="126"/>
      <c r="APF6" s="126"/>
      <c r="APG6" s="126"/>
      <c r="APH6" s="126"/>
      <c r="API6" s="126"/>
      <c r="APJ6" s="126"/>
      <c r="APK6" s="126"/>
      <c r="APL6" s="126"/>
      <c r="APM6" s="126"/>
      <c r="APN6" s="126"/>
      <c r="APO6" s="126"/>
      <c r="APP6" s="126"/>
      <c r="APQ6" s="126"/>
      <c r="APR6" s="126"/>
      <c r="APS6" s="126"/>
      <c r="APT6" s="126"/>
      <c r="APU6" s="126"/>
      <c r="APV6" s="126"/>
      <c r="APW6" s="126"/>
      <c r="APX6" s="126"/>
      <c r="APY6" s="126"/>
      <c r="APZ6" s="126"/>
      <c r="AQA6" s="126"/>
      <c r="AQB6" s="126"/>
      <c r="AQC6" s="126"/>
      <c r="AQD6" s="126"/>
      <c r="AQE6" s="126"/>
      <c r="AQF6" s="126"/>
      <c r="AQG6" s="126"/>
      <c r="AQH6" s="126"/>
      <c r="AQI6" s="126"/>
      <c r="AQJ6" s="126"/>
      <c r="AQK6" s="126"/>
      <c r="AQL6" s="126"/>
      <c r="AQM6" s="126"/>
      <c r="AQN6" s="126"/>
      <c r="AQO6" s="126"/>
      <c r="AQP6" s="126"/>
      <c r="AQQ6" s="126"/>
      <c r="AQR6" s="126"/>
      <c r="AQS6" s="126"/>
      <c r="AQT6" s="126"/>
      <c r="AQU6" s="126"/>
      <c r="AQV6" s="126"/>
      <c r="AQW6" s="126"/>
      <c r="AQX6" s="126"/>
      <c r="AQY6" s="126"/>
      <c r="AQZ6" s="126"/>
      <c r="ARA6" s="126"/>
      <c r="ARB6" s="126"/>
      <c r="ARC6" s="126"/>
      <c r="ARD6" s="126"/>
      <c r="ARE6" s="126"/>
      <c r="ARF6" s="126"/>
      <c r="ARG6" s="126"/>
      <c r="ARH6" s="126"/>
      <c r="ARI6" s="126"/>
      <c r="ARJ6" s="126"/>
      <c r="ARK6" s="126"/>
      <c r="ARL6" s="126"/>
      <c r="ARM6" s="126"/>
      <c r="ARN6" s="126"/>
      <c r="ARO6" s="126"/>
      <c r="ARP6" s="126"/>
      <c r="ARQ6" s="126"/>
      <c r="ARR6" s="126"/>
      <c r="ARS6" s="126"/>
      <c r="ART6" s="126"/>
      <c r="ARU6" s="126"/>
      <c r="ARV6" s="126"/>
      <c r="ARW6" s="126"/>
      <c r="ARX6" s="126"/>
      <c r="ARY6" s="126"/>
      <c r="ARZ6" s="126"/>
      <c r="ASA6" s="126"/>
      <c r="ASB6" s="126"/>
      <c r="ASC6" s="126"/>
      <c r="ASD6" s="126"/>
      <c r="ASE6" s="126"/>
      <c r="ASF6" s="126"/>
      <c r="ASG6" s="126"/>
      <c r="ASH6" s="126"/>
      <c r="ASI6" s="126"/>
      <c r="ASJ6" s="126"/>
      <c r="ASK6" s="126"/>
      <c r="ASL6" s="126"/>
      <c r="ASM6" s="126"/>
      <c r="ASN6" s="126"/>
      <c r="ASO6" s="126"/>
      <c r="ASP6" s="126"/>
      <c r="ASQ6" s="126"/>
      <c r="ASR6" s="126"/>
      <c r="ASS6" s="126"/>
      <c r="AST6" s="126"/>
      <c r="ASU6" s="126"/>
      <c r="ASV6" s="126"/>
      <c r="ASW6" s="126"/>
      <c r="ASX6" s="126"/>
      <c r="ASY6" s="126"/>
      <c r="ASZ6" s="126"/>
      <c r="ATA6" s="126"/>
      <c r="ATB6" s="126"/>
      <c r="ATC6" s="126"/>
      <c r="ATD6" s="126"/>
      <c r="ATE6" s="126"/>
      <c r="ATF6" s="126"/>
      <c r="ATG6" s="126"/>
      <c r="ATH6" s="126"/>
      <c r="ATI6" s="126"/>
      <c r="ATJ6" s="126"/>
      <c r="ATK6" s="126"/>
      <c r="ATL6" s="126"/>
      <c r="ATM6" s="126"/>
      <c r="ATN6" s="126"/>
      <c r="ATO6" s="126"/>
      <c r="ATP6" s="126"/>
      <c r="ATQ6" s="126"/>
      <c r="ATR6" s="126"/>
      <c r="ATS6" s="126"/>
      <c r="ATT6" s="126"/>
      <c r="ATU6" s="126"/>
      <c r="ATV6" s="126"/>
      <c r="ATW6" s="126"/>
      <c r="ATX6" s="126"/>
      <c r="ATY6" s="126"/>
      <c r="ATZ6" s="126"/>
      <c r="AUA6" s="126"/>
      <c r="AUB6" s="126"/>
      <c r="AUC6" s="126"/>
      <c r="AUD6" s="126"/>
      <c r="AUE6" s="126"/>
      <c r="AUF6" s="126"/>
      <c r="AUG6" s="126"/>
      <c r="AUH6" s="126"/>
      <c r="AUI6" s="126"/>
      <c r="AUJ6" s="126"/>
      <c r="AUK6" s="126"/>
      <c r="AUL6" s="126"/>
      <c r="AUM6" s="126"/>
      <c r="AUN6" s="126"/>
      <c r="AUO6" s="126"/>
      <c r="AUP6" s="126"/>
      <c r="AUQ6" s="126"/>
      <c r="AUR6" s="126"/>
      <c r="AUS6" s="126"/>
      <c r="AUT6" s="126"/>
      <c r="AUU6" s="126"/>
      <c r="AUV6" s="126"/>
      <c r="AUW6" s="126"/>
      <c r="AUX6" s="126"/>
      <c r="AUY6" s="126"/>
      <c r="AUZ6" s="126"/>
      <c r="AVA6" s="126"/>
      <c r="AVB6" s="126"/>
      <c r="AVC6" s="126"/>
      <c r="AVD6" s="126"/>
      <c r="AVE6" s="126"/>
      <c r="AVF6" s="126"/>
      <c r="AVG6" s="126"/>
      <c r="AVH6" s="126"/>
      <c r="AVI6" s="126"/>
      <c r="AVJ6" s="126"/>
      <c r="AVK6" s="126"/>
      <c r="AVL6" s="126"/>
      <c r="AVM6" s="126"/>
      <c r="AVN6" s="126"/>
      <c r="AVO6" s="126"/>
      <c r="AVP6" s="126"/>
      <c r="AVQ6" s="126"/>
      <c r="AVR6" s="126"/>
      <c r="AVS6" s="126"/>
      <c r="AVT6" s="126"/>
      <c r="AVU6" s="126"/>
      <c r="AVV6" s="126"/>
      <c r="AVW6" s="126"/>
      <c r="AVX6" s="126"/>
      <c r="AVY6" s="126"/>
      <c r="AVZ6" s="126"/>
      <c r="AWA6" s="126"/>
      <c r="AWB6" s="126"/>
      <c r="AWC6" s="126"/>
      <c r="AWD6" s="126"/>
      <c r="AWE6" s="126"/>
      <c r="AWF6" s="126"/>
      <c r="AWG6" s="126"/>
      <c r="AWH6" s="126"/>
      <c r="AWI6" s="126"/>
      <c r="AWJ6" s="126"/>
      <c r="AWK6" s="126"/>
      <c r="AWL6" s="126"/>
      <c r="AWM6" s="126"/>
      <c r="AWN6" s="126"/>
      <c r="AWO6" s="126"/>
      <c r="AWP6" s="126"/>
      <c r="AWQ6" s="126"/>
      <c r="AWR6" s="126"/>
      <c r="AWS6" s="126"/>
      <c r="AWT6" s="126"/>
      <c r="AWU6" s="126"/>
      <c r="AWV6" s="126"/>
      <c r="AWW6" s="126"/>
      <c r="AWX6" s="126"/>
      <c r="AWY6" s="126"/>
      <c r="AWZ6" s="126"/>
      <c r="AXA6" s="126"/>
      <c r="AXB6" s="126"/>
      <c r="AXC6" s="126"/>
      <c r="AXD6" s="126"/>
      <c r="AXE6" s="126"/>
      <c r="AXF6" s="126"/>
      <c r="AXG6" s="126"/>
      <c r="AXH6" s="126"/>
      <c r="AXI6" s="126"/>
      <c r="AXJ6" s="126"/>
      <c r="AXK6" s="126"/>
      <c r="AXL6" s="126"/>
      <c r="AXM6" s="126"/>
      <c r="AXN6" s="126"/>
      <c r="AXO6" s="126"/>
      <c r="AXP6" s="126"/>
      <c r="AXQ6" s="126"/>
      <c r="AXR6" s="126"/>
      <c r="AXS6" s="126"/>
      <c r="AXT6" s="126"/>
      <c r="AXU6" s="126"/>
      <c r="AXV6" s="126"/>
      <c r="AXW6" s="126"/>
      <c r="AXX6" s="126"/>
      <c r="AXY6" s="126"/>
      <c r="AXZ6" s="126"/>
      <c r="AYA6" s="126"/>
      <c r="AYB6" s="126"/>
      <c r="AYC6" s="126"/>
      <c r="AYD6" s="126"/>
      <c r="AYE6" s="126"/>
      <c r="AYF6" s="126"/>
      <c r="AYG6" s="126"/>
      <c r="AYH6" s="126"/>
      <c r="AYI6" s="126"/>
      <c r="AYJ6" s="126"/>
      <c r="AYK6" s="126"/>
      <c r="AYL6" s="126"/>
      <c r="AYM6" s="126"/>
      <c r="AYN6" s="126"/>
      <c r="AYO6" s="126"/>
      <c r="AYP6" s="126"/>
      <c r="AYQ6" s="126"/>
      <c r="AYR6" s="126"/>
      <c r="AYS6" s="126"/>
      <c r="AYT6" s="126"/>
      <c r="AYU6" s="126"/>
      <c r="AYV6" s="126"/>
      <c r="AYW6" s="126"/>
      <c r="AYX6" s="126"/>
      <c r="AYY6" s="126"/>
      <c r="AYZ6" s="126"/>
      <c r="AZA6" s="126"/>
      <c r="AZB6" s="126"/>
      <c r="AZC6" s="126"/>
      <c r="AZD6" s="126"/>
      <c r="AZE6" s="126"/>
      <c r="AZF6" s="126"/>
      <c r="AZG6" s="126"/>
      <c r="AZH6" s="126"/>
      <c r="AZI6" s="126"/>
      <c r="AZJ6" s="126"/>
      <c r="AZK6" s="126"/>
      <c r="AZL6" s="126"/>
      <c r="AZM6" s="126"/>
      <c r="AZN6" s="126"/>
      <c r="AZO6" s="126"/>
      <c r="AZP6" s="126"/>
      <c r="AZQ6" s="126"/>
      <c r="AZR6" s="126"/>
      <c r="AZS6" s="126"/>
      <c r="AZT6" s="126"/>
      <c r="AZU6" s="126"/>
      <c r="AZV6" s="126"/>
      <c r="AZW6" s="126"/>
      <c r="AZX6" s="126"/>
      <c r="AZY6" s="126"/>
      <c r="AZZ6" s="126"/>
      <c r="BAA6" s="126"/>
      <c r="BAB6" s="126"/>
      <c r="BAC6" s="126"/>
      <c r="BAD6" s="126"/>
      <c r="BAE6" s="126"/>
      <c r="BAF6" s="126"/>
      <c r="BAG6" s="126"/>
      <c r="BAH6" s="126"/>
      <c r="BAI6" s="126"/>
      <c r="BAJ6" s="126"/>
      <c r="BAK6" s="126"/>
      <c r="BAL6" s="126"/>
      <c r="BAM6" s="126"/>
      <c r="BAN6" s="126"/>
      <c r="BAO6" s="126"/>
      <c r="BAP6" s="126"/>
      <c r="BAQ6" s="126"/>
      <c r="BAR6" s="126"/>
      <c r="BAS6" s="126"/>
      <c r="BAT6" s="126"/>
      <c r="BAU6" s="126"/>
      <c r="BAV6" s="126"/>
      <c r="BAW6" s="126"/>
      <c r="BAX6" s="126"/>
      <c r="BAY6" s="126"/>
      <c r="BAZ6" s="126"/>
      <c r="BBA6" s="126"/>
      <c r="BBB6" s="126"/>
      <c r="BBC6" s="126"/>
      <c r="BBD6" s="126"/>
      <c r="BBE6" s="126"/>
      <c r="BBF6" s="126"/>
      <c r="BBG6" s="126"/>
      <c r="BBH6" s="126"/>
      <c r="BBI6" s="126"/>
      <c r="BBJ6" s="126"/>
      <c r="BBK6" s="126"/>
      <c r="BBL6" s="126"/>
      <c r="BBM6" s="126"/>
      <c r="BBN6" s="126"/>
      <c r="BBO6" s="126"/>
      <c r="BBP6" s="126"/>
      <c r="BBQ6" s="126"/>
      <c r="BBR6" s="126"/>
      <c r="BBS6" s="126"/>
      <c r="BBT6" s="126"/>
      <c r="BBU6" s="126"/>
      <c r="BBV6" s="126"/>
      <c r="BBW6" s="126"/>
      <c r="BBX6" s="126"/>
      <c r="BBY6" s="126"/>
      <c r="BBZ6" s="126"/>
      <c r="BCA6" s="126"/>
      <c r="BCB6" s="126"/>
      <c r="BCC6" s="126"/>
      <c r="BCD6" s="126"/>
      <c r="BCE6" s="126"/>
      <c r="BCF6" s="126"/>
      <c r="BCG6" s="126"/>
      <c r="BCH6" s="126"/>
      <c r="BCI6" s="126"/>
      <c r="BCJ6" s="126"/>
      <c r="BCK6" s="126"/>
      <c r="BCL6" s="126"/>
      <c r="BCM6" s="126"/>
      <c r="BCN6" s="126"/>
      <c r="BCO6" s="126"/>
      <c r="BCP6" s="126"/>
      <c r="BCQ6" s="126"/>
      <c r="BCR6" s="126"/>
      <c r="BCS6" s="126"/>
      <c r="BCT6" s="126"/>
      <c r="BCU6" s="126"/>
      <c r="BCV6" s="126"/>
      <c r="BCW6" s="126"/>
      <c r="BCX6" s="126"/>
      <c r="BCY6" s="126"/>
      <c r="BCZ6" s="126"/>
      <c r="BDA6" s="126"/>
      <c r="BDB6" s="126"/>
      <c r="BDC6" s="126"/>
      <c r="BDD6" s="126"/>
      <c r="BDE6" s="126"/>
      <c r="BDF6" s="126"/>
      <c r="BDG6" s="126"/>
      <c r="BDH6" s="126"/>
      <c r="BDI6" s="126"/>
      <c r="BDJ6" s="126"/>
      <c r="BDK6" s="126"/>
      <c r="BDL6" s="126"/>
      <c r="BDM6" s="126"/>
      <c r="BDN6" s="126"/>
      <c r="BDO6" s="126"/>
      <c r="BDP6" s="126"/>
      <c r="BDQ6" s="126"/>
      <c r="BDR6" s="126"/>
      <c r="BDS6" s="126"/>
      <c r="BDT6" s="126"/>
      <c r="BDU6" s="126"/>
      <c r="BDV6" s="126"/>
      <c r="BDW6" s="126"/>
      <c r="BDX6" s="126"/>
      <c r="BDY6" s="126"/>
      <c r="BDZ6" s="126"/>
      <c r="BEA6" s="126"/>
      <c r="BEB6" s="126"/>
      <c r="BEC6" s="126"/>
      <c r="BED6" s="126"/>
      <c r="BEE6" s="126"/>
      <c r="BEF6" s="126"/>
      <c r="BEG6" s="126"/>
      <c r="BEH6" s="126"/>
      <c r="BEI6" s="126"/>
      <c r="BEJ6" s="126"/>
      <c r="BEK6" s="126"/>
      <c r="BEL6" s="126"/>
      <c r="BEM6" s="126"/>
      <c r="BEN6" s="126"/>
      <c r="BEO6" s="126"/>
      <c r="BEP6" s="126"/>
      <c r="BEQ6" s="126"/>
      <c r="BER6" s="126"/>
      <c r="BES6" s="126"/>
      <c r="BET6" s="126"/>
      <c r="BEU6" s="126"/>
      <c r="BEV6" s="126"/>
      <c r="BEW6" s="126"/>
      <c r="BEX6" s="126"/>
      <c r="BEY6" s="126"/>
      <c r="BEZ6" s="126"/>
      <c r="BFA6" s="126"/>
      <c r="BFB6" s="126"/>
      <c r="BFC6" s="126"/>
      <c r="BFD6" s="126"/>
      <c r="BFE6" s="126"/>
      <c r="BFF6" s="126"/>
      <c r="BFG6" s="126"/>
      <c r="BFH6" s="126"/>
      <c r="BFI6" s="126"/>
      <c r="BFJ6" s="126"/>
      <c r="BFK6" s="126"/>
      <c r="BFL6" s="126"/>
      <c r="BFM6" s="126"/>
      <c r="BFN6" s="126"/>
      <c r="BFO6" s="126"/>
      <c r="BFP6" s="126"/>
      <c r="BFQ6" s="126"/>
      <c r="BFR6" s="126"/>
      <c r="BFS6" s="126"/>
      <c r="BFT6" s="126"/>
      <c r="BFU6" s="126"/>
      <c r="BFV6" s="126"/>
      <c r="BFW6" s="126"/>
      <c r="BFX6" s="126"/>
      <c r="BFY6" s="126"/>
      <c r="BFZ6" s="126"/>
      <c r="BGA6" s="126"/>
      <c r="BGB6" s="126"/>
      <c r="BGC6" s="126"/>
      <c r="BGD6" s="126"/>
      <c r="BGE6" s="126"/>
      <c r="BGF6" s="126"/>
      <c r="BGG6" s="126"/>
      <c r="BGH6" s="126"/>
      <c r="BGI6" s="126"/>
      <c r="BGJ6" s="126"/>
      <c r="BGK6" s="126"/>
      <c r="BGL6" s="126"/>
      <c r="BGM6" s="126"/>
      <c r="BGN6" s="126"/>
      <c r="BGO6" s="126"/>
      <c r="BGP6" s="126"/>
      <c r="BGQ6" s="126"/>
      <c r="BGR6" s="126"/>
      <c r="BGS6" s="126"/>
      <c r="BGT6" s="126"/>
      <c r="BGU6" s="126"/>
      <c r="BGV6" s="126"/>
      <c r="BGW6" s="126"/>
      <c r="BGX6" s="126"/>
      <c r="BGY6" s="126"/>
      <c r="BGZ6" s="126"/>
      <c r="BHA6" s="126"/>
      <c r="BHB6" s="126"/>
      <c r="BHC6" s="126"/>
      <c r="BHD6" s="126"/>
      <c r="BHE6" s="126"/>
      <c r="BHF6" s="126"/>
      <c r="BHG6" s="126"/>
      <c r="BHH6" s="126"/>
      <c r="BHI6" s="126"/>
      <c r="BHJ6" s="126"/>
      <c r="BHK6" s="126"/>
      <c r="BHL6" s="126"/>
      <c r="BHM6" s="126"/>
      <c r="BHN6" s="126"/>
      <c r="BHO6" s="126"/>
      <c r="BHP6" s="126"/>
      <c r="BHQ6" s="126"/>
      <c r="BHR6" s="126"/>
      <c r="BHS6" s="126"/>
      <c r="BHT6" s="126"/>
      <c r="BHU6" s="126"/>
      <c r="BHV6" s="126"/>
      <c r="BHW6" s="126"/>
      <c r="BHX6" s="126"/>
      <c r="BHY6" s="126"/>
      <c r="BHZ6" s="126"/>
      <c r="BIA6" s="126"/>
      <c r="BIB6" s="126"/>
      <c r="BIC6" s="126"/>
      <c r="BID6" s="126"/>
      <c r="BIE6" s="126"/>
      <c r="BIF6" s="126"/>
      <c r="BIG6" s="126"/>
      <c r="BIH6" s="126"/>
      <c r="BII6" s="126"/>
      <c r="BIJ6" s="126"/>
      <c r="BIK6" s="126"/>
      <c r="BIL6" s="126"/>
      <c r="BIM6" s="126"/>
      <c r="BIN6" s="126"/>
      <c r="BIO6" s="126"/>
      <c r="BIP6" s="126"/>
      <c r="BIQ6" s="126"/>
      <c r="BIR6" s="126"/>
      <c r="BIS6" s="126"/>
      <c r="BIT6" s="126"/>
      <c r="BIU6" s="126"/>
      <c r="BIV6" s="126"/>
      <c r="BIW6" s="126"/>
      <c r="BIX6" s="126"/>
      <c r="BIY6" s="126"/>
      <c r="BIZ6" s="126"/>
      <c r="BJA6" s="126"/>
      <c r="BJB6" s="126"/>
      <c r="BJC6" s="126"/>
      <c r="BJD6" s="126"/>
      <c r="BJE6" s="126"/>
      <c r="BJF6" s="126"/>
      <c r="BJG6" s="126"/>
      <c r="BJH6" s="126"/>
      <c r="BJI6" s="126"/>
      <c r="BJJ6" s="126"/>
      <c r="BJK6" s="126"/>
      <c r="BJL6" s="126"/>
      <c r="BJM6" s="126"/>
      <c r="BJN6" s="126"/>
      <c r="BJO6" s="126"/>
      <c r="BJP6" s="126"/>
      <c r="BJQ6" s="126"/>
      <c r="BJR6" s="126"/>
      <c r="BJS6" s="126"/>
      <c r="BJT6" s="126"/>
      <c r="BJU6" s="126"/>
      <c r="BJV6" s="126"/>
      <c r="BJW6" s="126"/>
      <c r="BJX6" s="126"/>
      <c r="BJY6" s="126"/>
      <c r="BJZ6" s="126"/>
      <c r="BKA6" s="126"/>
      <c r="BKB6" s="126"/>
      <c r="BKC6" s="126"/>
      <c r="BKD6" s="126"/>
      <c r="BKE6" s="126"/>
      <c r="BKF6" s="126"/>
      <c r="BKG6" s="126"/>
      <c r="BKH6" s="126"/>
      <c r="BKI6" s="126"/>
      <c r="BKJ6" s="126"/>
      <c r="BKK6" s="126"/>
      <c r="BKL6" s="126"/>
      <c r="BKM6" s="126"/>
      <c r="BKN6" s="126"/>
      <c r="BKO6" s="126"/>
      <c r="BKP6" s="126"/>
      <c r="BKQ6" s="126"/>
      <c r="BKR6" s="126"/>
      <c r="BKS6" s="126"/>
      <c r="BKT6" s="126"/>
      <c r="BKU6" s="126"/>
      <c r="BKV6" s="126"/>
      <c r="BKW6" s="126"/>
      <c r="BKX6" s="126"/>
      <c r="BKY6" s="126"/>
      <c r="BKZ6" s="126"/>
      <c r="BLA6" s="126"/>
      <c r="BLB6" s="126"/>
      <c r="BLC6" s="126"/>
      <c r="BLD6" s="126"/>
      <c r="BLE6" s="126"/>
      <c r="BLF6" s="126"/>
      <c r="BLG6" s="126"/>
      <c r="BLH6" s="126"/>
      <c r="BLI6" s="126"/>
      <c r="BLJ6" s="126"/>
      <c r="BLK6" s="126"/>
      <c r="BLL6" s="126"/>
      <c r="BLM6" s="126"/>
      <c r="BLN6" s="126"/>
      <c r="BLO6" s="126"/>
      <c r="BLP6" s="126"/>
      <c r="BLQ6" s="126"/>
      <c r="BLR6" s="126"/>
      <c r="BLS6" s="126"/>
      <c r="BLT6" s="126"/>
      <c r="BLU6" s="126"/>
      <c r="BLV6" s="126"/>
      <c r="BLW6" s="126"/>
      <c r="BLX6" s="126"/>
      <c r="BLY6" s="126"/>
      <c r="BLZ6" s="126"/>
      <c r="BMA6" s="126"/>
      <c r="BMB6" s="126"/>
      <c r="BMC6" s="126"/>
      <c r="BMD6" s="126"/>
      <c r="BME6" s="126"/>
      <c r="BMF6" s="126"/>
      <c r="BMG6" s="126"/>
      <c r="BMH6" s="126"/>
      <c r="BMI6" s="126"/>
      <c r="BMJ6" s="126"/>
      <c r="BMK6" s="126"/>
      <c r="BML6" s="126"/>
      <c r="BMM6" s="126"/>
      <c r="BMN6" s="126"/>
      <c r="BMO6" s="126"/>
      <c r="BMP6" s="126"/>
      <c r="BMQ6" s="126"/>
      <c r="BMR6" s="126"/>
      <c r="BMS6" s="126"/>
      <c r="BMT6" s="126"/>
      <c r="BMU6" s="126"/>
      <c r="BMV6" s="126"/>
      <c r="BMW6" s="126"/>
      <c r="BMX6" s="126"/>
      <c r="BMY6" s="126"/>
      <c r="BMZ6" s="126"/>
      <c r="BNA6" s="126"/>
      <c r="BNB6" s="126"/>
      <c r="BNC6" s="126"/>
      <c r="BND6" s="126"/>
      <c r="BNE6" s="126"/>
      <c r="BNF6" s="126"/>
      <c r="BNG6" s="126"/>
      <c r="BNH6" s="126"/>
      <c r="BNI6" s="126"/>
      <c r="BNJ6" s="126"/>
      <c r="BNK6" s="126"/>
      <c r="BNL6" s="126"/>
      <c r="BNM6" s="126"/>
      <c r="BNN6" s="126"/>
      <c r="BNO6" s="126"/>
      <c r="BNP6" s="126"/>
      <c r="BNQ6" s="126"/>
      <c r="BNR6" s="126"/>
      <c r="BNS6" s="126"/>
      <c r="BNT6" s="126"/>
      <c r="BNU6" s="126"/>
      <c r="BNV6" s="126"/>
      <c r="BNW6" s="126"/>
      <c r="BNX6" s="126"/>
      <c r="BNY6" s="126"/>
      <c r="BNZ6" s="126"/>
      <c r="BOA6" s="126"/>
      <c r="BOB6" s="126"/>
      <c r="BOC6" s="126"/>
      <c r="BOD6" s="126"/>
      <c r="BOE6" s="126"/>
      <c r="BOF6" s="126"/>
      <c r="BOG6" s="126"/>
      <c r="BOH6" s="126"/>
      <c r="BOI6" s="126"/>
      <c r="BOJ6" s="126"/>
      <c r="BOK6" s="126"/>
      <c r="BOL6" s="126"/>
      <c r="BOM6" s="126"/>
      <c r="BON6" s="126"/>
      <c r="BOO6" s="126"/>
      <c r="BOP6" s="126"/>
      <c r="BOQ6" s="126"/>
      <c r="BOR6" s="126"/>
      <c r="BOS6" s="126"/>
      <c r="BOT6" s="126"/>
      <c r="BOU6" s="126"/>
      <c r="BOV6" s="126"/>
      <c r="BOW6" s="126"/>
      <c r="BOX6" s="126"/>
      <c r="BOY6" s="126"/>
      <c r="BOZ6" s="126"/>
      <c r="BPA6" s="126"/>
      <c r="BPB6" s="126"/>
      <c r="BPC6" s="126"/>
      <c r="BPD6" s="126"/>
      <c r="BPE6" s="126"/>
      <c r="BPF6" s="126"/>
      <c r="BPG6" s="126"/>
      <c r="BPH6" s="126"/>
      <c r="BPI6" s="126"/>
      <c r="BPJ6" s="126"/>
      <c r="BPK6" s="126"/>
      <c r="BPL6" s="126"/>
      <c r="BPM6" s="126"/>
      <c r="BPN6" s="126"/>
      <c r="BPO6" s="126"/>
      <c r="BPP6" s="126"/>
      <c r="BPQ6" s="126"/>
      <c r="BPR6" s="126"/>
      <c r="BPS6" s="126"/>
      <c r="BPT6" s="126"/>
      <c r="BPU6" s="126"/>
      <c r="BPV6" s="126"/>
      <c r="BPW6" s="126"/>
      <c r="BPX6" s="126"/>
      <c r="BPY6" s="126"/>
      <c r="BPZ6" s="126"/>
      <c r="BQA6" s="126"/>
      <c r="BQB6" s="126"/>
      <c r="BQC6" s="126"/>
      <c r="BQD6" s="126"/>
      <c r="BQE6" s="126"/>
      <c r="BQF6" s="126"/>
      <c r="BQG6" s="126"/>
      <c r="BQH6" s="126"/>
      <c r="BQI6" s="126"/>
      <c r="BQJ6" s="126"/>
      <c r="BQK6" s="126"/>
      <c r="BQL6" s="126"/>
      <c r="BQM6" s="126"/>
      <c r="BQN6" s="126"/>
      <c r="BQO6" s="126"/>
      <c r="BQP6" s="126"/>
      <c r="BQQ6" s="126"/>
      <c r="BQR6" s="126"/>
      <c r="BQS6" s="126"/>
      <c r="BQT6" s="126"/>
      <c r="BQU6" s="126"/>
      <c r="BQV6" s="126"/>
      <c r="BQW6" s="126"/>
      <c r="BQX6" s="126"/>
      <c r="BQY6" s="126"/>
      <c r="BQZ6" s="126"/>
      <c r="BRA6" s="126"/>
      <c r="BRB6" s="126"/>
      <c r="BRC6" s="126"/>
      <c r="BRD6" s="126"/>
      <c r="BRE6" s="126"/>
      <c r="BRF6" s="126"/>
      <c r="BRG6" s="126"/>
      <c r="BRH6" s="126"/>
      <c r="BRI6" s="126"/>
      <c r="BRJ6" s="126"/>
      <c r="BRK6" s="126"/>
      <c r="BRL6" s="126"/>
      <c r="BRM6" s="126"/>
      <c r="BRN6" s="126"/>
      <c r="BRO6" s="126"/>
      <c r="BRP6" s="126"/>
      <c r="BRQ6" s="126"/>
      <c r="BRR6" s="126"/>
      <c r="BRS6" s="126"/>
      <c r="BRT6" s="126"/>
      <c r="BRU6" s="126"/>
      <c r="BRV6" s="126"/>
      <c r="BRW6" s="126"/>
      <c r="BRX6" s="126"/>
      <c r="BRY6" s="126"/>
      <c r="BRZ6" s="126"/>
      <c r="BSA6" s="126"/>
      <c r="BSB6" s="126"/>
      <c r="BSC6" s="126"/>
      <c r="BSD6" s="126"/>
      <c r="BSE6" s="126"/>
      <c r="BSF6" s="126"/>
      <c r="BSG6" s="126"/>
      <c r="BSH6" s="126"/>
      <c r="BSI6" s="126"/>
      <c r="BSJ6" s="126"/>
      <c r="BSK6" s="126"/>
      <c r="BSL6" s="126"/>
      <c r="BSM6" s="126"/>
      <c r="BSN6" s="126"/>
      <c r="BSO6" s="126"/>
      <c r="BSP6" s="126"/>
      <c r="BSQ6" s="126"/>
      <c r="BSR6" s="126"/>
      <c r="BSS6" s="126"/>
      <c r="BST6" s="126"/>
      <c r="BSU6" s="126"/>
      <c r="BSV6" s="126"/>
      <c r="BSW6" s="126"/>
      <c r="BSX6" s="126"/>
      <c r="BSY6" s="126"/>
      <c r="BSZ6" s="126"/>
      <c r="BTA6" s="126"/>
      <c r="BTB6" s="126"/>
      <c r="BTC6" s="126"/>
      <c r="BTD6" s="126"/>
      <c r="BTE6" s="126"/>
      <c r="BTF6" s="126"/>
      <c r="BTG6" s="126"/>
      <c r="BTH6" s="126"/>
      <c r="BTI6" s="126"/>
      <c r="BTJ6" s="126"/>
      <c r="BTK6" s="126"/>
      <c r="BTL6" s="126"/>
      <c r="BTM6" s="126"/>
      <c r="BTN6" s="126"/>
      <c r="BTO6" s="126"/>
      <c r="BTP6" s="126"/>
      <c r="BTQ6" s="126"/>
      <c r="BTR6" s="126"/>
      <c r="BTS6" s="126"/>
      <c r="BTT6" s="126"/>
      <c r="BTU6" s="126"/>
      <c r="BTV6" s="126"/>
      <c r="BTW6" s="126"/>
      <c r="BTX6" s="126"/>
      <c r="BTY6" s="126"/>
      <c r="BTZ6" s="126"/>
      <c r="BUA6" s="126"/>
      <c r="BUB6" s="126"/>
      <c r="BUC6" s="126"/>
      <c r="BUD6" s="126"/>
      <c r="BUE6" s="126"/>
      <c r="BUF6" s="126"/>
      <c r="BUG6" s="126"/>
      <c r="BUH6" s="126"/>
      <c r="BUI6" s="126"/>
      <c r="BUJ6" s="126"/>
      <c r="BUK6" s="126"/>
      <c r="BUL6" s="126"/>
      <c r="BUM6" s="126"/>
      <c r="BUN6" s="126"/>
      <c r="BUO6" s="126"/>
      <c r="BUP6" s="126"/>
      <c r="BUQ6" s="126"/>
      <c r="BUR6" s="126"/>
      <c r="BUS6" s="126"/>
      <c r="BUT6" s="126"/>
      <c r="BUU6" s="126"/>
      <c r="BUV6" s="126"/>
      <c r="BUW6" s="126"/>
      <c r="BUX6" s="126"/>
      <c r="BUY6" s="126"/>
      <c r="BUZ6" s="126"/>
      <c r="BVA6" s="126"/>
      <c r="BVB6" s="126"/>
      <c r="BVC6" s="126"/>
      <c r="BVD6" s="126"/>
      <c r="BVE6" s="126"/>
      <c r="BVF6" s="126"/>
      <c r="BVG6" s="126"/>
      <c r="BVH6" s="126"/>
      <c r="BVI6" s="126"/>
      <c r="BVJ6" s="126"/>
      <c r="BVK6" s="126"/>
      <c r="BVL6" s="126"/>
      <c r="BVM6" s="126"/>
      <c r="BVN6" s="126"/>
      <c r="BVO6" s="126"/>
      <c r="BVP6" s="126"/>
      <c r="BVQ6" s="126"/>
      <c r="BVR6" s="126"/>
      <c r="BVS6" s="126"/>
      <c r="BVT6" s="126"/>
      <c r="BVU6" s="126"/>
      <c r="BVV6" s="126"/>
      <c r="BVW6" s="126"/>
      <c r="BVX6" s="126"/>
      <c r="BVY6" s="126"/>
      <c r="BVZ6" s="126"/>
      <c r="BWA6" s="126"/>
      <c r="BWB6" s="126"/>
      <c r="BWC6" s="126"/>
      <c r="BWD6" s="126"/>
      <c r="BWE6" s="126"/>
      <c r="BWF6" s="126"/>
      <c r="BWG6" s="126"/>
      <c r="BWH6" s="126"/>
      <c r="BWI6" s="126"/>
      <c r="BWJ6" s="126"/>
      <c r="BWK6" s="126"/>
      <c r="BWL6" s="126"/>
      <c r="BWM6" s="126"/>
      <c r="BWN6" s="126"/>
      <c r="BWO6" s="126"/>
      <c r="BWP6" s="126"/>
      <c r="BWQ6" s="126"/>
      <c r="BWR6" s="126"/>
      <c r="BWS6" s="126"/>
      <c r="BWT6" s="126"/>
      <c r="BWU6" s="126"/>
      <c r="BWV6" s="126"/>
      <c r="BWW6" s="126"/>
      <c r="BWX6" s="126"/>
      <c r="BWY6" s="126"/>
      <c r="BWZ6" s="126"/>
      <c r="BXA6" s="126"/>
      <c r="BXB6" s="126"/>
      <c r="BXC6" s="126"/>
      <c r="BXD6" s="126"/>
      <c r="BXE6" s="126"/>
      <c r="BXF6" s="126"/>
      <c r="BXG6" s="126"/>
      <c r="BXH6" s="126"/>
      <c r="BXI6" s="126"/>
      <c r="BXJ6" s="126"/>
      <c r="BXK6" s="126"/>
      <c r="BXL6" s="126"/>
      <c r="BXM6" s="126"/>
      <c r="BXN6" s="126"/>
      <c r="BXO6" s="126"/>
      <c r="BXP6" s="126"/>
      <c r="BXQ6" s="126"/>
      <c r="BXR6" s="126"/>
      <c r="BXS6" s="126"/>
      <c r="BXT6" s="126"/>
      <c r="BXU6" s="126"/>
      <c r="BXV6" s="126"/>
      <c r="BXW6" s="126"/>
      <c r="BXX6" s="126"/>
      <c r="BXY6" s="126"/>
      <c r="BXZ6" s="126"/>
      <c r="BYA6" s="126"/>
      <c r="BYB6" s="126"/>
      <c r="BYC6" s="126"/>
      <c r="BYD6" s="126"/>
      <c r="BYE6" s="126"/>
      <c r="BYF6" s="126"/>
      <c r="BYG6" s="126"/>
      <c r="BYH6" s="126"/>
      <c r="BYI6" s="126"/>
      <c r="BYJ6" s="126"/>
      <c r="BYK6" s="126"/>
      <c r="BYL6" s="126"/>
      <c r="BYM6" s="126"/>
      <c r="BYN6" s="126"/>
      <c r="BYO6" s="126"/>
      <c r="BYP6" s="126"/>
      <c r="BYQ6" s="126"/>
      <c r="BYR6" s="126"/>
      <c r="BYS6" s="126"/>
      <c r="BYT6" s="126"/>
      <c r="BYU6" s="126"/>
      <c r="BYV6" s="126"/>
      <c r="BYW6" s="126"/>
      <c r="BYX6" s="126"/>
      <c r="BYY6" s="126"/>
      <c r="BYZ6" s="126"/>
      <c r="BZA6" s="126"/>
      <c r="BZB6" s="126"/>
      <c r="BZC6" s="126"/>
      <c r="BZD6" s="126"/>
      <c r="BZE6" s="126"/>
      <c r="BZF6" s="126"/>
      <c r="BZG6" s="126"/>
      <c r="BZH6" s="126"/>
      <c r="BZI6" s="126"/>
      <c r="BZJ6" s="126"/>
      <c r="BZK6" s="126"/>
      <c r="BZL6" s="126"/>
      <c r="BZM6" s="126"/>
      <c r="BZN6" s="126"/>
      <c r="BZO6" s="126"/>
      <c r="BZP6" s="126"/>
      <c r="BZQ6" s="126"/>
      <c r="BZR6" s="126"/>
      <c r="BZS6" s="126"/>
      <c r="BZT6" s="126"/>
      <c r="BZU6" s="126"/>
      <c r="BZV6" s="126"/>
      <c r="BZW6" s="126"/>
      <c r="BZX6" s="126"/>
      <c r="BZY6" s="126"/>
      <c r="BZZ6" s="126"/>
      <c r="CAA6" s="126"/>
      <c r="CAB6" s="126"/>
      <c r="CAC6" s="126"/>
      <c r="CAD6" s="126"/>
      <c r="CAE6" s="126"/>
      <c r="CAF6" s="126"/>
      <c r="CAG6" s="126"/>
      <c r="CAH6" s="126"/>
      <c r="CAI6" s="126"/>
      <c r="CAJ6" s="126"/>
      <c r="CAK6" s="126"/>
      <c r="CAL6" s="126"/>
      <c r="CAM6" s="126"/>
      <c r="CAN6" s="126"/>
      <c r="CAO6" s="126"/>
      <c r="CAP6" s="126"/>
      <c r="CAQ6" s="126"/>
      <c r="CAR6" s="126"/>
      <c r="CAS6" s="126"/>
      <c r="CAT6" s="126"/>
      <c r="CAU6" s="126"/>
      <c r="CAV6" s="126"/>
      <c r="CAW6" s="126"/>
      <c r="CAX6" s="126"/>
      <c r="CAY6" s="126"/>
      <c r="CAZ6" s="126"/>
      <c r="CBA6" s="126"/>
      <c r="CBB6" s="126"/>
      <c r="CBC6" s="126"/>
      <c r="CBD6" s="126"/>
      <c r="CBE6" s="126"/>
      <c r="CBF6" s="126"/>
      <c r="CBG6" s="126"/>
      <c r="CBH6" s="126"/>
      <c r="CBI6" s="126"/>
      <c r="CBJ6" s="126"/>
      <c r="CBK6" s="126"/>
      <c r="CBL6" s="126"/>
      <c r="CBM6" s="126"/>
      <c r="CBN6" s="126"/>
      <c r="CBO6" s="126"/>
      <c r="CBP6" s="126"/>
      <c r="CBQ6" s="126"/>
      <c r="CBR6" s="126"/>
      <c r="CBS6" s="126"/>
      <c r="CBT6" s="126"/>
      <c r="CBU6" s="126"/>
      <c r="CBV6" s="126"/>
      <c r="CBW6" s="126"/>
      <c r="CBX6" s="126"/>
      <c r="CBY6" s="126"/>
      <c r="CBZ6" s="126"/>
      <c r="CCA6" s="126"/>
      <c r="CCB6" s="126"/>
      <c r="CCC6" s="126"/>
      <c r="CCD6" s="126"/>
      <c r="CCE6" s="126"/>
      <c r="CCF6" s="126"/>
      <c r="CCG6" s="126"/>
      <c r="CCH6" s="126"/>
      <c r="CCI6" s="126"/>
      <c r="CCJ6" s="126"/>
      <c r="CCK6" s="126"/>
      <c r="CCL6" s="126"/>
      <c r="CCM6" s="126"/>
      <c r="CCN6" s="126"/>
      <c r="CCO6" s="126"/>
      <c r="CCP6" s="126"/>
      <c r="CCQ6" s="126"/>
      <c r="CCR6" s="126"/>
      <c r="CCS6" s="126"/>
      <c r="CCT6" s="126"/>
      <c r="CCU6" s="126"/>
      <c r="CCV6" s="126"/>
      <c r="CCW6" s="126"/>
      <c r="CCX6" s="126"/>
      <c r="CCY6" s="126"/>
      <c r="CCZ6" s="126"/>
      <c r="CDA6" s="126"/>
      <c r="CDB6" s="126"/>
      <c r="CDC6" s="126"/>
      <c r="CDD6" s="126"/>
      <c r="CDE6" s="126"/>
      <c r="CDF6" s="126"/>
      <c r="CDG6" s="126"/>
      <c r="CDH6" s="126"/>
      <c r="CDI6" s="126"/>
      <c r="CDJ6" s="126"/>
      <c r="CDK6" s="126"/>
      <c r="CDL6" s="126"/>
      <c r="CDM6" s="126"/>
      <c r="CDN6" s="126"/>
      <c r="CDO6" s="126"/>
      <c r="CDP6" s="126"/>
      <c r="CDQ6" s="126"/>
      <c r="CDR6" s="126"/>
      <c r="CDS6" s="126"/>
      <c r="CDT6" s="126"/>
      <c r="CDU6" s="126"/>
      <c r="CDV6" s="126"/>
      <c r="CDW6" s="126"/>
      <c r="CDX6" s="126"/>
      <c r="CDY6" s="126"/>
      <c r="CDZ6" s="126"/>
      <c r="CEA6" s="126"/>
      <c r="CEB6" s="126"/>
      <c r="CEC6" s="126"/>
      <c r="CED6" s="126"/>
      <c r="CEE6" s="126"/>
      <c r="CEF6" s="126"/>
      <c r="CEG6" s="126"/>
      <c r="CEH6" s="126"/>
      <c r="CEI6" s="126"/>
      <c r="CEJ6" s="126"/>
      <c r="CEK6" s="126"/>
      <c r="CEL6" s="126"/>
      <c r="CEM6" s="126"/>
      <c r="CEN6" s="126"/>
      <c r="CEO6" s="126"/>
      <c r="CEP6" s="126"/>
      <c r="CEQ6" s="126"/>
      <c r="CER6" s="126"/>
      <c r="CES6" s="126"/>
      <c r="CET6" s="126"/>
      <c r="CEU6" s="126"/>
      <c r="CEV6" s="126"/>
      <c r="CEW6" s="126"/>
      <c r="CEX6" s="126"/>
      <c r="CEY6" s="126"/>
      <c r="CEZ6" s="126"/>
      <c r="CFA6" s="126"/>
      <c r="CFB6" s="126"/>
      <c r="CFC6" s="126"/>
      <c r="CFD6" s="126"/>
      <c r="CFE6" s="126"/>
      <c r="CFF6" s="126"/>
      <c r="CFG6" s="126"/>
      <c r="CFH6" s="126"/>
      <c r="CFI6" s="126"/>
      <c r="CFJ6" s="126"/>
      <c r="CFK6" s="126"/>
      <c r="CFL6" s="126"/>
      <c r="CFM6" s="126"/>
      <c r="CFN6" s="126"/>
      <c r="CFO6" s="126"/>
      <c r="CFP6" s="126"/>
      <c r="CFQ6" s="126"/>
      <c r="CFR6" s="126"/>
      <c r="CFS6" s="126"/>
      <c r="CFT6" s="126"/>
      <c r="CFU6" s="126"/>
      <c r="CFV6" s="126"/>
      <c r="CFW6" s="126"/>
      <c r="CFX6" s="126"/>
      <c r="CFY6" s="126"/>
      <c r="CFZ6" s="126"/>
      <c r="CGA6" s="126"/>
      <c r="CGB6" s="126"/>
      <c r="CGC6" s="126"/>
      <c r="CGD6" s="126"/>
      <c r="CGE6" s="126"/>
      <c r="CGF6" s="126"/>
      <c r="CGG6" s="126"/>
      <c r="CGH6" s="126"/>
      <c r="CGI6" s="126"/>
      <c r="CGJ6" s="126"/>
      <c r="CGK6" s="126"/>
      <c r="CGL6" s="126"/>
      <c r="CGM6" s="126"/>
      <c r="CGN6" s="126"/>
      <c r="CGO6" s="126"/>
      <c r="CGP6" s="126"/>
      <c r="CGQ6" s="126"/>
      <c r="CGR6" s="126"/>
      <c r="CGS6" s="126"/>
      <c r="CGT6" s="126"/>
      <c r="CGU6" s="126"/>
      <c r="CGV6" s="126"/>
      <c r="CGW6" s="126"/>
      <c r="CGX6" s="126"/>
      <c r="CGY6" s="126"/>
      <c r="CGZ6" s="126"/>
      <c r="CHA6" s="126"/>
      <c r="CHB6" s="126"/>
      <c r="CHC6" s="126"/>
    </row>
    <row r="7" spans="1:2239" ht="15" customHeight="1">
      <c r="B7" s="143"/>
      <c r="C7" s="139"/>
      <c r="D7" s="139"/>
      <c r="E7" s="126"/>
      <c r="F7" s="126"/>
      <c r="G7" s="127"/>
      <c r="H7" s="128"/>
      <c r="I7" s="129"/>
      <c r="J7" s="130"/>
      <c r="K7" s="131"/>
      <c r="L7" s="129"/>
      <c r="M7" s="131"/>
      <c r="N7" s="132"/>
      <c r="O7" s="133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5"/>
      <c r="AC7" s="136"/>
      <c r="AD7" s="137"/>
      <c r="AE7" s="137"/>
      <c r="AF7" s="132"/>
      <c r="AH7" s="138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6"/>
      <c r="BU7" s="126"/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  <c r="CG7" s="126"/>
      <c r="CH7" s="126"/>
      <c r="CI7" s="126"/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6"/>
      <c r="DK7" s="126"/>
      <c r="DL7" s="126"/>
      <c r="DM7" s="126"/>
      <c r="DN7" s="126"/>
      <c r="DO7" s="126"/>
      <c r="DP7" s="126"/>
      <c r="DQ7" s="126"/>
      <c r="DR7" s="126"/>
      <c r="DS7" s="126"/>
      <c r="DT7" s="126"/>
      <c r="DU7" s="126"/>
      <c r="DV7" s="126"/>
      <c r="DW7" s="126"/>
      <c r="DX7" s="126"/>
      <c r="DY7" s="126"/>
      <c r="DZ7" s="126"/>
      <c r="EA7" s="126"/>
      <c r="EB7" s="126"/>
      <c r="EC7" s="126"/>
      <c r="ED7" s="126"/>
      <c r="EE7" s="126"/>
      <c r="EF7" s="126"/>
      <c r="EG7" s="126"/>
      <c r="EH7" s="126"/>
      <c r="EI7" s="126"/>
      <c r="EJ7" s="126"/>
      <c r="EK7" s="126"/>
      <c r="EL7" s="126"/>
      <c r="EM7" s="126"/>
      <c r="EN7" s="126"/>
      <c r="EO7" s="126"/>
      <c r="EP7" s="126"/>
      <c r="EQ7" s="126"/>
      <c r="ER7" s="126"/>
      <c r="ES7" s="126"/>
      <c r="ET7" s="126"/>
      <c r="EU7" s="126"/>
      <c r="EV7" s="126"/>
      <c r="EW7" s="126"/>
      <c r="EX7" s="126"/>
      <c r="EY7" s="126"/>
      <c r="EZ7" s="126"/>
      <c r="FA7" s="126"/>
      <c r="FB7" s="126"/>
      <c r="FC7" s="126"/>
      <c r="FD7" s="126"/>
      <c r="FE7" s="126"/>
      <c r="FF7" s="126"/>
      <c r="FG7" s="126"/>
      <c r="FH7" s="126"/>
      <c r="FI7" s="126"/>
      <c r="FJ7" s="126"/>
      <c r="FK7" s="126"/>
      <c r="FL7" s="126"/>
      <c r="FM7" s="126"/>
      <c r="FN7" s="126"/>
      <c r="FO7" s="126"/>
      <c r="FP7" s="126"/>
      <c r="FQ7" s="126"/>
      <c r="FR7" s="126"/>
      <c r="FS7" s="126"/>
      <c r="FT7" s="126"/>
      <c r="FU7" s="126"/>
      <c r="FV7" s="126"/>
      <c r="FW7" s="126"/>
      <c r="FX7" s="126"/>
      <c r="FY7" s="126"/>
      <c r="FZ7" s="126"/>
      <c r="GA7" s="126"/>
      <c r="GB7" s="126"/>
      <c r="GC7" s="126"/>
      <c r="GD7" s="126"/>
      <c r="GE7" s="126"/>
      <c r="GF7" s="126"/>
      <c r="GG7" s="126"/>
      <c r="GH7" s="126"/>
      <c r="GI7" s="126"/>
      <c r="GJ7" s="126"/>
      <c r="GK7" s="126"/>
      <c r="GL7" s="126"/>
      <c r="GM7" s="126"/>
      <c r="GN7" s="126"/>
      <c r="GO7" s="126"/>
      <c r="GP7" s="126"/>
      <c r="GQ7" s="126"/>
      <c r="GR7" s="126"/>
      <c r="GS7" s="126"/>
      <c r="GT7" s="126"/>
      <c r="GU7" s="126"/>
      <c r="GV7" s="126"/>
      <c r="GW7" s="126"/>
      <c r="GX7" s="126"/>
      <c r="GY7" s="126"/>
      <c r="GZ7" s="126"/>
      <c r="HA7" s="126"/>
      <c r="HB7" s="126"/>
      <c r="HC7" s="126"/>
      <c r="HD7" s="126"/>
      <c r="HE7" s="126"/>
      <c r="HF7" s="126"/>
      <c r="HG7" s="126"/>
      <c r="HH7" s="126"/>
      <c r="HI7" s="126"/>
      <c r="HJ7" s="126"/>
      <c r="HK7" s="126"/>
      <c r="HL7" s="126"/>
      <c r="HM7" s="126"/>
      <c r="HN7" s="126"/>
      <c r="HO7" s="126"/>
      <c r="HP7" s="126"/>
      <c r="HQ7" s="126"/>
      <c r="HR7" s="126"/>
      <c r="HS7" s="126"/>
      <c r="HT7" s="126"/>
      <c r="HU7" s="126"/>
      <c r="HV7" s="126"/>
      <c r="HW7" s="126"/>
      <c r="HX7" s="126"/>
      <c r="HY7" s="126"/>
      <c r="HZ7" s="126"/>
      <c r="IA7" s="126"/>
      <c r="IB7" s="126"/>
      <c r="IC7" s="126"/>
      <c r="ID7" s="126"/>
      <c r="IE7" s="126"/>
      <c r="IF7" s="126"/>
      <c r="IG7" s="126"/>
      <c r="IH7" s="126"/>
      <c r="II7" s="126"/>
      <c r="IJ7" s="126"/>
      <c r="IK7" s="126"/>
      <c r="IL7" s="126"/>
      <c r="IM7" s="126"/>
      <c r="IN7" s="126"/>
      <c r="IO7" s="126"/>
      <c r="IP7" s="126"/>
      <c r="IQ7" s="126"/>
      <c r="IR7" s="126"/>
      <c r="IS7" s="126"/>
      <c r="IT7" s="126"/>
      <c r="IU7" s="126"/>
      <c r="IV7" s="126"/>
      <c r="IW7" s="126"/>
      <c r="IX7" s="126"/>
      <c r="IY7" s="126"/>
      <c r="IZ7" s="126"/>
      <c r="JA7" s="126"/>
      <c r="JB7" s="126"/>
      <c r="JC7" s="126"/>
      <c r="JD7" s="126"/>
      <c r="JE7" s="126"/>
      <c r="JF7" s="126"/>
      <c r="JG7" s="126"/>
      <c r="JH7" s="126"/>
      <c r="JI7" s="126"/>
      <c r="JJ7" s="126"/>
      <c r="JK7" s="126"/>
      <c r="JL7" s="126"/>
      <c r="JM7" s="126"/>
      <c r="JN7" s="126"/>
      <c r="JO7" s="126"/>
      <c r="JP7" s="126"/>
      <c r="JQ7" s="126"/>
      <c r="JR7" s="126"/>
      <c r="JS7" s="126"/>
      <c r="JT7" s="126"/>
      <c r="JU7" s="126"/>
      <c r="JV7" s="126"/>
      <c r="JW7" s="126"/>
      <c r="JX7" s="126"/>
      <c r="JY7" s="126"/>
      <c r="JZ7" s="126"/>
      <c r="KA7" s="126"/>
      <c r="KB7" s="126"/>
      <c r="KC7" s="126"/>
      <c r="KD7" s="126"/>
      <c r="KE7" s="126"/>
      <c r="KF7" s="126"/>
      <c r="KG7" s="126"/>
      <c r="KH7" s="126"/>
      <c r="KI7" s="126"/>
      <c r="KJ7" s="126"/>
      <c r="KK7" s="126"/>
      <c r="KL7" s="126"/>
      <c r="KM7" s="126"/>
      <c r="KN7" s="126"/>
      <c r="KO7" s="126"/>
      <c r="KP7" s="126"/>
      <c r="KQ7" s="126"/>
      <c r="KR7" s="126"/>
      <c r="KS7" s="126"/>
      <c r="KT7" s="126"/>
      <c r="KU7" s="126"/>
      <c r="KV7" s="126"/>
      <c r="KW7" s="126"/>
      <c r="KX7" s="126"/>
      <c r="KY7" s="126"/>
      <c r="KZ7" s="126"/>
      <c r="LA7" s="126"/>
      <c r="LB7" s="126"/>
      <c r="LC7" s="126"/>
      <c r="LD7" s="126"/>
      <c r="LE7" s="126"/>
      <c r="LF7" s="126"/>
      <c r="LG7" s="126"/>
      <c r="LH7" s="126"/>
      <c r="LI7" s="126"/>
      <c r="LJ7" s="126"/>
      <c r="LK7" s="126"/>
      <c r="LL7" s="126"/>
      <c r="LM7" s="126"/>
      <c r="LN7" s="126"/>
      <c r="LO7" s="126"/>
      <c r="LP7" s="126"/>
      <c r="LQ7" s="126"/>
      <c r="LR7" s="126"/>
      <c r="LS7" s="126"/>
      <c r="LT7" s="126"/>
      <c r="LU7" s="126"/>
      <c r="LV7" s="126"/>
      <c r="LW7" s="126"/>
      <c r="LX7" s="126"/>
      <c r="LY7" s="126"/>
      <c r="LZ7" s="126"/>
      <c r="MA7" s="126"/>
      <c r="MB7" s="126"/>
      <c r="MC7" s="126"/>
      <c r="MD7" s="126"/>
      <c r="ME7" s="126"/>
      <c r="MF7" s="126"/>
      <c r="MG7" s="126"/>
      <c r="MH7" s="126"/>
      <c r="MI7" s="126"/>
      <c r="MJ7" s="126"/>
      <c r="MK7" s="126"/>
      <c r="ML7" s="126"/>
      <c r="MM7" s="126"/>
      <c r="MN7" s="126"/>
      <c r="MO7" s="126"/>
      <c r="MP7" s="126"/>
      <c r="MQ7" s="126"/>
      <c r="MR7" s="126"/>
      <c r="MS7" s="126"/>
      <c r="MT7" s="126"/>
      <c r="MU7" s="126"/>
      <c r="MV7" s="126"/>
      <c r="MW7" s="126"/>
      <c r="MX7" s="126"/>
      <c r="MY7" s="126"/>
      <c r="MZ7" s="126"/>
      <c r="NA7" s="126"/>
      <c r="NB7" s="126"/>
      <c r="NC7" s="126"/>
      <c r="ND7" s="126"/>
      <c r="NE7" s="126"/>
      <c r="NF7" s="126"/>
      <c r="NG7" s="126"/>
      <c r="NH7" s="126"/>
      <c r="NI7" s="126"/>
      <c r="NJ7" s="126"/>
      <c r="NK7" s="126"/>
      <c r="NL7" s="126"/>
      <c r="NM7" s="126"/>
      <c r="NN7" s="126"/>
      <c r="NO7" s="126"/>
      <c r="NP7" s="126"/>
      <c r="NQ7" s="126"/>
      <c r="NR7" s="126"/>
      <c r="NS7" s="126"/>
      <c r="NT7" s="126"/>
      <c r="NU7" s="126"/>
      <c r="NV7" s="126"/>
      <c r="NW7" s="126"/>
      <c r="NX7" s="126"/>
      <c r="NY7" s="126"/>
      <c r="NZ7" s="126"/>
      <c r="OA7" s="126"/>
      <c r="OB7" s="126"/>
      <c r="OC7" s="126"/>
      <c r="OD7" s="126"/>
      <c r="OE7" s="126"/>
      <c r="OF7" s="126"/>
      <c r="OG7" s="126"/>
      <c r="OH7" s="126"/>
      <c r="OI7" s="126"/>
      <c r="OJ7" s="126"/>
      <c r="OK7" s="126"/>
      <c r="OL7" s="126"/>
      <c r="OM7" s="126"/>
      <c r="ON7" s="126"/>
      <c r="OO7" s="126"/>
      <c r="OP7" s="126"/>
      <c r="OQ7" s="126"/>
      <c r="OR7" s="126"/>
      <c r="OS7" s="126"/>
      <c r="OT7" s="126"/>
      <c r="OU7" s="126"/>
      <c r="OV7" s="126"/>
      <c r="OW7" s="126"/>
      <c r="OX7" s="126"/>
      <c r="OY7" s="126"/>
      <c r="OZ7" s="126"/>
      <c r="PA7" s="126"/>
      <c r="PB7" s="126"/>
      <c r="PC7" s="126"/>
      <c r="PD7" s="126"/>
      <c r="PE7" s="126"/>
      <c r="PF7" s="126"/>
      <c r="PG7" s="126"/>
      <c r="PH7" s="126"/>
      <c r="PI7" s="126"/>
      <c r="PJ7" s="126"/>
      <c r="PK7" s="126"/>
      <c r="PL7" s="126"/>
      <c r="PM7" s="126"/>
      <c r="PN7" s="126"/>
      <c r="PO7" s="126"/>
      <c r="PP7" s="126"/>
      <c r="PQ7" s="126"/>
      <c r="PR7" s="126"/>
      <c r="PS7" s="126"/>
      <c r="PT7" s="126"/>
      <c r="PU7" s="126"/>
      <c r="PV7" s="126"/>
      <c r="PW7" s="126"/>
      <c r="PX7" s="126"/>
      <c r="PY7" s="126"/>
      <c r="PZ7" s="126"/>
      <c r="QA7" s="126"/>
      <c r="QB7" s="126"/>
      <c r="QC7" s="126"/>
      <c r="QD7" s="126"/>
      <c r="QE7" s="126"/>
      <c r="QF7" s="126"/>
      <c r="QG7" s="126"/>
      <c r="QH7" s="126"/>
      <c r="QI7" s="126"/>
      <c r="QJ7" s="126"/>
      <c r="QK7" s="126"/>
      <c r="QL7" s="126"/>
      <c r="QM7" s="126"/>
      <c r="QN7" s="126"/>
      <c r="QO7" s="126"/>
      <c r="QP7" s="126"/>
      <c r="QQ7" s="126"/>
      <c r="QR7" s="126"/>
      <c r="QS7" s="126"/>
      <c r="QT7" s="126"/>
      <c r="QU7" s="126"/>
      <c r="QV7" s="126"/>
      <c r="QW7" s="126"/>
      <c r="QX7" s="126"/>
      <c r="QY7" s="126"/>
      <c r="QZ7" s="126"/>
      <c r="RA7" s="126"/>
      <c r="RB7" s="126"/>
      <c r="RC7" s="126"/>
      <c r="RD7" s="126"/>
      <c r="RE7" s="126"/>
      <c r="RF7" s="126"/>
      <c r="RG7" s="126"/>
      <c r="RH7" s="126"/>
      <c r="RI7" s="126"/>
      <c r="RJ7" s="126"/>
      <c r="RK7" s="126"/>
      <c r="RL7" s="126"/>
      <c r="RM7" s="126"/>
      <c r="RN7" s="126"/>
      <c r="RO7" s="126"/>
      <c r="RP7" s="126"/>
      <c r="RQ7" s="126"/>
      <c r="RR7" s="126"/>
      <c r="RS7" s="126"/>
      <c r="RT7" s="126"/>
      <c r="RU7" s="126"/>
      <c r="RV7" s="126"/>
      <c r="RW7" s="126"/>
      <c r="RX7" s="126"/>
      <c r="RY7" s="126"/>
      <c r="RZ7" s="126"/>
      <c r="SA7" s="126"/>
      <c r="SB7" s="126"/>
      <c r="SC7" s="126"/>
      <c r="SD7" s="126"/>
      <c r="SE7" s="126"/>
      <c r="SF7" s="126"/>
      <c r="SG7" s="126"/>
      <c r="SH7" s="126"/>
      <c r="SI7" s="126"/>
      <c r="SJ7" s="126"/>
      <c r="SK7" s="126"/>
      <c r="SL7" s="126"/>
      <c r="SM7" s="126"/>
      <c r="SN7" s="126"/>
      <c r="SO7" s="126"/>
      <c r="SP7" s="126"/>
      <c r="SQ7" s="126"/>
      <c r="SR7" s="126"/>
      <c r="SS7" s="126"/>
      <c r="ST7" s="126"/>
      <c r="SU7" s="126"/>
      <c r="SV7" s="126"/>
      <c r="SW7" s="126"/>
      <c r="SX7" s="126"/>
      <c r="SY7" s="126"/>
      <c r="SZ7" s="126"/>
      <c r="TA7" s="126"/>
      <c r="TB7" s="126"/>
      <c r="TC7" s="126"/>
      <c r="TD7" s="126"/>
      <c r="TE7" s="126"/>
      <c r="TF7" s="126"/>
      <c r="TG7" s="126"/>
      <c r="TH7" s="126"/>
      <c r="TI7" s="126"/>
      <c r="TJ7" s="126"/>
      <c r="TK7" s="126"/>
      <c r="TL7" s="126"/>
      <c r="TM7" s="126"/>
      <c r="TN7" s="126"/>
      <c r="TO7" s="126"/>
      <c r="TP7" s="126"/>
      <c r="TQ7" s="126"/>
      <c r="TR7" s="126"/>
      <c r="TS7" s="126"/>
      <c r="TT7" s="126"/>
      <c r="TU7" s="126"/>
      <c r="TV7" s="126"/>
      <c r="TW7" s="126"/>
      <c r="TX7" s="126"/>
      <c r="TY7" s="126"/>
      <c r="TZ7" s="126"/>
      <c r="UA7" s="126"/>
      <c r="UB7" s="126"/>
      <c r="UC7" s="126"/>
      <c r="UD7" s="126"/>
      <c r="UE7" s="126"/>
      <c r="UF7" s="126"/>
      <c r="UG7" s="126"/>
      <c r="UH7" s="126"/>
      <c r="UI7" s="126"/>
      <c r="UJ7" s="126"/>
      <c r="UK7" s="126"/>
      <c r="UL7" s="126"/>
      <c r="UM7" s="126"/>
      <c r="UN7" s="126"/>
      <c r="UO7" s="126"/>
      <c r="UP7" s="126"/>
      <c r="UQ7" s="126"/>
      <c r="UR7" s="126"/>
      <c r="US7" s="126"/>
      <c r="UT7" s="126"/>
      <c r="UU7" s="126"/>
      <c r="UV7" s="126"/>
      <c r="UW7" s="126"/>
      <c r="UX7" s="126"/>
      <c r="UY7" s="126"/>
      <c r="UZ7" s="126"/>
      <c r="VA7" s="126"/>
      <c r="VB7" s="126"/>
      <c r="VC7" s="126"/>
      <c r="VD7" s="126"/>
      <c r="VE7" s="126"/>
      <c r="VF7" s="126"/>
      <c r="VG7" s="126"/>
      <c r="VH7" s="126"/>
      <c r="VI7" s="126"/>
      <c r="VJ7" s="126"/>
      <c r="VK7" s="126"/>
      <c r="VL7" s="126"/>
      <c r="VM7" s="126"/>
      <c r="VN7" s="126"/>
      <c r="VO7" s="126"/>
      <c r="VP7" s="126"/>
      <c r="VQ7" s="126"/>
      <c r="VR7" s="126"/>
      <c r="VS7" s="126"/>
      <c r="VT7" s="126"/>
      <c r="VU7" s="126"/>
      <c r="VV7" s="126"/>
      <c r="VW7" s="126"/>
      <c r="VX7" s="126"/>
      <c r="VY7" s="126"/>
      <c r="VZ7" s="126"/>
      <c r="WA7" s="126"/>
      <c r="WB7" s="126"/>
      <c r="WC7" s="126"/>
      <c r="WD7" s="126"/>
      <c r="WE7" s="126"/>
      <c r="WF7" s="126"/>
      <c r="WG7" s="126"/>
      <c r="WH7" s="126"/>
      <c r="WI7" s="126"/>
      <c r="WJ7" s="126"/>
      <c r="WK7" s="126"/>
      <c r="WL7" s="126"/>
      <c r="WM7" s="126"/>
      <c r="WN7" s="126"/>
      <c r="WO7" s="126"/>
      <c r="WP7" s="126"/>
      <c r="WQ7" s="126"/>
      <c r="WR7" s="126"/>
      <c r="WS7" s="126"/>
      <c r="WT7" s="126"/>
      <c r="WU7" s="126"/>
      <c r="WV7" s="126"/>
      <c r="WW7" s="126"/>
      <c r="WX7" s="126"/>
      <c r="WY7" s="126"/>
      <c r="WZ7" s="126"/>
      <c r="XA7" s="126"/>
      <c r="XB7" s="126"/>
      <c r="XC7" s="126"/>
      <c r="XD7" s="126"/>
      <c r="XE7" s="126"/>
      <c r="XF7" s="126"/>
      <c r="XG7" s="126"/>
      <c r="XH7" s="126"/>
      <c r="XI7" s="126"/>
      <c r="XJ7" s="126"/>
      <c r="XK7" s="126"/>
      <c r="XL7" s="126"/>
      <c r="XM7" s="126"/>
      <c r="XN7" s="126"/>
      <c r="XO7" s="126"/>
      <c r="XP7" s="126"/>
      <c r="XQ7" s="126"/>
      <c r="XR7" s="126"/>
      <c r="XS7" s="126"/>
      <c r="XT7" s="126"/>
      <c r="XU7" s="126"/>
      <c r="XV7" s="126"/>
      <c r="XW7" s="126"/>
      <c r="XX7" s="126"/>
      <c r="XY7" s="126"/>
      <c r="XZ7" s="126"/>
      <c r="YA7" s="126"/>
      <c r="YB7" s="126"/>
      <c r="YC7" s="126"/>
      <c r="YD7" s="126"/>
      <c r="YE7" s="126"/>
      <c r="YF7" s="126"/>
      <c r="YG7" s="126"/>
      <c r="YH7" s="126"/>
      <c r="YI7" s="126"/>
      <c r="YJ7" s="126"/>
      <c r="YK7" s="126"/>
      <c r="YL7" s="126"/>
      <c r="YM7" s="126"/>
      <c r="YN7" s="126"/>
      <c r="YO7" s="126"/>
      <c r="YP7" s="126"/>
      <c r="YQ7" s="126"/>
      <c r="YR7" s="126"/>
      <c r="YS7" s="126"/>
      <c r="YT7" s="126"/>
      <c r="YU7" s="126"/>
      <c r="YV7" s="126"/>
      <c r="YW7" s="126"/>
      <c r="YX7" s="126"/>
      <c r="YY7" s="126"/>
      <c r="YZ7" s="126"/>
      <c r="ZA7" s="126"/>
      <c r="ZB7" s="126"/>
      <c r="ZC7" s="126"/>
      <c r="ZD7" s="126"/>
      <c r="ZE7" s="126"/>
      <c r="ZF7" s="126"/>
      <c r="ZG7" s="126"/>
      <c r="ZH7" s="126"/>
      <c r="ZI7" s="126"/>
      <c r="ZJ7" s="126"/>
      <c r="ZK7" s="126"/>
      <c r="ZL7" s="126"/>
      <c r="ZM7" s="126"/>
      <c r="ZN7" s="126"/>
      <c r="ZO7" s="126"/>
      <c r="ZP7" s="126"/>
      <c r="ZQ7" s="126"/>
      <c r="ZR7" s="126"/>
      <c r="ZS7" s="126"/>
      <c r="ZT7" s="126"/>
      <c r="ZU7" s="126"/>
      <c r="ZV7" s="126"/>
      <c r="ZW7" s="126"/>
      <c r="ZX7" s="126"/>
      <c r="ZY7" s="126"/>
      <c r="ZZ7" s="126"/>
      <c r="AAA7" s="126"/>
      <c r="AAB7" s="126"/>
      <c r="AAC7" s="126"/>
      <c r="AAD7" s="126"/>
      <c r="AAE7" s="126"/>
      <c r="AAF7" s="126"/>
      <c r="AAG7" s="126"/>
      <c r="AAH7" s="126"/>
      <c r="AAI7" s="126"/>
      <c r="AAJ7" s="126"/>
      <c r="AAK7" s="126"/>
      <c r="AAL7" s="126"/>
      <c r="AAM7" s="126"/>
      <c r="AAN7" s="126"/>
      <c r="AAO7" s="126"/>
      <c r="AAP7" s="126"/>
      <c r="AAQ7" s="126"/>
      <c r="AAR7" s="126"/>
      <c r="AAS7" s="126"/>
      <c r="AAT7" s="126"/>
      <c r="AAU7" s="126"/>
      <c r="AAV7" s="126"/>
      <c r="AAW7" s="126"/>
      <c r="AAX7" s="126"/>
      <c r="AAY7" s="126"/>
      <c r="AAZ7" s="126"/>
      <c r="ABA7" s="126"/>
      <c r="ABB7" s="126"/>
      <c r="ABC7" s="126"/>
      <c r="ABD7" s="126"/>
      <c r="ABE7" s="126"/>
      <c r="ABF7" s="126"/>
      <c r="ABG7" s="126"/>
      <c r="ABH7" s="126"/>
      <c r="ABI7" s="126"/>
      <c r="ABJ7" s="126"/>
      <c r="ABK7" s="126"/>
      <c r="ABL7" s="126"/>
      <c r="ABM7" s="126"/>
      <c r="ABN7" s="126"/>
      <c r="ABO7" s="126"/>
      <c r="ABP7" s="126"/>
      <c r="ABQ7" s="126"/>
      <c r="ABR7" s="126"/>
      <c r="ABS7" s="126"/>
      <c r="ABT7" s="126"/>
      <c r="ABU7" s="126"/>
      <c r="ABV7" s="126"/>
      <c r="ABW7" s="126"/>
      <c r="ABX7" s="126"/>
      <c r="ABY7" s="126"/>
      <c r="ABZ7" s="126"/>
      <c r="ACA7" s="126"/>
      <c r="ACB7" s="126"/>
      <c r="ACC7" s="126"/>
      <c r="ACD7" s="126"/>
      <c r="ACE7" s="126"/>
      <c r="ACF7" s="126"/>
      <c r="ACG7" s="126"/>
      <c r="ACH7" s="126"/>
      <c r="ACI7" s="126"/>
      <c r="ACJ7" s="126"/>
      <c r="ACK7" s="126"/>
      <c r="ACL7" s="126"/>
      <c r="ACM7" s="126"/>
      <c r="ACN7" s="126"/>
      <c r="ACO7" s="126"/>
      <c r="ACP7" s="126"/>
      <c r="ACQ7" s="126"/>
      <c r="ACR7" s="126"/>
      <c r="ACS7" s="126"/>
      <c r="ACT7" s="126"/>
      <c r="ACU7" s="126"/>
      <c r="ACV7" s="126"/>
      <c r="ACW7" s="126"/>
      <c r="ACX7" s="126"/>
      <c r="ACY7" s="126"/>
      <c r="ACZ7" s="126"/>
      <c r="ADA7" s="126"/>
      <c r="ADB7" s="126"/>
      <c r="ADC7" s="126"/>
      <c r="ADD7" s="126"/>
      <c r="ADE7" s="126"/>
      <c r="ADF7" s="126"/>
      <c r="ADG7" s="126"/>
      <c r="ADH7" s="126"/>
      <c r="ADI7" s="126"/>
      <c r="ADJ7" s="126"/>
      <c r="ADK7" s="126"/>
      <c r="ADL7" s="126"/>
      <c r="ADM7" s="126"/>
      <c r="ADN7" s="126"/>
      <c r="ADO7" s="126"/>
      <c r="ADP7" s="126"/>
      <c r="ADQ7" s="126"/>
      <c r="ADR7" s="126"/>
      <c r="ADS7" s="126"/>
      <c r="ADT7" s="126"/>
      <c r="ADU7" s="126"/>
      <c r="ADV7" s="126"/>
      <c r="ADW7" s="126"/>
      <c r="ADX7" s="126"/>
      <c r="ADY7" s="126"/>
      <c r="ADZ7" s="126"/>
      <c r="AEA7" s="126"/>
      <c r="AEB7" s="126"/>
      <c r="AEC7" s="126"/>
      <c r="AED7" s="126"/>
      <c r="AEE7" s="126"/>
      <c r="AEF7" s="126"/>
      <c r="AEG7" s="126"/>
      <c r="AEH7" s="126"/>
      <c r="AEI7" s="126"/>
      <c r="AEJ7" s="126"/>
      <c r="AEK7" s="126"/>
      <c r="AEL7" s="126"/>
      <c r="AEM7" s="126"/>
      <c r="AEN7" s="126"/>
      <c r="AEO7" s="126"/>
      <c r="AEP7" s="126"/>
      <c r="AEQ7" s="126"/>
      <c r="AER7" s="126"/>
      <c r="AES7" s="126"/>
      <c r="AET7" s="126"/>
      <c r="AEU7" s="126"/>
      <c r="AEV7" s="126"/>
      <c r="AEW7" s="126"/>
      <c r="AEX7" s="126"/>
      <c r="AEY7" s="126"/>
      <c r="AEZ7" s="126"/>
      <c r="AFA7" s="126"/>
      <c r="AFB7" s="126"/>
      <c r="AFC7" s="126"/>
      <c r="AFD7" s="126"/>
      <c r="AFE7" s="126"/>
      <c r="AFF7" s="126"/>
      <c r="AFG7" s="126"/>
      <c r="AFH7" s="126"/>
      <c r="AFI7" s="126"/>
      <c r="AFJ7" s="126"/>
      <c r="AFK7" s="126"/>
      <c r="AFL7" s="126"/>
      <c r="AFM7" s="126"/>
      <c r="AFN7" s="126"/>
      <c r="AFO7" s="126"/>
      <c r="AFP7" s="126"/>
      <c r="AFQ7" s="126"/>
      <c r="AFR7" s="126"/>
      <c r="AFS7" s="126"/>
      <c r="AFT7" s="126"/>
      <c r="AFU7" s="126"/>
      <c r="AFV7" s="126"/>
      <c r="AFW7" s="126"/>
      <c r="AFX7" s="126"/>
      <c r="AFY7" s="126"/>
      <c r="AFZ7" s="126"/>
      <c r="AGA7" s="126"/>
      <c r="AGB7" s="126"/>
      <c r="AGC7" s="126"/>
      <c r="AGD7" s="126"/>
      <c r="AGE7" s="126"/>
      <c r="AGF7" s="126"/>
      <c r="AGG7" s="126"/>
      <c r="AGH7" s="126"/>
      <c r="AGI7" s="126"/>
      <c r="AGJ7" s="126"/>
      <c r="AGK7" s="126"/>
      <c r="AGL7" s="126"/>
      <c r="AGM7" s="126"/>
      <c r="AGN7" s="126"/>
      <c r="AGO7" s="126"/>
      <c r="AGP7" s="126"/>
      <c r="AGQ7" s="126"/>
      <c r="AGR7" s="126"/>
      <c r="AGS7" s="126"/>
      <c r="AGT7" s="126"/>
      <c r="AGU7" s="126"/>
      <c r="AGV7" s="126"/>
      <c r="AGW7" s="126"/>
      <c r="AGX7" s="126"/>
      <c r="AGY7" s="126"/>
      <c r="AGZ7" s="126"/>
      <c r="AHA7" s="126"/>
      <c r="AHB7" s="126"/>
      <c r="AHC7" s="126"/>
      <c r="AHD7" s="126"/>
      <c r="AHE7" s="126"/>
      <c r="AHF7" s="126"/>
      <c r="AHG7" s="126"/>
      <c r="AHH7" s="126"/>
      <c r="AHI7" s="126"/>
      <c r="AHJ7" s="126"/>
      <c r="AHK7" s="126"/>
      <c r="AHL7" s="126"/>
      <c r="AHM7" s="126"/>
      <c r="AHN7" s="126"/>
      <c r="AHO7" s="126"/>
      <c r="AHP7" s="126"/>
      <c r="AHQ7" s="126"/>
      <c r="AHR7" s="126"/>
      <c r="AHS7" s="126"/>
      <c r="AHT7" s="126"/>
      <c r="AHU7" s="126"/>
      <c r="AHV7" s="126"/>
      <c r="AHW7" s="126"/>
      <c r="AHX7" s="126"/>
      <c r="AHY7" s="126"/>
      <c r="AHZ7" s="126"/>
      <c r="AIA7" s="126"/>
      <c r="AIB7" s="126"/>
      <c r="AIC7" s="126"/>
      <c r="AID7" s="126"/>
      <c r="AIE7" s="126"/>
      <c r="AIF7" s="126"/>
      <c r="AIG7" s="126"/>
      <c r="AIH7" s="126"/>
      <c r="AII7" s="126"/>
      <c r="AIJ7" s="126"/>
      <c r="AIK7" s="126"/>
      <c r="AIL7" s="126"/>
      <c r="AIM7" s="126"/>
      <c r="AIN7" s="126"/>
      <c r="AIO7" s="126"/>
      <c r="AIP7" s="126"/>
      <c r="AIQ7" s="126"/>
      <c r="AIR7" s="126"/>
      <c r="AIS7" s="126"/>
      <c r="AIT7" s="126"/>
      <c r="AIU7" s="126"/>
      <c r="AIV7" s="126"/>
      <c r="AIW7" s="126"/>
      <c r="AIX7" s="126"/>
      <c r="AIY7" s="126"/>
      <c r="AIZ7" s="126"/>
      <c r="AJA7" s="126"/>
      <c r="AJB7" s="126"/>
      <c r="AJC7" s="126"/>
      <c r="AJD7" s="126"/>
      <c r="AJE7" s="126"/>
      <c r="AJF7" s="126"/>
      <c r="AJG7" s="126"/>
      <c r="AJH7" s="126"/>
      <c r="AJI7" s="126"/>
      <c r="AJJ7" s="126"/>
      <c r="AJK7" s="126"/>
      <c r="AJL7" s="126"/>
      <c r="AJM7" s="126"/>
      <c r="AJN7" s="126"/>
      <c r="AJO7" s="126"/>
      <c r="AJP7" s="126"/>
      <c r="AJQ7" s="126"/>
      <c r="AJR7" s="126"/>
      <c r="AJS7" s="126"/>
      <c r="AJT7" s="126"/>
      <c r="AJU7" s="126"/>
      <c r="AJV7" s="126"/>
      <c r="AJW7" s="126"/>
      <c r="AJX7" s="126"/>
      <c r="AJY7" s="126"/>
      <c r="AJZ7" s="126"/>
      <c r="AKA7" s="126"/>
      <c r="AKB7" s="126"/>
      <c r="AKC7" s="126"/>
      <c r="AKD7" s="126"/>
      <c r="AKE7" s="126"/>
      <c r="AKF7" s="126"/>
      <c r="AKG7" s="126"/>
      <c r="AKH7" s="126"/>
      <c r="AKI7" s="126"/>
      <c r="AKJ7" s="126"/>
      <c r="AKK7" s="126"/>
      <c r="AKL7" s="126"/>
      <c r="AKM7" s="126"/>
      <c r="AKN7" s="126"/>
      <c r="AKO7" s="126"/>
      <c r="AKP7" s="126"/>
      <c r="AKQ7" s="126"/>
      <c r="AKR7" s="126"/>
      <c r="AKS7" s="126"/>
      <c r="AKT7" s="126"/>
      <c r="AKU7" s="126"/>
      <c r="AKV7" s="126"/>
      <c r="AKW7" s="126"/>
      <c r="AKX7" s="126"/>
      <c r="AKY7" s="126"/>
      <c r="AKZ7" s="126"/>
      <c r="ALA7" s="126"/>
      <c r="ALB7" s="126"/>
      <c r="ALC7" s="126"/>
      <c r="ALD7" s="126"/>
      <c r="ALE7" s="126"/>
      <c r="ALF7" s="126"/>
      <c r="ALG7" s="126"/>
      <c r="ALH7" s="126"/>
      <c r="ALI7" s="126"/>
      <c r="ALJ7" s="126"/>
      <c r="ALK7" s="126"/>
      <c r="ALL7" s="126"/>
      <c r="ALM7" s="126"/>
      <c r="ALN7" s="126"/>
      <c r="ALO7" s="126"/>
      <c r="ALP7" s="126"/>
      <c r="ALQ7" s="126"/>
      <c r="ALR7" s="126"/>
      <c r="ALS7" s="126"/>
      <c r="ALT7" s="126"/>
      <c r="ALU7" s="126"/>
      <c r="ALV7" s="126"/>
      <c r="ALW7" s="126"/>
      <c r="ALX7" s="126"/>
      <c r="ALY7" s="126"/>
      <c r="ALZ7" s="126"/>
      <c r="AMA7" s="126"/>
      <c r="AMB7" s="126"/>
      <c r="AMC7" s="126"/>
      <c r="AMD7" s="126"/>
      <c r="AME7" s="126"/>
      <c r="AMF7" s="126"/>
      <c r="AMG7" s="126"/>
      <c r="AMH7" s="126"/>
      <c r="AMI7" s="126"/>
      <c r="AMJ7" s="126"/>
      <c r="AMK7" s="126"/>
      <c r="AML7" s="126"/>
      <c r="AMM7" s="126"/>
      <c r="AMN7" s="126"/>
      <c r="AMO7" s="126"/>
      <c r="AMP7" s="126"/>
      <c r="AMQ7" s="126"/>
      <c r="AMR7" s="126"/>
      <c r="AMS7" s="126"/>
      <c r="AMT7" s="126"/>
      <c r="AMU7" s="126"/>
      <c r="AMV7" s="126"/>
      <c r="AMW7" s="126"/>
      <c r="AMX7" s="126"/>
      <c r="AMY7" s="126"/>
      <c r="AMZ7" s="126"/>
      <c r="ANA7" s="126"/>
      <c r="ANB7" s="126"/>
      <c r="ANC7" s="126"/>
      <c r="AND7" s="126"/>
      <c r="ANE7" s="126"/>
      <c r="ANF7" s="126"/>
      <c r="ANG7" s="126"/>
      <c r="ANH7" s="126"/>
      <c r="ANI7" s="126"/>
      <c r="ANJ7" s="126"/>
      <c r="ANK7" s="126"/>
      <c r="ANL7" s="126"/>
      <c r="ANM7" s="126"/>
      <c r="ANN7" s="126"/>
      <c r="ANO7" s="126"/>
      <c r="ANP7" s="126"/>
      <c r="ANQ7" s="126"/>
      <c r="ANR7" s="126"/>
      <c r="ANS7" s="126"/>
      <c r="ANT7" s="126"/>
      <c r="ANU7" s="126"/>
      <c r="ANV7" s="126"/>
      <c r="ANW7" s="126"/>
      <c r="ANX7" s="126"/>
      <c r="ANY7" s="126"/>
      <c r="ANZ7" s="126"/>
      <c r="AOA7" s="126"/>
      <c r="AOB7" s="126"/>
      <c r="AOC7" s="126"/>
      <c r="AOD7" s="126"/>
      <c r="AOE7" s="126"/>
      <c r="AOF7" s="126"/>
      <c r="AOG7" s="126"/>
      <c r="AOH7" s="126"/>
      <c r="AOI7" s="126"/>
      <c r="AOJ7" s="126"/>
      <c r="AOK7" s="126"/>
      <c r="AOL7" s="126"/>
      <c r="AOM7" s="126"/>
      <c r="AON7" s="126"/>
      <c r="AOO7" s="126"/>
      <c r="AOP7" s="126"/>
      <c r="AOQ7" s="126"/>
      <c r="AOR7" s="126"/>
      <c r="AOS7" s="126"/>
      <c r="AOT7" s="126"/>
      <c r="AOU7" s="126"/>
      <c r="AOV7" s="126"/>
      <c r="AOW7" s="126"/>
      <c r="AOX7" s="126"/>
      <c r="AOY7" s="126"/>
      <c r="AOZ7" s="126"/>
      <c r="APA7" s="126"/>
      <c r="APB7" s="126"/>
      <c r="APC7" s="126"/>
      <c r="APD7" s="126"/>
      <c r="APE7" s="126"/>
      <c r="APF7" s="126"/>
      <c r="APG7" s="126"/>
      <c r="APH7" s="126"/>
      <c r="API7" s="126"/>
      <c r="APJ7" s="126"/>
      <c r="APK7" s="126"/>
      <c r="APL7" s="126"/>
      <c r="APM7" s="126"/>
      <c r="APN7" s="126"/>
      <c r="APO7" s="126"/>
      <c r="APP7" s="126"/>
      <c r="APQ7" s="126"/>
      <c r="APR7" s="126"/>
      <c r="APS7" s="126"/>
      <c r="APT7" s="126"/>
      <c r="APU7" s="126"/>
      <c r="APV7" s="126"/>
      <c r="APW7" s="126"/>
      <c r="APX7" s="126"/>
      <c r="APY7" s="126"/>
      <c r="APZ7" s="126"/>
      <c r="AQA7" s="126"/>
      <c r="AQB7" s="126"/>
      <c r="AQC7" s="126"/>
      <c r="AQD7" s="126"/>
      <c r="AQE7" s="126"/>
      <c r="AQF7" s="126"/>
      <c r="AQG7" s="126"/>
      <c r="AQH7" s="126"/>
      <c r="AQI7" s="126"/>
      <c r="AQJ7" s="126"/>
      <c r="AQK7" s="126"/>
      <c r="AQL7" s="126"/>
      <c r="AQM7" s="126"/>
      <c r="AQN7" s="126"/>
      <c r="AQO7" s="126"/>
      <c r="AQP7" s="126"/>
      <c r="AQQ7" s="126"/>
      <c r="AQR7" s="126"/>
      <c r="AQS7" s="126"/>
      <c r="AQT7" s="126"/>
      <c r="AQU7" s="126"/>
      <c r="AQV7" s="126"/>
      <c r="AQW7" s="126"/>
      <c r="AQX7" s="126"/>
      <c r="AQY7" s="126"/>
      <c r="AQZ7" s="126"/>
      <c r="ARA7" s="126"/>
      <c r="ARB7" s="126"/>
      <c r="ARC7" s="126"/>
      <c r="ARD7" s="126"/>
      <c r="ARE7" s="126"/>
      <c r="ARF7" s="126"/>
      <c r="ARG7" s="126"/>
      <c r="ARH7" s="126"/>
      <c r="ARI7" s="126"/>
      <c r="ARJ7" s="126"/>
      <c r="ARK7" s="126"/>
      <c r="ARL7" s="126"/>
      <c r="ARM7" s="126"/>
      <c r="ARN7" s="126"/>
      <c r="ARO7" s="126"/>
      <c r="ARP7" s="126"/>
      <c r="ARQ7" s="126"/>
      <c r="ARR7" s="126"/>
      <c r="ARS7" s="126"/>
      <c r="ART7" s="126"/>
      <c r="ARU7" s="126"/>
      <c r="ARV7" s="126"/>
      <c r="ARW7" s="126"/>
      <c r="ARX7" s="126"/>
      <c r="ARY7" s="126"/>
      <c r="ARZ7" s="126"/>
      <c r="ASA7" s="126"/>
      <c r="ASB7" s="126"/>
      <c r="ASC7" s="126"/>
      <c r="ASD7" s="126"/>
      <c r="ASE7" s="126"/>
      <c r="ASF7" s="126"/>
      <c r="ASG7" s="126"/>
      <c r="ASH7" s="126"/>
      <c r="ASI7" s="126"/>
      <c r="ASJ7" s="126"/>
      <c r="ASK7" s="126"/>
      <c r="ASL7" s="126"/>
      <c r="ASM7" s="126"/>
      <c r="ASN7" s="126"/>
      <c r="ASO7" s="126"/>
      <c r="ASP7" s="126"/>
      <c r="ASQ7" s="126"/>
      <c r="ASR7" s="126"/>
      <c r="ASS7" s="126"/>
      <c r="AST7" s="126"/>
      <c r="ASU7" s="126"/>
      <c r="ASV7" s="126"/>
      <c r="ASW7" s="126"/>
      <c r="ASX7" s="126"/>
      <c r="ASY7" s="126"/>
      <c r="ASZ7" s="126"/>
      <c r="ATA7" s="126"/>
      <c r="ATB7" s="126"/>
      <c r="ATC7" s="126"/>
      <c r="ATD7" s="126"/>
      <c r="ATE7" s="126"/>
      <c r="ATF7" s="126"/>
      <c r="ATG7" s="126"/>
      <c r="ATH7" s="126"/>
      <c r="ATI7" s="126"/>
      <c r="ATJ7" s="126"/>
      <c r="ATK7" s="126"/>
      <c r="ATL7" s="126"/>
      <c r="ATM7" s="126"/>
      <c r="ATN7" s="126"/>
      <c r="ATO7" s="126"/>
      <c r="ATP7" s="126"/>
      <c r="ATQ7" s="126"/>
      <c r="ATR7" s="126"/>
      <c r="ATS7" s="126"/>
      <c r="ATT7" s="126"/>
      <c r="ATU7" s="126"/>
      <c r="ATV7" s="126"/>
      <c r="ATW7" s="126"/>
      <c r="ATX7" s="126"/>
      <c r="ATY7" s="126"/>
      <c r="ATZ7" s="126"/>
      <c r="AUA7" s="126"/>
      <c r="AUB7" s="126"/>
      <c r="AUC7" s="126"/>
      <c r="AUD7" s="126"/>
      <c r="AUE7" s="126"/>
      <c r="AUF7" s="126"/>
      <c r="AUG7" s="126"/>
      <c r="AUH7" s="126"/>
      <c r="AUI7" s="126"/>
      <c r="AUJ7" s="126"/>
      <c r="AUK7" s="126"/>
      <c r="AUL7" s="126"/>
      <c r="AUM7" s="126"/>
      <c r="AUN7" s="126"/>
      <c r="AUO7" s="126"/>
      <c r="AUP7" s="126"/>
      <c r="AUQ7" s="126"/>
      <c r="AUR7" s="126"/>
      <c r="AUS7" s="126"/>
      <c r="AUT7" s="126"/>
      <c r="AUU7" s="126"/>
      <c r="AUV7" s="126"/>
      <c r="AUW7" s="126"/>
      <c r="AUX7" s="126"/>
      <c r="AUY7" s="126"/>
      <c r="AUZ7" s="126"/>
      <c r="AVA7" s="126"/>
      <c r="AVB7" s="126"/>
      <c r="AVC7" s="126"/>
      <c r="AVD7" s="126"/>
      <c r="AVE7" s="126"/>
      <c r="AVF7" s="126"/>
      <c r="AVG7" s="126"/>
      <c r="AVH7" s="126"/>
      <c r="AVI7" s="126"/>
      <c r="AVJ7" s="126"/>
      <c r="AVK7" s="126"/>
      <c r="AVL7" s="126"/>
      <c r="AVM7" s="126"/>
      <c r="AVN7" s="126"/>
      <c r="AVO7" s="126"/>
      <c r="AVP7" s="126"/>
      <c r="AVQ7" s="126"/>
      <c r="AVR7" s="126"/>
      <c r="AVS7" s="126"/>
      <c r="AVT7" s="126"/>
      <c r="AVU7" s="126"/>
      <c r="AVV7" s="126"/>
      <c r="AVW7" s="126"/>
      <c r="AVX7" s="126"/>
      <c r="AVY7" s="126"/>
      <c r="AVZ7" s="126"/>
      <c r="AWA7" s="126"/>
      <c r="AWB7" s="126"/>
      <c r="AWC7" s="126"/>
      <c r="AWD7" s="126"/>
      <c r="AWE7" s="126"/>
      <c r="AWF7" s="126"/>
      <c r="AWG7" s="126"/>
      <c r="AWH7" s="126"/>
      <c r="AWI7" s="126"/>
      <c r="AWJ7" s="126"/>
      <c r="AWK7" s="126"/>
      <c r="AWL7" s="126"/>
      <c r="AWM7" s="126"/>
      <c r="AWN7" s="126"/>
      <c r="AWO7" s="126"/>
      <c r="AWP7" s="126"/>
      <c r="AWQ7" s="126"/>
      <c r="AWR7" s="126"/>
      <c r="AWS7" s="126"/>
      <c r="AWT7" s="126"/>
      <c r="AWU7" s="126"/>
      <c r="AWV7" s="126"/>
      <c r="AWW7" s="126"/>
      <c r="AWX7" s="126"/>
      <c r="AWY7" s="126"/>
      <c r="AWZ7" s="126"/>
      <c r="AXA7" s="126"/>
      <c r="AXB7" s="126"/>
      <c r="AXC7" s="126"/>
      <c r="AXD7" s="126"/>
      <c r="AXE7" s="126"/>
      <c r="AXF7" s="126"/>
      <c r="AXG7" s="126"/>
      <c r="AXH7" s="126"/>
      <c r="AXI7" s="126"/>
      <c r="AXJ7" s="126"/>
      <c r="AXK7" s="126"/>
      <c r="AXL7" s="126"/>
      <c r="AXM7" s="126"/>
      <c r="AXN7" s="126"/>
      <c r="AXO7" s="126"/>
      <c r="AXP7" s="126"/>
      <c r="AXQ7" s="126"/>
      <c r="AXR7" s="126"/>
      <c r="AXS7" s="126"/>
      <c r="AXT7" s="126"/>
      <c r="AXU7" s="126"/>
      <c r="AXV7" s="126"/>
      <c r="AXW7" s="126"/>
      <c r="AXX7" s="126"/>
      <c r="AXY7" s="126"/>
      <c r="AXZ7" s="126"/>
      <c r="AYA7" s="126"/>
      <c r="AYB7" s="126"/>
      <c r="AYC7" s="126"/>
      <c r="AYD7" s="126"/>
      <c r="AYE7" s="126"/>
      <c r="AYF7" s="126"/>
      <c r="AYG7" s="126"/>
      <c r="AYH7" s="126"/>
      <c r="AYI7" s="126"/>
      <c r="AYJ7" s="126"/>
      <c r="AYK7" s="126"/>
      <c r="AYL7" s="126"/>
      <c r="AYM7" s="126"/>
      <c r="AYN7" s="126"/>
      <c r="AYO7" s="126"/>
      <c r="AYP7" s="126"/>
      <c r="AYQ7" s="126"/>
      <c r="AYR7" s="126"/>
      <c r="AYS7" s="126"/>
      <c r="AYT7" s="126"/>
      <c r="AYU7" s="126"/>
      <c r="AYV7" s="126"/>
      <c r="AYW7" s="126"/>
      <c r="AYX7" s="126"/>
      <c r="AYY7" s="126"/>
      <c r="AYZ7" s="126"/>
      <c r="AZA7" s="126"/>
      <c r="AZB7" s="126"/>
      <c r="AZC7" s="126"/>
      <c r="AZD7" s="126"/>
      <c r="AZE7" s="126"/>
      <c r="AZF7" s="126"/>
      <c r="AZG7" s="126"/>
      <c r="AZH7" s="126"/>
      <c r="AZI7" s="126"/>
      <c r="AZJ7" s="126"/>
      <c r="AZK7" s="126"/>
      <c r="AZL7" s="126"/>
      <c r="AZM7" s="126"/>
      <c r="AZN7" s="126"/>
      <c r="AZO7" s="126"/>
      <c r="AZP7" s="126"/>
      <c r="AZQ7" s="126"/>
      <c r="AZR7" s="126"/>
      <c r="AZS7" s="126"/>
      <c r="AZT7" s="126"/>
      <c r="AZU7" s="126"/>
      <c r="AZV7" s="126"/>
      <c r="AZW7" s="126"/>
      <c r="AZX7" s="126"/>
      <c r="AZY7" s="126"/>
      <c r="AZZ7" s="126"/>
      <c r="BAA7" s="126"/>
      <c r="BAB7" s="126"/>
      <c r="BAC7" s="126"/>
      <c r="BAD7" s="126"/>
      <c r="BAE7" s="126"/>
      <c r="BAF7" s="126"/>
      <c r="BAG7" s="126"/>
      <c r="BAH7" s="126"/>
      <c r="BAI7" s="126"/>
      <c r="BAJ7" s="126"/>
      <c r="BAK7" s="126"/>
      <c r="BAL7" s="126"/>
      <c r="BAM7" s="126"/>
      <c r="BAN7" s="126"/>
      <c r="BAO7" s="126"/>
      <c r="BAP7" s="126"/>
      <c r="BAQ7" s="126"/>
      <c r="BAR7" s="126"/>
      <c r="BAS7" s="126"/>
      <c r="BAT7" s="126"/>
      <c r="BAU7" s="126"/>
      <c r="BAV7" s="126"/>
      <c r="BAW7" s="126"/>
      <c r="BAX7" s="126"/>
      <c r="BAY7" s="126"/>
      <c r="BAZ7" s="126"/>
      <c r="BBA7" s="126"/>
      <c r="BBB7" s="126"/>
      <c r="BBC7" s="126"/>
      <c r="BBD7" s="126"/>
      <c r="BBE7" s="126"/>
      <c r="BBF7" s="126"/>
      <c r="BBG7" s="126"/>
      <c r="BBH7" s="126"/>
      <c r="BBI7" s="126"/>
      <c r="BBJ7" s="126"/>
      <c r="BBK7" s="126"/>
      <c r="BBL7" s="126"/>
      <c r="BBM7" s="126"/>
      <c r="BBN7" s="126"/>
      <c r="BBO7" s="126"/>
      <c r="BBP7" s="126"/>
      <c r="BBQ7" s="126"/>
      <c r="BBR7" s="126"/>
      <c r="BBS7" s="126"/>
      <c r="BBT7" s="126"/>
      <c r="BBU7" s="126"/>
      <c r="BBV7" s="126"/>
      <c r="BBW7" s="126"/>
      <c r="BBX7" s="126"/>
      <c r="BBY7" s="126"/>
      <c r="BBZ7" s="126"/>
      <c r="BCA7" s="126"/>
      <c r="BCB7" s="126"/>
      <c r="BCC7" s="126"/>
      <c r="BCD7" s="126"/>
      <c r="BCE7" s="126"/>
      <c r="BCF7" s="126"/>
      <c r="BCG7" s="126"/>
      <c r="BCH7" s="126"/>
      <c r="BCI7" s="126"/>
      <c r="BCJ7" s="126"/>
      <c r="BCK7" s="126"/>
      <c r="BCL7" s="126"/>
      <c r="BCM7" s="126"/>
      <c r="BCN7" s="126"/>
      <c r="BCO7" s="126"/>
      <c r="BCP7" s="126"/>
      <c r="BCQ7" s="126"/>
      <c r="BCR7" s="126"/>
      <c r="BCS7" s="126"/>
      <c r="BCT7" s="126"/>
      <c r="BCU7" s="126"/>
      <c r="BCV7" s="126"/>
      <c r="BCW7" s="126"/>
      <c r="BCX7" s="126"/>
      <c r="BCY7" s="126"/>
      <c r="BCZ7" s="126"/>
      <c r="BDA7" s="126"/>
      <c r="BDB7" s="126"/>
      <c r="BDC7" s="126"/>
      <c r="BDD7" s="126"/>
      <c r="BDE7" s="126"/>
      <c r="BDF7" s="126"/>
      <c r="BDG7" s="126"/>
      <c r="BDH7" s="126"/>
      <c r="BDI7" s="126"/>
      <c r="BDJ7" s="126"/>
      <c r="BDK7" s="126"/>
      <c r="BDL7" s="126"/>
      <c r="BDM7" s="126"/>
      <c r="BDN7" s="126"/>
      <c r="BDO7" s="126"/>
      <c r="BDP7" s="126"/>
      <c r="BDQ7" s="126"/>
      <c r="BDR7" s="126"/>
      <c r="BDS7" s="126"/>
      <c r="BDT7" s="126"/>
      <c r="BDU7" s="126"/>
      <c r="BDV7" s="126"/>
      <c r="BDW7" s="126"/>
      <c r="BDX7" s="126"/>
      <c r="BDY7" s="126"/>
      <c r="BDZ7" s="126"/>
      <c r="BEA7" s="126"/>
      <c r="BEB7" s="126"/>
      <c r="BEC7" s="126"/>
      <c r="BED7" s="126"/>
      <c r="BEE7" s="126"/>
      <c r="BEF7" s="126"/>
      <c r="BEG7" s="126"/>
      <c r="BEH7" s="126"/>
      <c r="BEI7" s="126"/>
      <c r="BEJ7" s="126"/>
      <c r="BEK7" s="126"/>
      <c r="BEL7" s="126"/>
      <c r="BEM7" s="126"/>
      <c r="BEN7" s="126"/>
      <c r="BEO7" s="126"/>
      <c r="BEP7" s="126"/>
      <c r="BEQ7" s="126"/>
      <c r="BER7" s="126"/>
      <c r="BES7" s="126"/>
      <c r="BET7" s="126"/>
      <c r="BEU7" s="126"/>
      <c r="BEV7" s="126"/>
      <c r="BEW7" s="126"/>
      <c r="BEX7" s="126"/>
      <c r="BEY7" s="126"/>
      <c r="BEZ7" s="126"/>
      <c r="BFA7" s="126"/>
      <c r="BFB7" s="126"/>
      <c r="BFC7" s="126"/>
      <c r="BFD7" s="126"/>
      <c r="BFE7" s="126"/>
      <c r="BFF7" s="126"/>
      <c r="BFG7" s="126"/>
      <c r="BFH7" s="126"/>
      <c r="BFI7" s="126"/>
      <c r="BFJ7" s="126"/>
      <c r="BFK7" s="126"/>
      <c r="BFL7" s="126"/>
      <c r="BFM7" s="126"/>
      <c r="BFN7" s="126"/>
      <c r="BFO7" s="126"/>
      <c r="BFP7" s="126"/>
      <c r="BFQ7" s="126"/>
      <c r="BFR7" s="126"/>
      <c r="BFS7" s="126"/>
      <c r="BFT7" s="126"/>
      <c r="BFU7" s="126"/>
      <c r="BFV7" s="126"/>
      <c r="BFW7" s="126"/>
      <c r="BFX7" s="126"/>
      <c r="BFY7" s="126"/>
      <c r="BFZ7" s="126"/>
      <c r="BGA7" s="126"/>
      <c r="BGB7" s="126"/>
      <c r="BGC7" s="126"/>
      <c r="BGD7" s="126"/>
      <c r="BGE7" s="126"/>
      <c r="BGF7" s="126"/>
      <c r="BGG7" s="126"/>
      <c r="BGH7" s="126"/>
      <c r="BGI7" s="126"/>
      <c r="BGJ7" s="126"/>
      <c r="BGK7" s="126"/>
      <c r="BGL7" s="126"/>
      <c r="BGM7" s="126"/>
      <c r="BGN7" s="126"/>
      <c r="BGO7" s="126"/>
      <c r="BGP7" s="126"/>
      <c r="BGQ7" s="126"/>
      <c r="BGR7" s="126"/>
      <c r="BGS7" s="126"/>
      <c r="BGT7" s="126"/>
      <c r="BGU7" s="126"/>
      <c r="BGV7" s="126"/>
      <c r="BGW7" s="126"/>
      <c r="BGX7" s="126"/>
      <c r="BGY7" s="126"/>
      <c r="BGZ7" s="126"/>
      <c r="BHA7" s="126"/>
      <c r="BHB7" s="126"/>
      <c r="BHC7" s="126"/>
      <c r="BHD7" s="126"/>
      <c r="BHE7" s="126"/>
      <c r="BHF7" s="126"/>
      <c r="BHG7" s="126"/>
      <c r="BHH7" s="126"/>
      <c r="BHI7" s="126"/>
      <c r="BHJ7" s="126"/>
      <c r="BHK7" s="126"/>
      <c r="BHL7" s="126"/>
      <c r="BHM7" s="126"/>
      <c r="BHN7" s="126"/>
      <c r="BHO7" s="126"/>
      <c r="BHP7" s="126"/>
      <c r="BHQ7" s="126"/>
      <c r="BHR7" s="126"/>
      <c r="BHS7" s="126"/>
      <c r="BHT7" s="126"/>
      <c r="BHU7" s="126"/>
      <c r="BHV7" s="126"/>
      <c r="BHW7" s="126"/>
      <c r="BHX7" s="126"/>
      <c r="BHY7" s="126"/>
      <c r="BHZ7" s="126"/>
      <c r="BIA7" s="126"/>
      <c r="BIB7" s="126"/>
      <c r="BIC7" s="126"/>
      <c r="BID7" s="126"/>
      <c r="BIE7" s="126"/>
      <c r="BIF7" s="126"/>
      <c r="BIG7" s="126"/>
      <c r="BIH7" s="126"/>
      <c r="BII7" s="126"/>
      <c r="BIJ7" s="126"/>
      <c r="BIK7" s="126"/>
      <c r="BIL7" s="126"/>
      <c r="BIM7" s="126"/>
      <c r="BIN7" s="126"/>
      <c r="BIO7" s="126"/>
      <c r="BIP7" s="126"/>
      <c r="BIQ7" s="126"/>
      <c r="BIR7" s="126"/>
      <c r="BIS7" s="126"/>
      <c r="BIT7" s="126"/>
      <c r="BIU7" s="126"/>
      <c r="BIV7" s="126"/>
      <c r="BIW7" s="126"/>
      <c r="BIX7" s="126"/>
      <c r="BIY7" s="126"/>
      <c r="BIZ7" s="126"/>
      <c r="BJA7" s="126"/>
      <c r="BJB7" s="126"/>
      <c r="BJC7" s="126"/>
      <c r="BJD7" s="126"/>
      <c r="BJE7" s="126"/>
      <c r="BJF7" s="126"/>
      <c r="BJG7" s="126"/>
      <c r="BJH7" s="126"/>
      <c r="BJI7" s="126"/>
      <c r="BJJ7" s="126"/>
      <c r="BJK7" s="126"/>
      <c r="BJL7" s="126"/>
      <c r="BJM7" s="126"/>
      <c r="BJN7" s="126"/>
      <c r="BJO7" s="126"/>
      <c r="BJP7" s="126"/>
      <c r="BJQ7" s="126"/>
      <c r="BJR7" s="126"/>
      <c r="BJS7" s="126"/>
      <c r="BJT7" s="126"/>
      <c r="BJU7" s="126"/>
      <c r="BJV7" s="126"/>
      <c r="BJW7" s="126"/>
      <c r="BJX7" s="126"/>
      <c r="BJY7" s="126"/>
      <c r="BJZ7" s="126"/>
      <c r="BKA7" s="126"/>
      <c r="BKB7" s="126"/>
      <c r="BKC7" s="126"/>
      <c r="BKD7" s="126"/>
      <c r="BKE7" s="126"/>
      <c r="BKF7" s="126"/>
      <c r="BKG7" s="126"/>
      <c r="BKH7" s="126"/>
      <c r="BKI7" s="126"/>
      <c r="BKJ7" s="126"/>
      <c r="BKK7" s="126"/>
      <c r="BKL7" s="126"/>
      <c r="BKM7" s="126"/>
      <c r="BKN7" s="126"/>
      <c r="BKO7" s="126"/>
      <c r="BKP7" s="126"/>
      <c r="BKQ7" s="126"/>
      <c r="BKR7" s="126"/>
      <c r="BKS7" s="126"/>
      <c r="BKT7" s="126"/>
      <c r="BKU7" s="126"/>
      <c r="BKV7" s="126"/>
      <c r="BKW7" s="126"/>
      <c r="BKX7" s="126"/>
      <c r="BKY7" s="126"/>
      <c r="BKZ7" s="126"/>
      <c r="BLA7" s="126"/>
      <c r="BLB7" s="126"/>
      <c r="BLC7" s="126"/>
      <c r="BLD7" s="126"/>
      <c r="BLE7" s="126"/>
      <c r="BLF7" s="126"/>
      <c r="BLG7" s="126"/>
      <c r="BLH7" s="126"/>
      <c r="BLI7" s="126"/>
      <c r="BLJ7" s="126"/>
      <c r="BLK7" s="126"/>
      <c r="BLL7" s="126"/>
      <c r="BLM7" s="126"/>
      <c r="BLN7" s="126"/>
      <c r="BLO7" s="126"/>
      <c r="BLP7" s="126"/>
      <c r="BLQ7" s="126"/>
      <c r="BLR7" s="126"/>
      <c r="BLS7" s="126"/>
      <c r="BLT7" s="126"/>
      <c r="BLU7" s="126"/>
      <c r="BLV7" s="126"/>
      <c r="BLW7" s="126"/>
      <c r="BLX7" s="126"/>
      <c r="BLY7" s="126"/>
      <c r="BLZ7" s="126"/>
      <c r="BMA7" s="126"/>
      <c r="BMB7" s="126"/>
      <c r="BMC7" s="126"/>
      <c r="BMD7" s="126"/>
      <c r="BME7" s="126"/>
      <c r="BMF7" s="126"/>
      <c r="BMG7" s="126"/>
      <c r="BMH7" s="126"/>
      <c r="BMI7" s="126"/>
      <c r="BMJ7" s="126"/>
      <c r="BMK7" s="126"/>
      <c r="BML7" s="126"/>
      <c r="BMM7" s="126"/>
      <c r="BMN7" s="126"/>
      <c r="BMO7" s="126"/>
      <c r="BMP7" s="126"/>
      <c r="BMQ7" s="126"/>
      <c r="BMR7" s="126"/>
      <c r="BMS7" s="126"/>
      <c r="BMT7" s="126"/>
      <c r="BMU7" s="126"/>
      <c r="BMV7" s="126"/>
      <c r="BMW7" s="126"/>
      <c r="BMX7" s="126"/>
      <c r="BMY7" s="126"/>
      <c r="BMZ7" s="126"/>
      <c r="BNA7" s="126"/>
      <c r="BNB7" s="126"/>
      <c r="BNC7" s="126"/>
      <c r="BND7" s="126"/>
      <c r="BNE7" s="126"/>
      <c r="BNF7" s="126"/>
      <c r="BNG7" s="126"/>
      <c r="BNH7" s="126"/>
      <c r="BNI7" s="126"/>
      <c r="BNJ7" s="126"/>
      <c r="BNK7" s="126"/>
      <c r="BNL7" s="126"/>
      <c r="BNM7" s="126"/>
      <c r="BNN7" s="126"/>
      <c r="BNO7" s="126"/>
      <c r="BNP7" s="126"/>
      <c r="BNQ7" s="126"/>
      <c r="BNR7" s="126"/>
      <c r="BNS7" s="126"/>
      <c r="BNT7" s="126"/>
      <c r="BNU7" s="126"/>
      <c r="BNV7" s="126"/>
      <c r="BNW7" s="126"/>
      <c r="BNX7" s="126"/>
      <c r="BNY7" s="126"/>
      <c r="BNZ7" s="126"/>
      <c r="BOA7" s="126"/>
      <c r="BOB7" s="126"/>
      <c r="BOC7" s="126"/>
      <c r="BOD7" s="126"/>
      <c r="BOE7" s="126"/>
      <c r="BOF7" s="126"/>
      <c r="BOG7" s="126"/>
      <c r="BOH7" s="126"/>
      <c r="BOI7" s="126"/>
      <c r="BOJ7" s="126"/>
      <c r="BOK7" s="126"/>
      <c r="BOL7" s="126"/>
      <c r="BOM7" s="126"/>
      <c r="BON7" s="126"/>
      <c r="BOO7" s="126"/>
      <c r="BOP7" s="126"/>
      <c r="BOQ7" s="126"/>
      <c r="BOR7" s="126"/>
      <c r="BOS7" s="126"/>
      <c r="BOT7" s="126"/>
      <c r="BOU7" s="126"/>
      <c r="BOV7" s="126"/>
      <c r="BOW7" s="126"/>
      <c r="BOX7" s="126"/>
      <c r="BOY7" s="126"/>
      <c r="BOZ7" s="126"/>
      <c r="BPA7" s="126"/>
      <c r="BPB7" s="126"/>
      <c r="BPC7" s="126"/>
      <c r="BPD7" s="126"/>
      <c r="BPE7" s="126"/>
      <c r="BPF7" s="126"/>
      <c r="BPG7" s="126"/>
      <c r="BPH7" s="126"/>
      <c r="BPI7" s="126"/>
      <c r="BPJ7" s="126"/>
      <c r="BPK7" s="126"/>
      <c r="BPL7" s="126"/>
      <c r="BPM7" s="126"/>
      <c r="BPN7" s="126"/>
      <c r="BPO7" s="126"/>
      <c r="BPP7" s="126"/>
      <c r="BPQ7" s="126"/>
      <c r="BPR7" s="126"/>
      <c r="BPS7" s="126"/>
      <c r="BPT7" s="126"/>
      <c r="BPU7" s="126"/>
      <c r="BPV7" s="126"/>
      <c r="BPW7" s="126"/>
      <c r="BPX7" s="126"/>
      <c r="BPY7" s="126"/>
      <c r="BPZ7" s="126"/>
      <c r="BQA7" s="126"/>
      <c r="BQB7" s="126"/>
      <c r="BQC7" s="126"/>
      <c r="BQD7" s="126"/>
      <c r="BQE7" s="126"/>
      <c r="BQF7" s="126"/>
      <c r="BQG7" s="126"/>
      <c r="BQH7" s="126"/>
      <c r="BQI7" s="126"/>
      <c r="BQJ7" s="126"/>
      <c r="BQK7" s="126"/>
      <c r="BQL7" s="126"/>
      <c r="BQM7" s="126"/>
      <c r="BQN7" s="126"/>
      <c r="BQO7" s="126"/>
      <c r="BQP7" s="126"/>
      <c r="BQQ7" s="126"/>
      <c r="BQR7" s="126"/>
      <c r="BQS7" s="126"/>
      <c r="BQT7" s="126"/>
      <c r="BQU7" s="126"/>
      <c r="BQV7" s="126"/>
      <c r="BQW7" s="126"/>
      <c r="BQX7" s="126"/>
      <c r="BQY7" s="126"/>
      <c r="BQZ7" s="126"/>
      <c r="BRA7" s="126"/>
      <c r="BRB7" s="126"/>
      <c r="BRC7" s="126"/>
      <c r="BRD7" s="126"/>
      <c r="BRE7" s="126"/>
      <c r="BRF7" s="126"/>
      <c r="BRG7" s="126"/>
      <c r="BRH7" s="126"/>
      <c r="BRI7" s="126"/>
      <c r="BRJ7" s="126"/>
      <c r="BRK7" s="126"/>
      <c r="BRL7" s="126"/>
      <c r="BRM7" s="126"/>
      <c r="BRN7" s="126"/>
      <c r="BRO7" s="126"/>
      <c r="BRP7" s="126"/>
      <c r="BRQ7" s="126"/>
      <c r="BRR7" s="126"/>
      <c r="BRS7" s="126"/>
      <c r="BRT7" s="126"/>
      <c r="BRU7" s="126"/>
      <c r="BRV7" s="126"/>
      <c r="BRW7" s="126"/>
      <c r="BRX7" s="126"/>
      <c r="BRY7" s="126"/>
      <c r="BRZ7" s="126"/>
      <c r="BSA7" s="126"/>
      <c r="BSB7" s="126"/>
      <c r="BSC7" s="126"/>
      <c r="BSD7" s="126"/>
      <c r="BSE7" s="126"/>
      <c r="BSF7" s="126"/>
      <c r="BSG7" s="126"/>
      <c r="BSH7" s="126"/>
      <c r="BSI7" s="126"/>
      <c r="BSJ7" s="126"/>
      <c r="BSK7" s="126"/>
      <c r="BSL7" s="126"/>
      <c r="BSM7" s="126"/>
      <c r="BSN7" s="126"/>
      <c r="BSO7" s="126"/>
      <c r="BSP7" s="126"/>
      <c r="BSQ7" s="126"/>
      <c r="BSR7" s="126"/>
      <c r="BSS7" s="126"/>
      <c r="BST7" s="126"/>
      <c r="BSU7" s="126"/>
      <c r="BSV7" s="126"/>
      <c r="BSW7" s="126"/>
      <c r="BSX7" s="126"/>
      <c r="BSY7" s="126"/>
      <c r="BSZ7" s="126"/>
      <c r="BTA7" s="126"/>
      <c r="BTB7" s="126"/>
      <c r="BTC7" s="126"/>
      <c r="BTD7" s="126"/>
      <c r="BTE7" s="126"/>
      <c r="BTF7" s="126"/>
      <c r="BTG7" s="126"/>
      <c r="BTH7" s="126"/>
      <c r="BTI7" s="126"/>
      <c r="BTJ7" s="126"/>
      <c r="BTK7" s="126"/>
      <c r="BTL7" s="126"/>
      <c r="BTM7" s="126"/>
      <c r="BTN7" s="126"/>
      <c r="BTO7" s="126"/>
      <c r="BTP7" s="126"/>
      <c r="BTQ7" s="126"/>
      <c r="BTR7" s="126"/>
      <c r="BTS7" s="126"/>
      <c r="BTT7" s="126"/>
      <c r="BTU7" s="126"/>
      <c r="BTV7" s="126"/>
      <c r="BTW7" s="126"/>
      <c r="BTX7" s="126"/>
      <c r="BTY7" s="126"/>
      <c r="BTZ7" s="126"/>
      <c r="BUA7" s="126"/>
      <c r="BUB7" s="126"/>
      <c r="BUC7" s="126"/>
      <c r="BUD7" s="126"/>
      <c r="BUE7" s="126"/>
      <c r="BUF7" s="126"/>
      <c r="BUG7" s="126"/>
      <c r="BUH7" s="126"/>
      <c r="BUI7" s="126"/>
      <c r="BUJ7" s="126"/>
      <c r="BUK7" s="126"/>
      <c r="BUL7" s="126"/>
      <c r="BUM7" s="126"/>
      <c r="BUN7" s="126"/>
      <c r="BUO7" s="126"/>
      <c r="BUP7" s="126"/>
      <c r="BUQ7" s="126"/>
      <c r="BUR7" s="126"/>
      <c r="BUS7" s="126"/>
      <c r="BUT7" s="126"/>
      <c r="BUU7" s="126"/>
      <c r="BUV7" s="126"/>
      <c r="BUW7" s="126"/>
      <c r="BUX7" s="126"/>
      <c r="BUY7" s="126"/>
      <c r="BUZ7" s="126"/>
      <c r="BVA7" s="126"/>
      <c r="BVB7" s="126"/>
      <c r="BVC7" s="126"/>
      <c r="BVD7" s="126"/>
      <c r="BVE7" s="126"/>
      <c r="BVF7" s="126"/>
      <c r="BVG7" s="126"/>
      <c r="BVH7" s="126"/>
      <c r="BVI7" s="126"/>
      <c r="BVJ7" s="126"/>
      <c r="BVK7" s="126"/>
      <c r="BVL7" s="126"/>
      <c r="BVM7" s="126"/>
      <c r="BVN7" s="126"/>
      <c r="BVO7" s="126"/>
      <c r="BVP7" s="126"/>
      <c r="BVQ7" s="126"/>
      <c r="BVR7" s="126"/>
      <c r="BVS7" s="126"/>
      <c r="BVT7" s="126"/>
      <c r="BVU7" s="126"/>
      <c r="BVV7" s="126"/>
      <c r="BVW7" s="126"/>
      <c r="BVX7" s="126"/>
      <c r="BVY7" s="126"/>
      <c r="BVZ7" s="126"/>
      <c r="BWA7" s="126"/>
      <c r="BWB7" s="126"/>
      <c r="BWC7" s="126"/>
      <c r="BWD7" s="126"/>
      <c r="BWE7" s="126"/>
      <c r="BWF7" s="126"/>
      <c r="BWG7" s="126"/>
      <c r="BWH7" s="126"/>
      <c r="BWI7" s="126"/>
      <c r="BWJ7" s="126"/>
      <c r="BWK7" s="126"/>
      <c r="BWL7" s="126"/>
      <c r="BWM7" s="126"/>
      <c r="BWN7" s="126"/>
      <c r="BWO7" s="126"/>
      <c r="BWP7" s="126"/>
      <c r="BWQ7" s="126"/>
      <c r="BWR7" s="126"/>
      <c r="BWS7" s="126"/>
      <c r="BWT7" s="126"/>
      <c r="BWU7" s="126"/>
      <c r="BWV7" s="126"/>
      <c r="BWW7" s="126"/>
      <c r="BWX7" s="126"/>
      <c r="BWY7" s="126"/>
      <c r="BWZ7" s="126"/>
      <c r="BXA7" s="126"/>
      <c r="BXB7" s="126"/>
      <c r="BXC7" s="126"/>
      <c r="BXD7" s="126"/>
      <c r="BXE7" s="126"/>
      <c r="BXF7" s="126"/>
      <c r="BXG7" s="126"/>
      <c r="BXH7" s="126"/>
      <c r="BXI7" s="126"/>
      <c r="BXJ7" s="126"/>
      <c r="BXK7" s="126"/>
      <c r="BXL7" s="126"/>
      <c r="BXM7" s="126"/>
      <c r="BXN7" s="126"/>
      <c r="BXO7" s="126"/>
      <c r="BXP7" s="126"/>
      <c r="BXQ7" s="126"/>
      <c r="BXR7" s="126"/>
      <c r="BXS7" s="126"/>
      <c r="BXT7" s="126"/>
      <c r="BXU7" s="126"/>
      <c r="BXV7" s="126"/>
      <c r="BXW7" s="126"/>
      <c r="BXX7" s="126"/>
      <c r="BXY7" s="126"/>
      <c r="BXZ7" s="126"/>
      <c r="BYA7" s="126"/>
      <c r="BYB7" s="126"/>
      <c r="BYC7" s="126"/>
      <c r="BYD7" s="126"/>
      <c r="BYE7" s="126"/>
      <c r="BYF7" s="126"/>
      <c r="BYG7" s="126"/>
      <c r="BYH7" s="126"/>
      <c r="BYI7" s="126"/>
      <c r="BYJ7" s="126"/>
      <c r="BYK7" s="126"/>
      <c r="BYL7" s="126"/>
      <c r="BYM7" s="126"/>
      <c r="BYN7" s="126"/>
      <c r="BYO7" s="126"/>
      <c r="BYP7" s="126"/>
      <c r="BYQ7" s="126"/>
      <c r="BYR7" s="126"/>
      <c r="BYS7" s="126"/>
      <c r="BYT7" s="126"/>
      <c r="BYU7" s="126"/>
      <c r="BYV7" s="126"/>
      <c r="BYW7" s="126"/>
      <c r="BYX7" s="126"/>
      <c r="BYY7" s="126"/>
      <c r="BYZ7" s="126"/>
      <c r="BZA7" s="126"/>
      <c r="BZB7" s="126"/>
      <c r="BZC7" s="126"/>
      <c r="BZD7" s="126"/>
      <c r="BZE7" s="126"/>
      <c r="BZF7" s="126"/>
      <c r="BZG7" s="126"/>
      <c r="BZH7" s="126"/>
      <c r="BZI7" s="126"/>
      <c r="BZJ7" s="126"/>
      <c r="BZK7" s="126"/>
      <c r="BZL7" s="126"/>
      <c r="BZM7" s="126"/>
      <c r="BZN7" s="126"/>
      <c r="BZO7" s="126"/>
      <c r="BZP7" s="126"/>
      <c r="BZQ7" s="126"/>
      <c r="BZR7" s="126"/>
      <c r="BZS7" s="126"/>
      <c r="BZT7" s="126"/>
      <c r="BZU7" s="126"/>
      <c r="BZV7" s="126"/>
      <c r="BZW7" s="126"/>
      <c r="BZX7" s="126"/>
      <c r="BZY7" s="126"/>
      <c r="BZZ7" s="126"/>
      <c r="CAA7" s="126"/>
      <c r="CAB7" s="126"/>
      <c r="CAC7" s="126"/>
      <c r="CAD7" s="126"/>
      <c r="CAE7" s="126"/>
      <c r="CAF7" s="126"/>
      <c r="CAG7" s="126"/>
      <c r="CAH7" s="126"/>
      <c r="CAI7" s="126"/>
      <c r="CAJ7" s="126"/>
      <c r="CAK7" s="126"/>
      <c r="CAL7" s="126"/>
      <c r="CAM7" s="126"/>
      <c r="CAN7" s="126"/>
      <c r="CAO7" s="126"/>
      <c r="CAP7" s="126"/>
      <c r="CAQ7" s="126"/>
      <c r="CAR7" s="126"/>
      <c r="CAS7" s="126"/>
      <c r="CAT7" s="126"/>
      <c r="CAU7" s="126"/>
      <c r="CAV7" s="126"/>
      <c r="CAW7" s="126"/>
      <c r="CAX7" s="126"/>
      <c r="CAY7" s="126"/>
      <c r="CAZ7" s="126"/>
      <c r="CBA7" s="126"/>
      <c r="CBB7" s="126"/>
      <c r="CBC7" s="126"/>
      <c r="CBD7" s="126"/>
      <c r="CBE7" s="126"/>
      <c r="CBF7" s="126"/>
      <c r="CBG7" s="126"/>
      <c r="CBH7" s="126"/>
      <c r="CBI7" s="126"/>
      <c r="CBJ7" s="126"/>
      <c r="CBK7" s="126"/>
      <c r="CBL7" s="126"/>
      <c r="CBM7" s="126"/>
      <c r="CBN7" s="126"/>
      <c r="CBO7" s="126"/>
      <c r="CBP7" s="126"/>
      <c r="CBQ7" s="126"/>
      <c r="CBR7" s="126"/>
      <c r="CBS7" s="126"/>
      <c r="CBT7" s="126"/>
      <c r="CBU7" s="126"/>
      <c r="CBV7" s="126"/>
      <c r="CBW7" s="126"/>
      <c r="CBX7" s="126"/>
      <c r="CBY7" s="126"/>
      <c r="CBZ7" s="126"/>
      <c r="CCA7" s="126"/>
      <c r="CCB7" s="126"/>
      <c r="CCC7" s="126"/>
      <c r="CCD7" s="126"/>
      <c r="CCE7" s="126"/>
      <c r="CCF7" s="126"/>
      <c r="CCG7" s="126"/>
      <c r="CCH7" s="126"/>
      <c r="CCI7" s="126"/>
      <c r="CCJ7" s="126"/>
      <c r="CCK7" s="126"/>
      <c r="CCL7" s="126"/>
      <c r="CCM7" s="126"/>
      <c r="CCN7" s="126"/>
      <c r="CCO7" s="126"/>
      <c r="CCP7" s="126"/>
      <c r="CCQ7" s="126"/>
      <c r="CCR7" s="126"/>
      <c r="CCS7" s="126"/>
      <c r="CCT7" s="126"/>
      <c r="CCU7" s="126"/>
      <c r="CCV7" s="126"/>
      <c r="CCW7" s="126"/>
      <c r="CCX7" s="126"/>
      <c r="CCY7" s="126"/>
      <c r="CCZ7" s="126"/>
      <c r="CDA7" s="126"/>
      <c r="CDB7" s="126"/>
      <c r="CDC7" s="126"/>
      <c r="CDD7" s="126"/>
      <c r="CDE7" s="126"/>
      <c r="CDF7" s="126"/>
      <c r="CDG7" s="126"/>
      <c r="CDH7" s="126"/>
      <c r="CDI7" s="126"/>
      <c r="CDJ7" s="126"/>
      <c r="CDK7" s="126"/>
      <c r="CDL7" s="126"/>
      <c r="CDM7" s="126"/>
      <c r="CDN7" s="126"/>
      <c r="CDO7" s="126"/>
      <c r="CDP7" s="126"/>
      <c r="CDQ7" s="126"/>
      <c r="CDR7" s="126"/>
      <c r="CDS7" s="126"/>
      <c r="CDT7" s="126"/>
      <c r="CDU7" s="126"/>
      <c r="CDV7" s="126"/>
      <c r="CDW7" s="126"/>
      <c r="CDX7" s="126"/>
      <c r="CDY7" s="126"/>
      <c r="CDZ7" s="126"/>
      <c r="CEA7" s="126"/>
      <c r="CEB7" s="126"/>
      <c r="CEC7" s="126"/>
      <c r="CED7" s="126"/>
      <c r="CEE7" s="126"/>
      <c r="CEF7" s="126"/>
      <c r="CEG7" s="126"/>
      <c r="CEH7" s="126"/>
      <c r="CEI7" s="126"/>
      <c r="CEJ7" s="126"/>
      <c r="CEK7" s="126"/>
      <c r="CEL7" s="126"/>
      <c r="CEM7" s="126"/>
      <c r="CEN7" s="126"/>
      <c r="CEO7" s="126"/>
      <c r="CEP7" s="126"/>
      <c r="CEQ7" s="126"/>
      <c r="CER7" s="126"/>
      <c r="CES7" s="126"/>
      <c r="CET7" s="126"/>
      <c r="CEU7" s="126"/>
      <c r="CEV7" s="126"/>
      <c r="CEW7" s="126"/>
      <c r="CEX7" s="126"/>
      <c r="CEY7" s="126"/>
      <c r="CEZ7" s="126"/>
      <c r="CFA7" s="126"/>
      <c r="CFB7" s="126"/>
      <c r="CFC7" s="126"/>
      <c r="CFD7" s="126"/>
      <c r="CFE7" s="126"/>
      <c r="CFF7" s="126"/>
      <c r="CFG7" s="126"/>
      <c r="CFH7" s="126"/>
      <c r="CFI7" s="126"/>
      <c r="CFJ7" s="126"/>
      <c r="CFK7" s="126"/>
      <c r="CFL7" s="126"/>
      <c r="CFM7" s="126"/>
      <c r="CFN7" s="126"/>
      <c r="CFO7" s="126"/>
      <c r="CFP7" s="126"/>
      <c r="CFQ7" s="126"/>
      <c r="CFR7" s="126"/>
      <c r="CFS7" s="126"/>
      <c r="CFT7" s="126"/>
      <c r="CFU7" s="126"/>
      <c r="CFV7" s="126"/>
      <c r="CFW7" s="126"/>
      <c r="CFX7" s="126"/>
      <c r="CFY7" s="126"/>
      <c r="CFZ7" s="126"/>
      <c r="CGA7" s="126"/>
      <c r="CGB7" s="126"/>
      <c r="CGC7" s="126"/>
      <c r="CGD7" s="126"/>
      <c r="CGE7" s="126"/>
      <c r="CGF7" s="126"/>
      <c r="CGG7" s="126"/>
      <c r="CGH7" s="126"/>
      <c r="CGI7" s="126"/>
      <c r="CGJ7" s="126"/>
      <c r="CGK7" s="126"/>
      <c r="CGL7" s="126"/>
      <c r="CGM7" s="126"/>
      <c r="CGN7" s="126"/>
      <c r="CGO7" s="126"/>
      <c r="CGP7" s="126"/>
      <c r="CGQ7" s="126"/>
      <c r="CGR7" s="126"/>
      <c r="CGS7" s="126"/>
      <c r="CGT7" s="126"/>
      <c r="CGU7" s="126"/>
      <c r="CGV7" s="126"/>
      <c r="CGW7" s="126"/>
      <c r="CGX7" s="126"/>
      <c r="CGY7" s="126"/>
      <c r="CGZ7" s="126"/>
      <c r="CHA7" s="126"/>
      <c r="CHB7" s="126"/>
      <c r="CHC7" s="126"/>
    </row>
    <row r="8" spans="1:2239" ht="15" customHeight="1" thickBot="1">
      <c r="B8" s="140"/>
      <c r="C8" s="139"/>
      <c r="D8" s="139"/>
      <c r="E8" s="144" t="str">
        <f>IF(基本情報!$C$2=0,"",基本情報!$C$2)</f>
        <v>丸安青果株式会社</v>
      </c>
      <c r="F8" s="126"/>
      <c r="G8" s="127"/>
      <c r="H8" s="128"/>
      <c r="I8" s="129"/>
      <c r="J8" s="130"/>
      <c r="K8" s="131"/>
      <c r="L8" s="129"/>
      <c r="M8" s="131"/>
      <c r="N8" s="132"/>
      <c r="O8" s="133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5"/>
      <c r="AC8" s="136"/>
      <c r="AD8" s="137"/>
      <c r="AE8" s="137"/>
      <c r="AF8" s="132"/>
      <c r="AH8" s="138"/>
      <c r="AI8" s="126"/>
      <c r="AJ8" s="126"/>
      <c r="AK8" s="126"/>
      <c r="AL8" s="126"/>
      <c r="AM8" s="126"/>
      <c r="AN8" s="126"/>
      <c r="AO8" s="126"/>
      <c r="AP8" s="126"/>
      <c r="AQ8" s="126"/>
      <c r="AR8" s="126"/>
      <c r="AS8" s="126"/>
      <c r="AT8" s="126"/>
      <c r="AU8" s="126"/>
      <c r="AV8" s="126"/>
      <c r="AW8" s="126"/>
      <c r="AX8" s="126"/>
      <c r="AY8" s="126"/>
      <c r="AZ8" s="126"/>
      <c r="BA8" s="126"/>
      <c r="BB8" s="126"/>
      <c r="BC8" s="126"/>
      <c r="BD8" s="126"/>
      <c r="BE8" s="126"/>
      <c r="BF8" s="126"/>
      <c r="BG8" s="126"/>
      <c r="BH8" s="126"/>
      <c r="BI8" s="126"/>
      <c r="BJ8" s="126"/>
      <c r="BK8" s="126"/>
      <c r="BL8" s="126"/>
      <c r="BM8" s="126"/>
      <c r="BN8" s="126"/>
      <c r="BO8" s="126"/>
      <c r="BP8" s="126"/>
      <c r="BQ8" s="126"/>
      <c r="BR8" s="126"/>
      <c r="BS8" s="126"/>
      <c r="BT8" s="126"/>
      <c r="BU8" s="126"/>
      <c r="BV8" s="126"/>
      <c r="BW8" s="126"/>
      <c r="BX8" s="126"/>
      <c r="BY8" s="126"/>
      <c r="BZ8" s="126"/>
      <c r="CA8" s="126"/>
      <c r="CB8" s="126"/>
      <c r="CC8" s="126"/>
      <c r="CD8" s="126"/>
      <c r="CE8" s="126"/>
      <c r="CF8" s="126"/>
      <c r="CG8" s="126"/>
      <c r="CH8" s="126"/>
      <c r="CI8" s="126"/>
      <c r="CJ8" s="126"/>
      <c r="CK8" s="126"/>
      <c r="CL8" s="126"/>
      <c r="CM8" s="126"/>
      <c r="CN8" s="126"/>
      <c r="CO8" s="126"/>
      <c r="CP8" s="126"/>
      <c r="CQ8" s="126"/>
      <c r="CR8" s="126"/>
      <c r="CS8" s="126"/>
      <c r="CT8" s="126"/>
      <c r="CU8" s="126"/>
      <c r="CV8" s="126"/>
      <c r="CW8" s="126"/>
      <c r="CX8" s="126"/>
      <c r="CY8" s="126"/>
      <c r="CZ8" s="126"/>
      <c r="DA8" s="126"/>
      <c r="DB8" s="126"/>
      <c r="DC8" s="126"/>
      <c r="DD8" s="126"/>
      <c r="DE8" s="126"/>
      <c r="DF8" s="126"/>
      <c r="DG8" s="126"/>
      <c r="DH8" s="126"/>
      <c r="DI8" s="126"/>
      <c r="DJ8" s="126"/>
      <c r="DK8" s="126"/>
      <c r="DL8" s="126"/>
      <c r="DM8" s="126"/>
      <c r="DN8" s="126"/>
      <c r="DO8" s="126"/>
      <c r="DP8" s="126"/>
      <c r="DQ8" s="126"/>
      <c r="DR8" s="126"/>
      <c r="DS8" s="126"/>
      <c r="DT8" s="126"/>
      <c r="DU8" s="126"/>
      <c r="DV8" s="126"/>
      <c r="DW8" s="126"/>
      <c r="DX8" s="126"/>
      <c r="DY8" s="126"/>
      <c r="DZ8" s="126"/>
      <c r="EA8" s="126"/>
      <c r="EB8" s="126"/>
      <c r="EC8" s="126"/>
      <c r="ED8" s="126"/>
      <c r="EE8" s="126"/>
      <c r="EF8" s="126"/>
      <c r="EG8" s="126"/>
      <c r="EH8" s="126"/>
      <c r="EI8" s="126"/>
      <c r="EJ8" s="126"/>
      <c r="EK8" s="126"/>
      <c r="EL8" s="126"/>
      <c r="EM8" s="126"/>
      <c r="EN8" s="126"/>
      <c r="EO8" s="126"/>
      <c r="EP8" s="126"/>
      <c r="EQ8" s="126"/>
      <c r="ER8" s="126"/>
      <c r="ES8" s="126"/>
      <c r="ET8" s="126"/>
      <c r="EU8" s="126"/>
      <c r="EV8" s="126"/>
      <c r="EW8" s="126"/>
      <c r="EX8" s="126"/>
      <c r="EY8" s="126"/>
      <c r="EZ8" s="126"/>
      <c r="FA8" s="126"/>
      <c r="FB8" s="126"/>
      <c r="FC8" s="126"/>
      <c r="FD8" s="126"/>
      <c r="FE8" s="126"/>
      <c r="FF8" s="126"/>
      <c r="FG8" s="126"/>
      <c r="FH8" s="126"/>
      <c r="FI8" s="126"/>
      <c r="FJ8" s="126"/>
      <c r="FK8" s="126"/>
      <c r="FL8" s="126"/>
      <c r="FM8" s="126"/>
      <c r="FN8" s="126"/>
      <c r="FO8" s="126"/>
      <c r="FP8" s="126"/>
      <c r="FQ8" s="126"/>
      <c r="FR8" s="126"/>
      <c r="FS8" s="126"/>
      <c r="FT8" s="126"/>
      <c r="FU8" s="126"/>
      <c r="FV8" s="126"/>
      <c r="FW8" s="126"/>
      <c r="FX8" s="126"/>
      <c r="FY8" s="126"/>
      <c r="FZ8" s="126"/>
      <c r="GA8" s="126"/>
      <c r="GB8" s="126"/>
      <c r="GC8" s="126"/>
      <c r="GD8" s="126"/>
      <c r="GE8" s="126"/>
      <c r="GF8" s="126"/>
      <c r="GG8" s="126"/>
      <c r="GH8" s="126"/>
      <c r="GI8" s="126"/>
      <c r="GJ8" s="126"/>
      <c r="GK8" s="126"/>
      <c r="GL8" s="126"/>
      <c r="GM8" s="126"/>
      <c r="GN8" s="126"/>
      <c r="GO8" s="126"/>
      <c r="GP8" s="126"/>
      <c r="GQ8" s="126"/>
      <c r="GR8" s="126"/>
      <c r="GS8" s="126"/>
      <c r="GT8" s="126"/>
      <c r="GU8" s="126"/>
      <c r="GV8" s="126"/>
      <c r="GW8" s="126"/>
      <c r="GX8" s="126"/>
      <c r="GY8" s="126"/>
      <c r="GZ8" s="126"/>
      <c r="HA8" s="126"/>
      <c r="HB8" s="126"/>
      <c r="HC8" s="126"/>
      <c r="HD8" s="126"/>
      <c r="HE8" s="126"/>
      <c r="HF8" s="126"/>
      <c r="HG8" s="126"/>
      <c r="HH8" s="126"/>
      <c r="HI8" s="126"/>
      <c r="HJ8" s="126"/>
      <c r="HK8" s="126"/>
      <c r="HL8" s="126"/>
      <c r="HM8" s="126"/>
      <c r="HN8" s="126"/>
      <c r="HO8" s="126"/>
      <c r="HP8" s="126"/>
      <c r="HQ8" s="126"/>
      <c r="HR8" s="126"/>
      <c r="HS8" s="126"/>
      <c r="HT8" s="126"/>
      <c r="HU8" s="126"/>
      <c r="HV8" s="126"/>
      <c r="HW8" s="126"/>
      <c r="HX8" s="126"/>
      <c r="HY8" s="126"/>
      <c r="HZ8" s="126"/>
      <c r="IA8" s="126"/>
      <c r="IB8" s="126"/>
      <c r="IC8" s="126"/>
      <c r="ID8" s="126"/>
      <c r="IE8" s="126"/>
      <c r="IF8" s="126"/>
      <c r="IG8" s="126"/>
      <c r="IH8" s="126"/>
      <c r="II8" s="126"/>
      <c r="IJ8" s="126"/>
      <c r="IK8" s="126"/>
      <c r="IL8" s="126"/>
      <c r="IM8" s="126"/>
      <c r="IN8" s="126"/>
      <c r="IO8" s="126"/>
      <c r="IP8" s="126"/>
      <c r="IQ8" s="126"/>
      <c r="IR8" s="126"/>
      <c r="IS8" s="126"/>
      <c r="IT8" s="126"/>
      <c r="IU8" s="126"/>
      <c r="IV8" s="126"/>
      <c r="IW8" s="126"/>
      <c r="IX8" s="126"/>
      <c r="IY8" s="126"/>
      <c r="IZ8" s="126"/>
      <c r="JA8" s="126"/>
      <c r="JB8" s="126"/>
      <c r="JC8" s="126"/>
      <c r="JD8" s="126"/>
      <c r="JE8" s="126"/>
      <c r="JF8" s="126"/>
      <c r="JG8" s="126"/>
      <c r="JH8" s="126"/>
      <c r="JI8" s="126"/>
      <c r="JJ8" s="126"/>
      <c r="JK8" s="126"/>
      <c r="JL8" s="126"/>
      <c r="JM8" s="126"/>
      <c r="JN8" s="126"/>
      <c r="JO8" s="126"/>
      <c r="JP8" s="126"/>
      <c r="JQ8" s="126"/>
      <c r="JR8" s="126"/>
      <c r="JS8" s="126"/>
      <c r="JT8" s="126"/>
      <c r="JU8" s="126"/>
      <c r="JV8" s="126"/>
      <c r="JW8" s="126"/>
      <c r="JX8" s="126"/>
      <c r="JY8" s="126"/>
      <c r="JZ8" s="126"/>
      <c r="KA8" s="126"/>
      <c r="KB8" s="126"/>
      <c r="KC8" s="126"/>
      <c r="KD8" s="126"/>
      <c r="KE8" s="126"/>
      <c r="KF8" s="126"/>
      <c r="KG8" s="126"/>
      <c r="KH8" s="126"/>
      <c r="KI8" s="126"/>
      <c r="KJ8" s="126"/>
      <c r="KK8" s="126"/>
      <c r="KL8" s="126"/>
      <c r="KM8" s="126"/>
      <c r="KN8" s="126"/>
      <c r="KO8" s="126"/>
      <c r="KP8" s="126"/>
      <c r="KQ8" s="126"/>
      <c r="KR8" s="126"/>
      <c r="KS8" s="126"/>
      <c r="KT8" s="126"/>
      <c r="KU8" s="126"/>
      <c r="KV8" s="126"/>
      <c r="KW8" s="126"/>
      <c r="KX8" s="126"/>
      <c r="KY8" s="126"/>
      <c r="KZ8" s="126"/>
      <c r="LA8" s="126"/>
      <c r="LB8" s="126"/>
      <c r="LC8" s="126"/>
      <c r="LD8" s="126"/>
      <c r="LE8" s="126"/>
      <c r="LF8" s="126"/>
      <c r="LG8" s="126"/>
      <c r="LH8" s="126"/>
      <c r="LI8" s="126"/>
      <c r="LJ8" s="126"/>
      <c r="LK8" s="126"/>
      <c r="LL8" s="126"/>
      <c r="LM8" s="126"/>
      <c r="LN8" s="126"/>
      <c r="LO8" s="126"/>
      <c r="LP8" s="126"/>
      <c r="LQ8" s="126"/>
      <c r="LR8" s="126"/>
      <c r="LS8" s="126"/>
      <c r="LT8" s="126"/>
      <c r="LU8" s="126"/>
      <c r="LV8" s="126"/>
      <c r="LW8" s="126"/>
      <c r="LX8" s="126"/>
      <c r="LY8" s="126"/>
      <c r="LZ8" s="126"/>
      <c r="MA8" s="126"/>
      <c r="MB8" s="126"/>
      <c r="MC8" s="126"/>
      <c r="MD8" s="126"/>
      <c r="ME8" s="126"/>
      <c r="MF8" s="126"/>
      <c r="MG8" s="126"/>
      <c r="MH8" s="126"/>
      <c r="MI8" s="126"/>
      <c r="MJ8" s="126"/>
      <c r="MK8" s="126"/>
      <c r="ML8" s="126"/>
      <c r="MM8" s="126"/>
      <c r="MN8" s="126"/>
      <c r="MO8" s="126"/>
      <c r="MP8" s="126"/>
      <c r="MQ8" s="126"/>
      <c r="MR8" s="126"/>
      <c r="MS8" s="126"/>
      <c r="MT8" s="126"/>
      <c r="MU8" s="126"/>
      <c r="MV8" s="126"/>
      <c r="MW8" s="126"/>
      <c r="MX8" s="126"/>
      <c r="MY8" s="126"/>
      <c r="MZ8" s="126"/>
      <c r="NA8" s="126"/>
      <c r="NB8" s="126"/>
      <c r="NC8" s="126"/>
      <c r="ND8" s="126"/>
      <c r="NE8" s="126"/>
      <c r="NF8" s="126"/>
      <c r="NG8" s="126"/>
      <c r="NH8" s="126"/>
      <c r="NI8" s="126"/>
      <c r="NJ8" s="126"/>
      <c r="NK8" s="126"/>
      <c r="NL8" s="126"/>
      <c r="NM8" s="126"/>
      <c r="NN8" s="126"/>
      <c r="NO8" s="126"/>
      <c r="NP8" s="126"/>
      <c r="NQ8" s="126"/>
      <c r="NR8" s="126"/>
      <c r="NS8" s="126"/>
      <c r="NT8" s="126"/>
      <c r="NU8" s="126"/>
      <c r="NV8" s="126"/>
      <c r="NW8" s="126"/>
      <c r="NX8" s="126"/>
      <c r="NY8" s="126"/>
      <c r="NZ8" s="126"/>
      <c r="OA8" s="126"/>
      <c r="OB8" s="126"/>
      <c r="OC8" s="126"/>
      <c r="OD8" s="126"/>
      <c r="OE8" s="126"/>
      <c r="OF8" s="126"/>
      <c r="OG8" s="126"/>
      <c r="OH8" s="126"/>
      <c r="OI8" s="126"/>
      <c r="OJ8" s="126"/>
      <c r="OK8" s="126"/>
      <c r="OL8" s="126"/>
      <c r="OM8" s="126"/>
      <c r="ON8" s="126"/>
      <c r="OO8" s="126"/>
      <c r="OP8" s="126"/>
      <c r="OQ8" s="126"/>
      <c r="OR8" s="126"/>
      <c r="OS8" s="126"/>
      <c r="OT8" s="126"/>
      <c r="OU8" s="126"/>
      <c r="OV8" s="126"/>
      <c r="OW8" s="126"/>
      <c r="OX8" s="126"/>
      <c r="OY8" s="126"/>
      <c r="OZ8" s="126"/>
      <c r="PA8" s="126"/>
      <c r="PB8" s="126"/>
      <c r="PC8" s="126"/>
      <c r="PD8" s="126"/>
      <c r="PE8" s="126"/>
      <c r="PF8" s="126"/>
      <c r="PG8" s="126"/>
      <c r="PH8" s="126"/>
      <c r="PI8" s="126"/>
      <c r="PJ8" s="126"/>
      <c r="PK8" s="126"/>
      <c r="PL8" s="126"/>
      <c r="PM8" s="126"/>
      <c r="PN8" s="126"/>
      <c r="PO8" s="126"/>
      <c r="PP8" s="126"/>
      <c r="PQ8" s="126"/>
      <c r="PR8" s="126"/>
      <c r="PS8" s="126"/>
      <c r="PT8" s="126"/>
      <c r="PU8" s="126"/>
      <c r="PV8" s="126"/>
      <c r="PW8" s="126"/>
      <c r="PX8" s="126"/>
      <c r="PY8" s="126"/>
      <c r="PZ8" s="126"/>
      <c r="QA8" s="126"/>
      <c r="QB8" s="126"/>
      <c r="QC8" s="126"/>
      <c r="QD8" s="126"/>
      <c r="QE8" s="126"/>
      <c r="QF8" s="126"/>
      <c r="QG8" s="126"/>
      <c r="QH8" s="126"/>
      <c r="QI8" s="126"/>
      <c r="QJ8" s="126"/>
      <c r="QK8" s="126"/>
      <c r="QL8" s="126"/>
      <c r="QM8" s="126"/>
      <c r="QN8" s="126"/>
      <c r="QO8" s="126"/>
      <c r="QP8" s="126"/>
      <c r="QQ8" s="126"/>
      <c r="QR8" s="126"/>
      <c r="QS8" s="126"/>
      <c r="QT8" s="126"/>
      <c r="QU8" s="126"/>
      <c r="QV8" s="126"/>
      <c r="QW8" s="126"/>
      <c r="QX8" s="126"/>
      <c r="QY8" s="126"/>
      <c r="QZ8" s="126"/>
      <c r="RA8" s="126"/>
      <c r="RB8" s="126"/>
      <c r="RC8" s="126"/>
      <c r="RD8" s="126"/>
      <c r="RE8" s="126"/>
      <c r="RF8" s="126"/>
      <c r="RG8" s="126"/>
      <c r="RH8" s="126"/>
      <c r="RI8" s="126"/>
      <c r="RJ8" s="126"/>
      <c r="RK8" s="126"/>
      <c r="RL8" s="126"/>
      <c r="RM8" s="126"/>
      <c r="RN8" s="126"/>
      <c r="RO8" s="126"/>
      <c r="RP8" s="126"/>
      <c r="RQ8" s="126"/>
      <c r="RR8" s="126"/>
      <c r="RS8" s="126"/>
      <c r="RT8" s="126"/>
      <c r="RU8" s="126"/>
      <c r="RV8" s="126"/>
      <c r="RW8" s="126"/>
      <c r="RX8" s="126"/>
      <c r="RY8" s="126"/>
      <c r="RZ8" s="126"/>
      <c r="SA8" s="126"/>
      <c r="SB8" s="126"/>
      <c r="SC8" s="126"/>
      <c r="SD8" s="126"/>
      <c r="SE8" s="126"/>
      <c r="SF8" s="126"/>
      <c r="SG8" s="126"/>
      <c r="SH8" s="126"/>
      <c r="SI8" s="126"/>
      <c r="SJ8" s="126"/>
      <c r="SK8" s="126"/>
      <c r="SL8" s="126"/>
      <c r="SM8" s="126"/>
      <c r="SN8" s="126"/>
      <c r="SO8" s="126"/>
      <c r="SP8" s="126"/>
      <c r="SQ8" s="126"/>
      <c r="SR8" s="126"/>
      <c r="SS8" s="126"/>
      <c r="ST8" s="126"/>
      <c r="SU8" s="126"/>
      <c r="SV8" s="126"/>
      <c r="SW8" s="126"/>
      <c r="SX8" s="126"/>
      <c r="SY8" s="126"/>
      <c r="SZ8" s="126"/>
      <c r="TA8" s="126"/>
      <c r="TB8" s="126"/>
      <c r="TC8" s="126"/>
      <c r="TD8" s="126"/>
      <c r="TE8" s="126"/>
      <c r="TF8" s="126"/>
      <c r="TG8" s="126"/>
      <c r="TH8" s="126"/>
      <c r="TI8" s="126"/>
      <c r="TJ8" s="126"/>
      <c r="TK8" s="126"/>
      <c r="TL8" s="126"/>
      <c r="TM8" s="126"/>
      <c r="TN8" s="126"/>
      <c r="TO8" s="126"/>
      <c r="TP8" s="126"/>
      <c r="TQ8" s="126"/>
      <c r="TR8" s="126"/>
      <c r="TS8" s="126"/>
      <c r="TT8" s="126"/>
      <c r="TU8" s="126"/>
      <c r="TV8" s="126"/>
      <c r="TW8" s="126"/>
      <c r="TX8" s="126"/>
      <c r="TY8" s="126"/>
      <c r="TZ8" s="126"/>
      <c r="UA8" s="126"/>
      <c r="UB8" s="126"/>
      <c r="UC8" s="126"/>
      <c r="UD8" s="126"/>
      <c r="UE8" s="126"/>
      <c r="UF8" s="126"/>
      <c r="UG8" s="126"/>
      <c r="UH8" s="126"/>
      <c r="UI8" s="126"/>
      <c r="UJ8" s="126"/>
      <c r="UK8" s="126"/>
      <c r="UL8" s="126"/>
      <c r="UM8" s="126"/>
      <c r="UN8" s="126"/>
      <c r="UO8" s="126"/>
      <c r="UP8" s="126"/>
      <c r="UQ8" s="126"/>
      <c r="UR8" s="126"/>
      <c r="US8" s="126"/>
      <c r="UT8" s="126"/>
      <c r="UU8" s="126"/>
      <c r="UV8" s="126"/>
      <c r="UW8" s="126"/>
      <c r="UX8" s="126"/>
      <c r="UY8" s="126"/>
      <c r="UZ8" s="126"/>
      <c r="VA8" s="126"/>
      <c r="VB8" s="126"/>
      <c r="VC8" s="126"/>
      <c r="VD8" s="126"/>
      <c r="VE8" s="126"/>
      <c r="VF8" s="126"/>
      <c r="VG8" s="126"/>
      <c r="VH8" s="126"/>
      <c r="VI8" s="126"/>
      <c r="VJ8" s="126"/>
      <c r="VK8" s="126"/>
      <c r="VL8" s="126"/>
      <c r="VM8" s="126"/>
      <c r="VN8" s="126"/>
      <c r="VO8" s="126"/>
      <c r="VP8" s="126"/>
      <c r="VQ8" s="126"/>
      <c r="VR8" s="126"/>
      <c r="VS8" s="126"/>
      <c r="VT8" s="126"/>
      <c r="VU8" s="126"/>
      <c r="VV8" s="126"/>
      <c r="VW8" s="126"/>
      <c r="VX8" s="126"/>
      <c r="VY8" s="126"/>
      <c r="VZ8" s="126"/>
      <c r="WA8" s="126"/>
      <c r="WB8" s="126"/>
      <c r="WC8" s="126"/>
      <c r="WD8" s="126"/>
      <c r="WE8" s="126"/>
      <c r="WF8" s="126"/>
      <c r="WG8" s="126"/>
      <c r="WH8" s="126"/>
      <c r="WI8" s="126"/>
      <c r="WJ8" s="126"/>
      <c r="WK8" s="126"/>
      <c r="WL8" s="126"/>
      <c r="WM8" s="126"/>
      <c r="WN8" s="126"/>
      <c r="WO8" s="126"/>
      <c r="WP8" s="126"/>
      <c r="WQ8" s="126"/>
      <c r="WR8" s="126"/>
      <c r="WS8" s="126"/>
      <c r="WT8" s="126"/>
      <c r="WU8" s="126"/>
      <c r="WV8" s="126"/>
      <c r="WW8" s="126"/>
      <c r="WX8" s="126"/>
      <c r="WY8" s="126"/>
      <c r="WZ8" s="126"/>
      <c r="XA8" s="126"/>
      <c r="XB8" s="126"/>
      <c r="XC8" s="126"/>
      <c r="XD8" s="126"/>
      <c r="XE8" s="126"/>
      <c r="XF8" s="126"/>
      <c r="XG8" s="126"/>
      <c r="XH8" s="126"/>
      <c r="XI8" s="126"/>
      <c r="XJ8" s="126"/>
      <c r="XK8" s="126"/>
      <c r="XL8" s="126"/>
      <c r="XM8" s="126"/>
      <c r="XN8" s="126"/>
      <c r="XO8" s="126"/>
      <c r="XP8" s="126"/>
      <c r="XQ8" s="126"/>
      <c r="XR8" s="126"/>
      <c r="XS8" s="126"/>
      <c r="XT8" s="126"/>
      <c r="XU8" s="126"/>
      <c r="XV8" s="126"/>
      <c r="XW8" s="126"/>
      <c r="XX8" s="126"/>
      <c r="XY8" s="126"/>
      <c r="XZ8" s="126"/>
      <c r="YA8" s="126"/>
      <c r="YB8" s="126"/>
      <c r="YC8" s="126"/>
      <c r="YD8" s="126"/>
      <c r="YE8" s="126"/>
      <c r="YF8" s="126"/>
      <c r="YG8" s="126"/>
      <c r="YH8" s="126"/>
      <c r="YI8" s="126"/>
      <c r="YJ8" s="126"/>
      <c r="YK8" s="126"/>
      <c r="YL8" s="126"/>
      <c r="YM8" s="126"/>
      <c r="YN8" s="126"/>
      <c r="YO8" s="126"/>
      <c r="YP8" s="126"/>
      <c r="YQ8" s="126"/>
      <c r="YR8" s="126"/>
      <c r="YS8" s="126"/>
      <c r="YT8" s="126"/>
      <c r="YU8" s="126"/>
      <c r="YV8" s="126"/>
      <c r="YW8" s="126"/>
      <c r="YX8" s="126"/>
      <c r="YY8" s="126"/>
      <c r="YZ8" s="126"/>
      <c r="ZA8" s="126"/>
      <c r="ZB8" s="126"/>
      <c r="ZC8" s="126"/>
      <c r="ZD8" s="126"/>
      <c r="ZE8" s="126"/>
      <c r="ZF8" s="126"/>
      <c r="ZG8" s="126"/>
      <c r="ZH8" s="126"/>
      <c r="ZI8" s="126"/>
      <c r="ZJ8" s="126"/>
      <c r="ZK8" s="126"/>
      <c r="ZL8" s="126"/>
      <c r="ZM8" s="126"/>
      <c r="ZN8" s="126"/>
      <c r="ZO8" s="126"/>
      <c r="ZP8" s="126"/>
      <c r="ZQ8" s="126"/>
      <c r="ZR8" s="126"/>
      <c r="ZS8" s="126"/>
      <c r="ZT8" s="126"/>
      <c r="ZU8" s="126"/>
      <c r="ZV8" s="126"/>
      <c r="ZW8" s="126"/>
      <c r="ZX8" s="126"/>
      <c r="ZY8" s="126"/>
      <c r="ZZ8" s="126"/>
      <c r="AAA8" s="126"/>
      <c r="AAB8" s="126"/>
      <c r="AAC8" s="126"/>
      <c r="AAD8" s="126"/>
      <c r="AAE8" s="126"/>
      <c r="AAF8" s="126"/>
      <c r="AAG8" s="126"/>
      <c r="AAH8" s="126"/>
      <c r="AAI8" s="126"/>
      <c r="AAJ8" s="126"/>
      <c r="AAK8" s="126"/>
      <c r="AAL8" s="126"/>
      <c r="AAM8" s="126"/>
      <c r="AAN8" s="126"/>
      <c r="AAO8" s="126"/>
      <c r="AAP8" s="126"/>
      <c r="AAQ8" s="126"/>
      <c r="AAR8" s="126"/>
      <c r="AAS8" s="126"/>
      <c r="AAT8" s="126"/>
      <c r="AAU8" s="126"/>
      <c r="AAV8" s="126"/>
      <c r="AAW8" s="126"/>
      <c r="AAX8" s="126"/>
      <c r="AAY8" s="126"/>
      <c r="AAZ8" s="126"/>
      <c r="ABA8" s="126"/>
      <c r="ABB8" s="126"/>
      <c r="ABC8" s="126"/>
      <c r="ABD8" s="126"/>
      <c r="ABE8" s="126"/>
      <c r="ABF8" s="126"/>
      <c r="ABG8" s="126"/>
      <c r="ABH8" s="126"/>
      <c r="ABI8" s="126"/>
      <c r="ABJ8" s="126"/>
      <c r="ABK8" s="126"/>
      <c r="ABL8" s="126"/>
      <c r="ABM8" s="126"/>
      <c r="ABN8" s="126"/>
      <c r="ABO8" s="126"/>
      <c r="ABP8" s="126"/>
      <c r="ABQ8" s="126"/>
      <c r="ABR8" s="126"/>
      <c r="ABS8" s="126"/>
      <c r="ABT8" s="126"/>
      <c r="ABU8" s="126"/>
      <c r="ABV8" s="126"/>
      <c r="ABW8" s="126"/>
      <c r="ABX8" s="126"/>
      <c r="ABY8" s="126"/>
      <c r="ABZ8" s="126"/>
      <c r="ACA8" s="126"/>
      <c r="ACB8" s="126"/>
      <c r="ACC8" s="126"/>
      <c r="ACD8" s="126"/>
      <c r="ACE8" s="126"/>
      <c r="ACF8" s="126"/>
      <c r="ACG8" s="126"/>
      <c r="ACH8" s="126"/>
      <c r="ACI8" s="126"/>
      <c r="ACJ8" s="126"/>
      <c r="ACK8" s="126"/>
      <c r="ACL8" s="126"/>
      <c r="ACM8" s="126"/>
      <c r="ACN8" s="126"/>
      <c r="ACO8" s="126"/>
      <c r="ACP8" s="126"/>
      <c r="ACQ8" s="126"/>
      <c r="ACR8" s="126"/>
      <c r="ACS8" s="126"/>
      <c r="ACT8" s="126"/>
      <c r="ACU8" s="126"/>
      <c r="ACV8" s="126"/>
      <c r="ACW8" s="126"/>
      <c r="ACX8" s="126"/>
      <c r="ACY8" s="126"/>
      <c r="ACZ8" s="126"/>
      <c r="ADA8" s="126"/>
      <c r="ADB8" s="126"/>
      <c r="ADC8" s="126"/>
      <c r="ADD8" s="126"/>
      <c r="ADE8" s="126"/>
      <c r="ADF8" s="126"/>
      <c r="ADG8" s="126"/>
      <c r="ADH8" s="126"/>
      <c r="ADI8" s="126"/>
      <c r="ADJ8" s="126"/>
      <c r="ADK8" s="126"/>
      <c r="ADL8" s="126"/>
      <c r="ADM8" s="126"/>
      <c r="ADN8" s="126"/>
      <c r="ADO8" s="126"/>
      <c r="ADP8" s="126"/>
      <c r="ADQ8" s="126"/>
      <c r="ADR8" s="126"/>
      <c r="ADS8" s="126"/>
      <c r="ADT8" s="126"/>
      <c r="ADU8" s="126"/>
      <c r="ADV8" s="126"/>
      <c r="ADW8" s="126"/>
      <c r="ADX8" s="126"/>
      <c r="ADY8" s="126"/>
      <c r="ADZ8" s="126"/>
      <c r="AEA8" s="126"/>
      <c r="AEB8" s="126"/>
      <c r="AEC8" s="126"/>
      <c r="AED8" s="126"/>
      <c r="AEE8" s="126"/>
      <c r="AEF8" s="126"/>
      <c r="AEG8" s="126"/>
      <c r="AEH8" s="126"/>
      <c r="AEI8" s="126"/>
      <c r="AEJ8" s="126"/>
      <c r="AEK8" s="126"/>
      <c r="AEL8" s="126"/>
      <c r="AEM8" s="126"/>
      <c r="AEN8" s="126"/>
      <c r="AEO8" s="126"/>
      <c r="AEP8" s="126"/>
      <c r="AEQ8" s="126"/>
      <c r="AER8" s="126"/>
      <c r="AES8" s="126"/>
      <c r="AET8" s="126"/>
      <c r="AEU8" s="126"/>
      <c r="AEV8" s="126"/>
      <c r="AEW8" s="126"/>
      <c r="AEX8" s="126"/>
      <c r="AEY8" s="126"/>
      <c r="AEZ8" s="126"/>
      <c r="AFA8" s="126"/>
      <c r="AFB8" s="126"/>
      <c r="AFC8" s="126"/>
      <c r="AFD8" s="126"/>
      <c r="AFE8" s="126"/>
      <c r="AFF8" s="126"/>
      <c r="AFG8" s="126"/>
      <c r="AFH8" s="126"/>
      <c r="AFI8" s="126"/>
      <c r="AFJ8" s="126"/>
      <c r="AFK8" s="126"/>
      <c r="AFL8" s="126"/>
      <c r="AFM8" s="126"/>
      <c r="AFN8" s="126"/>
      <c r="AFO8" s="126"/>
      <c r="AFP8" s="126"/>
      <c r="AFQ8" s="126"/>
      <c r="AFR8" s="126"/>
      <c r="AFS8" s="126"/>
      <c r="AFT8" s="126"/>
      <c r="AFU8" s="126"/>
      <c r="AFV8" s="126"/>
      <c r="AFW8" s="126"/>
      <c r="AFX8" s="126"/>
      <c r="AFY8" s="126"/>
      <c r="AFZ8" s="126"/>
      <c r="AGA8" s="126"/>
      <c r="AGB8" s="126"/>
      <c r="AGC8" s="126"/>
      <c r="AGD8" s="126"/>
      <c r="AGE8" s="126"/>
      <c r="AGF8" s="126"/>
      <c r="AGG8" s="126"/>
      <c r="AGH8" s="126"/>
      <c r="AGI8" s="126"/>
      <c r="AGJ8" s="126"/>
      <c r="AGK8" s="126"/>
      <c r="AGL8" s="126"/>
      <c r="AGM8" s="126"/>
      <c r="AGN8" s="126"/>
      <c r="AGO8" s="126"/>
      <c r="AGP8" s="126"/>
      <c r="AGQ8" s="126"/>
      <c r="AGR8" s="126"/>
      <c r="AGS8" s="126"/>
      <c r="AGT8" s="126"/>
      <c r="AGU8" s="126"/>
      <c r="AGV8" s="126"/>
      <c r="AGW8" s="126"/>
      <c r="AGX8" s="126"/>
      <c r="AGY8" s="126"/>
      <c r="AGZ8" s="126"/>
      <c r="AHA8" s="126"/>
      <c r="AHB8" s="126"/>
      <c r="AHC8" s="126"/>
      <c r="AHD8" s="126"/>
      <c r="AHE8" s="126"/>
      <c r="AHF8" s="126"/>
      <c r="AHG8" s="126"/>
      <c r="AHH8" s="126"/>
      <c r="AHI8" s="126"/>
      <c r="AHJ8" s="126"/>
      <c r="AHK8" s="126"/>
      <c r="AHL8" s="126"/>
      <c r="AHM8" s="126"/>
      <c r="AHN8" s="126"/>
      <c r="AHO8" s="126"/>
      <c r="AHP8" s="126"/>
      <c r="AHQ8" s="126"/>
      <c r="AHR8" s="126"/>
      <c r="AHS8" s="126"/>
      <c r="AHT8" s="126"/>
      <c r="AHU8" s="126"/>
      <c r="AHV8" s="126"/>
      <c r="AHW8" s="126"/>
      <c r="AHX8" s="126"/>
      <c r="AHY8" s="126"/>
      <c r="AHZ8" s="126"/>
      <c r="AIA8" s="126"/>
      <c r="AIB8" s="126"/>
      <c r="AIC8" s="126"/>
      <c r="AID8" s="126"/>
      <c r="AIE8" s="126"/>
      <c r="AIF8" s="126"/>
      <c r="AIG8" s="126"/>
      <c r="AIH8" s="126"/>
      <c r="AII8" s="126"/>
      <c r="AIJ8" s="126"/>
      <c r="AIK8" s="126"/>
      <c r="AIL8" s="126"/>
      <c r="AIM8" s="126"/>
      <c r="AIN8" s="126"/>
      <c r="AIO8" s="126"/>
      <c r="AIP8" s="126"/>
      <c r="AIQ8" s="126"/>
      <c r="AIR8" s="126"/>
      <c r="AIS8" s="126"/>
      <c r="AIT8" s="126"/>
      <c r="AIU8" s="126"/>
      <c r="AIV8" s="126"/>
      <c r="AIW8" s="126"/>
      <c r="AIX8" s="126"/>
      <c r="AIY8" s="126"/>
      <c r="AIZ8" s="126"/>
      <c r="AJA8" s="126"/>
      <c r="AJB8" s="126"/>
      <c r="AJC8" s="126"/>
      <c r="AJD8" s="126"/>
      <c r="AJE8" s="126"/>
      <c r="AJF8" s="126"/>
      <c r="AJG8" s="126"/>
      <c r="AJH8" s="126"/>
      <c r="AJI8" s="126"/>
      <c r="AJJ8" s="126"/>
      <c r="AJK8" s="126"/>
      <c r="AJL8" s="126"/>
      <c r="AJM8" s="126"/>
      <c r="AJN8" s="126"/>
      <c r="AJO8" s="126"/>
      <c r="AJP8" s="126"/>
      <c r="AJQ8" s="126"/>
      <c r="AJR8" s="126"/>
      <c r="AJS8" s="126"/>
      <c r="AJT8" s="126"/>
      <c r="AJU8" s="126"/>
      <c r="AJV8" s="126"/>
      <c r="AJW8" s="126"/>
      <c r="AJX8" s="126"/>
      <c r="AJY8" s="126"/>
      <c r="AJZ8" s="126"/>
      <c r="AKA8" s="126"/>
      <c r="AKB8" s="126"/>
      <c r="AKC8" s="126"/>
      <c r="AKD8" s="126"/>
      <c r="AKE8" s="126"/>
      <c r="AKF8" s="126"/>
      <c r="AKG8" s="126"/>
      <c r="AKH8" s="126"/>
      <c r="AKI8" s="126"/>
      <c r="AKJ8" s="126"/>
      <c r="AKK8" s="126"/>
      <c r="AKL8" s="126"/>
      <c r="AKM8" s="126"/>
      <c r="AKN8" s="126"/>
      <c r="AKO8" s="126"/>
      <c r="AKP8" s="126"/>
      <c r="AKQ8" s="126"/>
      <c r="AKR8" s="126"/>
      <c r="AKS8" s="126"/>
      <c r="AKT8" s="126"/>
      <c r="AKU8" s="126"/>
      <c r="AKV8" s="126"/>
      <c r="AKW8" s="126"/>
      <c r="AKX8" s="126"/>
      <c r="AKY8" s="126"/>
      <c r="AKZ8" s="126"/>
      <c r="ALA8" s="126"/>
      <c r="ALB8" s="126"/>
      <c r="ALC8" s="126"/>
      <c r="ALD8" s="126"/>
      <c r="ALE8" s="126"/>
      <c r="ALF8" s="126"/>
      <c r="ALG8" s="126"/>
      <c r="ALH8" s="126"/>
      <c r="ALI8" s="126"/>
      <c r="ALJ8" s="126"/>
      <c r="ALK8" s="126"/>
      <c r="ALL8" s="126"/>
      <c r="ALM8" s="126"/>
      <c r="ALN8" s="126"/>
      <c r="ALO8" s="126"/>
      <c r="ALP8" s="126"/>
      <c r="ALQ8" s="126"/>
      <c r="ALR8" s="126"/>
      <c r="ALS8" s="126"/>
      <c r="ALT8" s="126"/>
      <c r="ALU8" s="126"/>
      <c r="ALV8" s="126"/>
      <c r="ALW8" s="126"/>
      <c r="ALX8" s="126"/>
      <c r="ALY8" s="126"/>
      <c r="ALZ8" s="126"/>
      <c r="AMA8" s="126"/>
      <c r="AMB8" s="126"/>
      <c r="AMC8" s="126"/>
      <c r="AMD8" s="126"/>
      <c r="AME8" s="126"/>
      <c r="AMF8" s="126"/>
      <c r="AMG8" s="126"/>
      <c r="AMH8" s="126"/>
      <c r="AMI8" s="126"/>
      <c r="AMJ8" s="126"/>
      <c r="AMK8" s="126"/>
      <c r="AML8" s="126"/>
      <c r="AMM8" s="126"/>
      <c r="AMN8" s="126"/>
      <c r="AMO8" s="126"/>
      <c r="AMP8" s="126"/>
      <c r="AMQ8" s="126"/>
      <c r="AMR8" s="126"/>
      <c r="AMS8" s="126"/>
      <c r="AMT8" s="126"/>
      <c r="AMU8" s="126"/>
      <c r="AMV8" s="126"/>
      <c r="AMW8" s="126"/>
      <c r="AMX8" s="126"/>
      <c r="AMY8" s="126"/>
      <c r="AMZ8" s="126"/>
      <c r="ANA8" s="126"/>
      <c r="ANB8" s="126"/>
      <c r="ANC8" s="126"/>
      <c r="AND8" s="126"/>
      <c r="ANE8" s="126"/>
      <c r="ANF8" s="126"/>
      <c r="ANG8" s="126"/>
      <c r="ANH8" s="126"/>
      <c r="ANI8" s="126"/>
      <c r="ANJ8" s="126"/>
      <c r="ANK8" s="126"/>
      <c r="ANL8" s="126"/>
      <c r="ANM8" s="126"/>
      <c r="ANN8" s="126"/>
      <c r="ANO8" s="126"/>
      <c r="ANP8" s="126"/>
      <c r="ANQ8" s="126"/>
      <c r="ANR8" s="126"/>
      <c r="ANS8" s="126"/>
      <c r="ANT8" s="126"/>
      <c r="ANU8" s="126"/>
      <c r="ANV8" s="126"/>
      <c r="ANW8" s="126"/>
      <c r="ANX8" s="126"/>
      <c r="ANY8" s="126"/>
      <c r="ANZ8" s="126"/>
      <c r="AOA8" s="126"/>
      <c r="AOB8" s="126"/>
      <c r="AOC8" s="126"/>
      <c r="AOD8" s="126"/>
      <c r="AOE8" s="126"/>
      <c r="AOF8" s="126"/>
      <c r="AOG8" s="126"/>
      <c r="AOH8" s="126"/>
      <c r="AOI8" s="126"/>
      <c r="AOJ8" s="126"/>
      <c r="AOK8" s="126"/>
      <c r="AOL8" s="126"/>
      <c r="AOM8" s="126"/>
      <c r="AON8" s="126"/>
      <c r="AOO8" s="126"/>
      <c r="AOP8" s="126"/>
      <c r="AOQ8" s="126"/>
      <c r="AOR8" s="126"/>
      <c r="AOS8" s="126"/>
      <c r="AOT8" s="126"/>
      <c r="AOU8" s="126"/>
      <c r="AOV8" s="126"/>
      <c r="AOW8" s="126"/>
      <c r="AOX8" s="126"/>
      <c r="AOY8" s="126"/>
      <c r="AOZ8" s="126"/>
      <c r="APA8" s="126"/>
      <c r="APB8" s="126"/>
      <c r="APC8" s="126"/>
      <c r="APD8" s="126"/>
      <c r="APE8" s="126"/>
      <c r="APF8" s="126"/>
      <c r="APG8" s="126"/>
      <c r="APH8" s="126"/>
      <c r="API8" s="126"/>
      <c r="APJ8" s="126"/>
      <c r="APK8" s="126"/>
      <c r="APL8" s="126"/>
      <c r="APM8" s="126"/>
      <c r="APN8" s="126"/>
      <c r="APO8" s="126"/>
      <c r="APP8" s="126"/>
      <c r="APQ8" s="126"/>
      <c r="APR8" s="126"/>
      <c r="APS8" s="126"/>
      <c r="APT8" s="126"/>
      <c r="APU8" s="126"/>
      <c r="APV8" s="126"/>
      <c r="APW8" s="126"/>
      <c r="APX8" s="126"/>
      <c r="APY8" s="126"/>
      <c r="APZ8" s="126"/>
      <c r="AQA8" s="126"/>
      <c r="AQB8" s="126"/>
      <c r="AQC8" s="126"/>
      <c r="AQD8" s="126"/>
      <c r="AQE8" s="126"/>
      <c r="AQF8" s="126"/>
      <c r="AQG8" s="126"/>
      <c r="AQH8" s="126"/>
      <c r="AQI8" s="126"/>
      <c r="AQJ8" s="126"/>
      <c r="AQK8" s="126"/>
      <c r="AQL8" s="126"/>
      <c r="AQM8" s="126"/>
      <c r="AQN8" s="126"/>
      <c r="AQO8" s="126"/>
      <c r="AQP8" s="126"/>
      <c r="AQQ8" s="126"/>
      <c r="AQR8" s="126"/>
      <c r="AQS8" s="126"/>
      <c r="AQT8" s="126"/>
      <c r="AQU8" s="126"/>
      <c r="AQV8" s="126"/>
      <c r="AQW8" s="126"/>
      <c r="AQX8" s="126"/>
      <c r="AQY8" s="126"/>
      <c r="AQZ8" s="126"/>
      <c r="ARA8" s="126"/>
      <c r="ARB8" s="126"/>
      <c r="ARC8" s="126"/>
      <c r="ARD8" s="126"/>
      <c r="ARE8" s="126"/>
      <c r="ARF8" s="126"/>
      <c r="ARG8" s="126"/>
      <c r="ARH8" s="126"/>
      <c r="ARI8" s="126"/>
      <c r="ARJ8" s="126"/>
      <c r="ARK8" s="126"/>
      <c r="ARL8" s="126"/>
      <c r="ARM8" s="126"/>
      <c r="ARN8" s="126"/>
      <c r="ARO8" s="126"/>
      <c r="ARP8" s="126"/>
      <c r="ARQ8" s="126"/>
      <c r="ARR8" s="126"/>
      <c r="ARS8" s="126"/>
      <c r="ART8" s="126"/>
      <c r="ARU8" s="126"/>
      <c r="ARV8" s="126"/>
      <c r="ARW8" s="126"/>
      <c r="ARX8" s="126"/>
      <c r="ARY8" s="126"/>
      <c r="ARZ8" s="126"/>
      <c r="ASA8" s="126"/>
      <c r="ASB8" s="126"/>
      <c r="ASC8" s="126"/>
      <c r="ASD8" s="126"/>
      <c r="ASE8" s="126"/>
      <c r="ASF8" s="126"/>
      <c r="ASG8" s="126"/>
      <c r="ASH8" s="126"/>
      <c r="ASI8" s="126"/>
      <c r="ASJ8" s="126"/>
      <c r="ASK8" s="126"/>
      <c r="ASL8" s="126"/>
      <c r="ASM8" s="126"/>
      <c r="ASN8" s="126"/>
      <c r="ASO8" s="126"/>
      <c r="ASP8" s="126"/>
      <c r="ASQ8" s="126"/>
      <c r="ASR8" s="126"/>
      <c r="ASS8" s="126"/>
      <c r="AST8" s="126"/>
      <c r="ASU8" s="126"/>
      <c r="ASV8" s="126"/>
      <c r="ASW8" s="126"/>
      <c r="ASX8" s="126"/>
      <c r="ASY8" s="126"/>
      <c r="ASZ8" s="126"/>
      <c r="ATA8" s="126"/>
      <c r="ATB8" s="126"/>
      <c r="ATC8" s="126"/>
      <c r="ATD8" s="126"/>
      <c r="ATE8" s="126"/>
      <c r="ATF8" s="126"/>
      <c r="ATG8" s="126"/>
      <c r="ATH8" s="126"/>
      <c r="ATI8" s="126"/>
      <c r="ATJ8" s="126"/>
      <c r="ATK8" s="126"/>
      <c r="ATL8" s="126"/>
      <c r="ATM8" s="126"/>
      <c r="ATN8" s="126"/>
      <c r="ATO8" s="126"/>
      <c r="ATP8" s="126"/>
      <c r="ATQ8" s="126"/>
      <c r="ATR8" s="126"/>
      <c r="ATS8" s="126"/>
      <c r="ATT8" s="126"/>
      <c r="ATU8" s="126"/>
      <c r="ATV8" s="126"/>
      <c r="ATW8" s="126"/>
      <c r="ATX8" s="126"/>
      <c r="ATY8" s="126"/>
      <c r="ATZ8" s="126"/>
      <c r="AUA8" s="126"/>
      <c r="AUB8" s="126"/>
      <c r="AUC8" s="126"/>
      <c r="AUD8" s="126"/>
      <c r="AUE8" s="126"/>
      <c r="AUF8" s="126"/>
      <c r="AUG8" s="126"/>
      <c r="AUH8" s="126"/>
      <c r="AUI8" s="126"/>
      <c r="AUJ8" s="126"/>
      <c r="AUK8" s="126"/>
      <c r="AUL8" s="126"/>
      <c r="AUM8" s="126"/>
      <c r="AUN8" s="126"/>
      <c r="AUO8" s="126"/>
      <c r="AUP8" s="126"/>
      <c r="AUQ8" s="126"/>
      <c r="AUR8" s="126"/>
      <c r="AUS8" s="126"/>
      <c r="AUT8" s="126"/>
      <c r="AUU8" s="126"/>
      <c r="AUV8" s="126"/>
      <c r="AUW8" s="126"/>
      <c r="AUX8" s="126"/>
      <c r="AUY8" s="126"/>
      <c r="AUZ8" s="126"/>
      <c r="AVA8" s="126"/>
      <c r="AVB8" s="126"/>
      <c r="AVC8" s="126"/>
      <c r="AVD8" s="126"/>
      <c r="AVE8" s="126"/>
      <c r="AVF8" s="126"/>
      <c r="AVG8" s="126"/>
      <c r="AVH8" s="126"/>
      <c r="AVI8" s="126"/>
      <c r="AVJ8" s="126"/>
      <c r="AVK8" s="126"/>
      <c r="AVL8" s="126"/>
      <c r="AVM8" s="126"/>
      <c r="AVN8" s="126"/>
      <c r="AVO8" s="126"/>
      <c r="AVP8" s="126"/>
      <c r="AVQ8" s="126"/>
      <c r="AVR8" s="126"/>
      <c r="AVS8" s="126"/>
      <c r="AVT8" s="126"/>
      <c r="AVU8" s="126"/>
      <c r="AVV8" s="126"/>
      <c r="AVW8" s="126"/>
      <c r="AVX8" s="126"/>
      <c r="AVY8" s="126"/>
      <c r="AVZ8" s="126"/>
      <c r="AWA8" s="126"/>
      <c r="AWB8" s="126"/>
      <c r="AWC8" s="126"/>
      <c r="AWD8" s="126"/>
      <c r="AWE8" s="126"/>
      <c r="AWF8" s="126"/>
      <c r="AWG8" s="126"/>
      <c r="AWH8" s="126"/>
      <c r="AWI8" s="126"/>
      <c r="AWJ8" s="126"/>
      <c r="AWK8" s="126"/>
      <c r="AWL8" s="126"/>
      <c r="AWM8" s="126"/>
      <c r="AWN8" s="126"/>
      <c r="AWO8" s="126"/>
      <c r="AWP8" s="126"/>
      <c r="AWQ8" s="126"/>
      <c r="AWR8" s="126"/>
      <c r="AWS8" s="126"/>
      <c r="AWT8" s="126"/>
      <c r="AWU8" s="126"/>
      <c r="AWV8" s="126"/>
      <c r="AWW8" s="126"/>
      <c r="AWX8" s="126"/>
      <c r="AWY8" s="126"/>
      <c r="AWZ8" s="126"/>
      <c r="AXA8" s="126"/>
      <c r="AXB8" s="126"/>
      <c r="AXC8" s="126"/>
      <c r="AXD8" s="126"/>
      <c r="AXE8" s="126"/>
      <c r="AXF8" s="126"/>
      <c r="AXG8" s="126"/>
      <c r="AXH8" s="126"/>
      <c r="AXI8" s="126"/>
      <c r="AXJ8" s="126"/>
      <c r="AXK8" s="126"/>
      <c r="AXL8" s="126"/>
      <c r="AXM8" s="126"/>
      <c r="AXN8" s="126"/>
      <c r="AXO8" s="126"/>
      <c r="AXP8" s="126"/>
      <c r="AXQ8" s="126"/>
      <c r="AXR8" s="126"/>
      <c r="AXS8" s="126"/>
      <c r="AXT8" s="126"/>
      <c r="AXU8" s="126"/>
      <c r="AXV8" s="126"/>
      <c r="AXW8" s="126"/>
      <c r="AXX8" s="126"/>
      <c r="AXY8" s="126"/>
      <c r="AXZ8" s="126"/>
      <c r="AYA8" s="126"/>
      <c r="AYB8" s="126"/>
      <c r="AYC8" s="126"/>
      <c r="AYD8" s="126"/>
      <c r="AYE8" s="126"/>
      <c r="AYF8" s="126"/>
      <c r="AYG8" s="126"/>
      <c r="AYH8" s="126"/>
      <c r="AYI8" s="126"/>
      <c r="AYJ8" s="126"/>
      <c r="AYK8" s="126"/>
      <c r="AYL8" s="126"/>
      <c r="AYM8" s="126"/>
      <c r="AYN8" s="126"/>
      <c r="AYO8" s="126"/>
      <c r="AYP8" s="126"/>
      <c r="AYQ8" s="126"/>
      <c r="AYR8" s="126"/>
      <c r="AYS8" s="126"/>
      <c r="AYT8" s="126"/>
      <c r="AYU8" s="126"/>
      <c r="AYV8" s="126"/>
      <c r="AYW8" s="126"/>
      <c r="AYX8" s="126"/>
      <c r="AYY8" s="126"/>
      <c r="AYZ8" s="126"/>
      <c r="AZA8" s="126"/>
      <c r="AZB8" s="126"/>
      <c r="AZC8" s="126"/>
      <c r="AZD8" s="126"/>
      <c r="AZE8" s="126"/>
      <c r="AZF8" s="126"/>
      <c r="AZG8" s="126"/>
      <c r="AZH8" s="126"/>
      <c r="AZI8" s="126"/>
      <c r="AZJ8" s="126"/>
      <c r="AZK8" s="126"/>
      <c r="AZL8" s="126"/>
      <c r="AZM8" s="126"/>
      <c r="AZN8" s="126"/>
      <c r="AZO8" s="126"/>
      <c r="AZP8" s="126"/>
      <c r="AZQ8" s="126"/>
      <c r="AZR8" s="126"/>
      <c r="AZS8" s="126"/>
      <c r="AZT8" s="126"/>
      <c r="AZU8" s="126"/>
      <c r="AZV8" s="126"/>
      <c r="AZW8" s="126"/>
      <c r="AZX8" s="126"/>
      <c r="AZY8" s="126"/>
      <c r="AZZ8" s="126"/>
      <c r="BAA8" s="126"/>
      <c r="BAB8" s="126"/>
      <c r="BAC8" s="126"/>
      <c r="BAD8" s="126"/>
      <c r="BAE8" s="126"/>
      <c r="BAF8" s="126"/>
      <c r="BAG8" s="126"/>
      <c r="BAH8" s="126"/>
      <c r="BAI8" s="126"/>
      <c r="BAJ8" s="126"/>
      <c r="BAK8" s="126"/>
      <c r="BAL8" s="126"/>
      <c r="BAM8" s="126"/>
      <c r="BAN8" s="126"/>
      <c r="BAO8" s="126"/>
      <c r="BAP8" s="126"/>
      <c r="BAQ8" s="126"/>
      <c r="BAR8" s="126"/>
      <c r="BAS8" s="126"/>
      <c r="BAT8" s="126"/>
      <c r="BAU8" s="126"/>
      <c r="BAV8" s="126"/>
      <c r="BAW8" s="126"/>
      <c r="BAX8" s="126"/>
      <c r="BAY8" s="126"/>
      <c r="BAZ8" s="126"/>
      <c r="BBA8" s="126"/>
      <c r="BBB8" s="126"/>
      <c r="BBC8" s="126"/>
      <c r="BBD8" s="126"/>
      <c r="BBE8" s="126"/>
      <c r="BBF8" s="126"/>
      <c r="BBG8" s="126"/>
      <c r="BBH8" s="126"/>
      <c r="BBI8" s="126"/>
      <c r="BBJ8" s="126"/>
      <c r="BBK8" s="126"/>
      <c r="BBL8" s="126"/>
      <c r="BBM8" s="126"/>
      <c r="BBN8" s="126"/>
      <c r="BBO8" s="126"/>
      <c r="BBP8" s="126"/>
      <c r="BBQ8" s="126"/>
      <c r="BBR8" s="126"/>
      <c r="BBS8" s="126"/>
      <c r="BBT8" s="126"/>
      <c r="BBU8" s="126"/>
      <c r="BBV8" s="126"/>
      <c r="BBW8" s="126"/>
      <c r="BBX8" s="126"/>
      <c r="BBY8" s="126"/>
      <c r="BBZ8" s="126"/>
      <c r="BCA8" s="126"/>
      <c r="BCB8" s="126"/>
      <c r="BCC8" s="126"/>
      <c r="BCD8" s="126"/>
      <c r="BCE8" s="126"/>
      <c r="BCF8" s="126"/>
      <c r="BCG8" s="126"/>
      <c r="BCH8" s="126"/>
      <c r="BCI8" s="126"/>
      <c r="BCJ8" s="126"/>
      <c r="BCK8" s="126"/>
      <c r="BCL8" s="126"/>
      <c r="BCM8" s="126"/>
      <c r="BCN8" s="126"/>
      <c r="BCO8" s="126"/>
      <c r="BCP8" s="126"/>
      <c r="BCQ8" s="126"/>
      <c r="BCR8" s="126"/>
      <c r="BCS8" s="126"/>
      <c r="BCT8" s="126"/>
      <c r="BCU8" s="126"/>
      <c r="BCV8" s="126"/>
      <c r="BCW8" s="126"/>
      <c r="BCX8" s="126"/>
      <c r="BCY8" s="126"/>
      <c r="BCZ8" s="126"/>
      <c r="BDA8" s="126"/>
      <c r="BDB8" s="126"/>
      <c r="BDC8" s="126"/>
      <c r="BDD8" s="126"/>
      <c r="BDE8" s="126"/>
      <c r="BDF8" s="126"/>
      <c r="BDG8" s="126"/>
      <c r="BDH8" s="126"/>
      <c r="BDI8" s="126"/>
      <c r="BDJ8" s="126"/>
      <c r="BDK8" s="126"/>
      <c r="BDL8" s="126"/>
      <c r="BDM8" s="126"/>
      <c r="BDN8" s="126"/>
      <c r="BDO8" s="126"/>
      <c r="BDP8" s="126"/>
      <c r="BDQ8" s="126"/>
      <c r="BDR8" s="126"/>
      <c r="BDS8" s="126"/>
      <c r="BDT8" s="126"/>
      <c r="BDU8" s="126"/>
      <c r="BDV8" s="126"/>
      <c r="BDW8" s="126"/>
      <c r="BDX8" s="126"/>
      <c r="BDY8" s="126"/>
      <c r="BDZ8" s="126"/>
      <c r="BEA8" s="126"/>
      <c r="BEB8" s="126"/>
      <c r="BEC8" s="126"/>
      <c r="BED8" s="126"/>
      <c r="BEE8" s="126"/>
      <c r="BEF8" s="126"/>
      <c r="BEG8" s="126"/>
      <c r="BEH8" s="126"/>
      <c r="BEI8" s="126"/>
      <c r="BEJ8" s="126"/>
      <c r="BEK8" s="126"/>
      <c r="BEL8" s="126"/>
      <c r="BEM8" s="126"/>
      <c r="BEN8" s="126"/>
      <c r="BEO8" s="126"/>
      <c r="BEP8" s="126"/>
      <c r="BEQ8" s="126"/>
      <c r="BER8" s="126"/>
      <c r="BES8" s="126"/>
      <c r="BET8" s="126"/>
      <c r="BEU8" s="126"/>
      <c r="BEV8" s="126"/>
      <c r="BEW8" s="126"/>
      <c r="BEX8" s="126"/>
      <c r="BEY8" s="126"/>
      <c r="BEZ8" s="126"/>
      <c r="BFA8" s="126"/>
      <c r="BFB8" s="126"/>
      <c r="BFC8" s="126"/>
      <c r="BFD8" s="126"/>
      <c r="BFE8" s="126"/>
      <c r="BFF8" s="126"/>
      <c r="BFG8" s="126"/>
      <c r="BFH8" s="126"/>
      <c r="BFI8" s="126"/>
      <c r="BFJ8" s="126"/>
      <c r="BFK8" s="126"/>
      <c r="BFL8" s="126"/>
      <c r="BFM8" s="126"/>
      <c r="BFN8" s="126"/>
      <c r="BFO8" s="126"/>
      <c r="BFP8" s="126"/>
      <c r="BFQ8" s="126"/>
      <c r="BFR8" s="126"/>
      <c r="BFS8" s="126"/>
      <c r="BFT8" s="126"/>
      <c r="BFU8" s="126"/>
      <c r="BFV8" s="126"/>
      <c r="BFW8" s="126"/>
      <c r="BFX8" s="126"/>
      <c r="BFY8" s="126"/>
      <c r="BFZ8" s="126"/>
      <c r="BGA8" s="126"/>
      <c r="BGB8" s="126"/>
      <c r="BGC8" s="126"/>
      <c r="BGD8" s="126"/>
      <c r="BGE8" s="126"/>
      <c r="BGF8" s="126"/>
      <c r="BGG8" s="126"/>
      <c r="BGH8" s="126"/>
      <c r="BGI8" s="126"/>
      <c r="BGJ8" s="126"/>
      <c r="BGK8" s="126"/>
      <c r="BGL8" s="126"/>
      <c r="BGM8" s="126"/>
      <c r="BGN8" s="126"/>
      <c r="BGO8" s="126"/>
      <c r="BGP8" s="126"/>
      <c r="BGQ8" s="126"/>
      <c r="BGR8" s="126"/>
      <c r="BGS8" s="126"/>
      <c r="BGT8" s="126"/>
      <c r="BGU8" s="126"/>
      <c r="BGV8" s="126"/>
      <c r="BGW8" s="126"/>
      <c r="BGX8" s="126"/>
      <c r="BGY8" s="126"/>
      <c r="BGZ8" s="126"/>
      <c r="BHA8" s="126"/>
      <c r="BHB8" s="126"/>
      <c r="BHC8" s="126"/>
      <c r="BHD8" s="126"/>
      <c r="BHE8" s="126"/>
      <c r="BHF8" s="126"/>
      <c r="BHG8" s="126"/>
      <c r="BHH8" s="126"/>
      <c r="BHI8" s="126"/>
      <c r="BHJ8" s="126"/>
      <c r="BHK8" s="126"/>
      <c r="BHL8" s="126"/>
      <c r="BHM8" s="126"/>
      <c r="BHN8" s="126"/>
      <c r="BHO8" s="126"/>
      <c r="BHP8" s="126"/>
      <c r="BHQ8" s="126"/>
      <c r="BHR8" s="126"/>
      <c r="BHS8" s="126"/>
      <c r="BHT8" s="126"/>
      <c r="BHU8" s="126"/>
      <c r="BHV8" s="126"/>
      <c r="BHW8" s="126"/>
      <c r="BHX8" s="126"/>
      <c r="BHY8" s="126"/>
      <c r="BHZ8" s="126"/>
      <c r="BIA8" s="126"/>
      <c r="BIB8" s="126"/>
      <c r="BIC8" s="126"/>
      <c r="BID8" s="126"/>
      <c r="BIE8" s="126"/>
      <c r="BIF8" s="126"/>
      <c r="BIG8" s="126"/>
      <c r="BIH8" s="126"/>
      <c r="BII8" s="126"/>
      <c r="BIJ8" s="126"/>
      <c r="BIK8" s="126"/>
      <c r="BIL8" s="126"/>
      <c r="BIM8" s="126"/>
      <c r="BIN8" s="126"/>
      <c r="BIO8" s="126"/>
      <c r="BIP8" s="126"/>
      <c r="BIQ8" s="126"/>
      <c r="BIR8" s="126"/>
      <c r="BIS8" s="126"/>
      <c r="BIT8" s="126"/>
      <c r="BIU8" s="126"/>
      <c r="BIV8" s="126"/>
      <c r="BIW8" s="126"/>
      <c r="BIX8" s="126"/>
      <c r="BIY8" s="126"/>
      <c r="BIZ8" s="126"/>
      <c r="BJA8" s="126"/>
      <c r="BJB8" s="126"/>
      <c r="BJC8" s="126"/>
      <c r="BJD8" s="126"/>
      <c r="BJE8" s="126"/>
      <c r="BJF8" s="126"/>
      <c r="BJG8" s="126"/>
      <c r="BJH8" s="126"/>
      <c r="BJI8" s="126"/>
      <c r="BJJ8" s="126"/>
      <c r="BJK8" s="126"/>
      <c r="BJL8" s="126"/>
      <c r="BJM8" s="126"/>
      <c r="BJN8" s="126"/>
      <c r="BJO8" s="126"/>
      <c r="BJP8" s="126"/>
      <c r="BJQ8" s="126"/>
      <c r="BJR8" s="126"/>
      <c r="BJS8" s="126"/>
      <c r="BJT8" s="126"/>
      <c r="BJU8" s="126"/>
      <c r="BJV8" s="126"/>
      <c r="BJW8" s="126"/>
      <c r="BJX8" s="126"/>
      <c r="BJY8" s="126"/>
      <c r="BJZ8" s="126"/>
      <c r="BKA8" s="126"/>
      <c r="BKB8" s="126"/>
      <c r="BKC8" s="126"/>
      <c r="BKD8" s="126"/>
      <c r="BKE8" s="126"/>
      <c r="BKF8" s="126"/>
      <c r="BKG8" s="126"/>
      <c r="BKH8" s="126"/>
      <c r="BKI8" s="126"/>
      <c r="BKJ8" s="126"/>
      <c r="BKK8" s="126"/>
      <c r="BKL8" s="126"/>
      <c r="BKM8" s="126"/>
      <c r="BKN8" s="126"/>
      <c r="BKO8" s="126"/>
      <c r="BKP8" s="126"/>
      <c r="BKQ8" s="126"/>
      <c r="BKR8" s="126"/>
      <c r="BKS8" s="126"/>
      <c r="BKT8" s="126"/>
      <c r="BKU8" s="126"/>
      <c r="BKV8" s="126"/>
      <c r="BKW8" s="126"/>
      <c r="BKX8" s="126"/>
      <c r="BKY8" s="126"/>
      <c r="BKZ8" s="126"/>
      <c r="BLA8" s="126"/>
      <c r="BLB8" s="126"/>
      <c r="BLC8" s="126"/>
      <c r="BLD8" s="126"/>
      <c r="BLE8" s="126"/>
      <c r="BLF8" s="126"/>
      <c r="BLG8" s="126"/>
      <c r="BLH8" s="126"/>
      <c r="BLI8" s="126"/>
      <c r="BLJ8" s="126"/>
      <c r="BLK8" s="126"/>
      <c r="BLL8" s="126"/>
      <c r="BLM8" s="126"/>
      <c r="BLN8" s="126"/>
      <c r="BLO8" s="126"/>
      <c r="BLP8" s="126"/>
      <c r="BLQ8" s="126"/>
      <c r="BLR8" s="126"/>
      <c r="BLS8" s="126"/>
      <c r="BLT8" s="126"/>
      <c r="BLU8" s="126"/>
      <c r="BLV8" s="126"/>
      <c r="BLW8" s="126"/>
      <c r="BLX8" s="126"/>
      <c r="BLY8" s="126"/>
      <c r="BLZ8" s="126"/>
      <c r="BMA8" s="126"/>
      <c r="BMB8" s="126"/>
      <c r="BMC8" s="126"/>
      <c r="BMD8" s="126"/>
      <c r="BME8" s="126"/>
      <c r="BMF8" s="126"/>
      <c r="BMG8" s="126"/>
      <c r="BMH8" s="126"/>
      <c r="BMI8" s="126"/>
      <c r="BMJ8" s="126"/>
      <c r="BMK8" s="126"/>
      <c r="BML8" s="126"/>
      <c r="BMM8" s="126"/>
      <c r="BMN8" s="126"/>
      <c r="BMO8" s="126"/>
      <c r="BMP8" s="126"/>
      <c r="BMQ8" s="126"/>
      <c r="BMR8" s="126"/>
      <c r="BMS8" s="126"/>
      <c r="BMT8" s="126"/>
      <c r="BMU8" s="126"/>
      <c r="BMV8" s="126"/>
      <c r="BMW8" s="126"/>
      <c r="BMX8" s="126"/>
      <c r="BMY8" s="126"/>
      <c r="BMZ8" s="126"/>
      <c r="BNA8" s="126"/>
      <c r="BNB8" s="126"/>
      <c r="BNC8" s="126"/>
      <c r="BND8" s="126"/>
      <c r="BNE8" s="126"/>
      <c r="BNF8" s="126"/>
      <c r="BNG8" s="126"/>
      <c r="BNH8" s="126"/>
      <c r="BNI8" s="126"/>
      <c r="BNJ8" s="126"/>
      <c r="BNK8" s="126"/>
      <c r="BNL8" s="126"/>
      <c r="BNM8" s="126"/>
      <c r="BNN8" s="126"/>
      <c r="BNO8" s="126"/>
      <c r="BNP8" s="126"/>
      <c r="BNQ8" s="126"/>
      <c r="BNR8" s="126"/>
      <c r="BNS8" s="126"/>
      <c r="BNT8" s="126"/>
      <c r="BNU8" s="126"/>
      <c r="BNV8" s="126"/>
      <c r="BNW8" s="126"/>
      <c r="BNX8" s="126"/>
      <c r="BNY8" s="126"/>
      <c r="BNZ8" s="126"/>
      <c r="BOA8" s="126"/>
      <c r="BOB8" s="126"/>
      <c r="BOC8" s="126"/>
      <c r="BOD8" s="126"/>
      <c r="BOE8" s="126"/>
      <c r="BOF8" s="126"/>
      <c r="BOG8" s="126"/>
      <c r="BOH8" s="126"/>
      <c r="BOI8" s="126"/>
      <c r="BOJ8" s="126"/>
      <c r="BOK8" s="126"/>
      <c r="BOL8" s="126"/>
      <c r="BOM8" s="126"/>
      <c r="BON8" s="126"/>
      <c r="BOO8" s="126"/>
      <c r="BOP8" s="126"/>
      <c r="BOQ8" s="126"/>
      <c r="BOR8" s="126"/>
      <c r="BOS8" s="126"/>
      <c r="BOT8" s="126"/>
      <c r="BOU8" s="126"/>
      <c r="BOV8" s="126"/>
      <c r="BOW8" s="126"/>
      <c r="BOX8" s="126"/>
      <c r="BOY8" s="126"/>
      <c r="BOZ8" s="126"/>
      <c r="BPA8" s="126"/>
      <c r="BPB8" s="126"/>
      <c r="BPC8" s="126"/>
      <c r="BPD8" s="126"/>
      <c r="BPE8" s="126"/>
      <c r="BPF8" s="126"/>
      <c r="BPG8" s="126"/>
      <c r="BPH8" s="126"/>
      <c r="BPI8" s="126"/>
      <c r="BPJ8" s="126"/>
      <c r="BPK8" s="126"/>
      <c r="BPL8" s="126"/>
      <c r="BPM8" s="126"/>
      <c r="BPN8" s="126"/>
      <c r="BPO8" s="126"/>
      <c r="BPP8" s="126"/>
      <c r="BPQ8" s="126"/>
      <c r="BPR8" s="126"/>
      <c r="BPS8" s="126"/>
      <c r="BPT8" s="126"/>
      <c r="BPU8" s="126"/>
      <c r="BPV8" s="126"/>
      <c r="BPW8" s="126"/>
      <c r="BPX8" s="126"/>
      <c r="BPY8" s="126"/>
      <c r="BPZ8" s="126"/>
      <c r="BQA8" s="126"/>
      <c r="BQB8" s="126"/>
      <c r="BQC8" s="126"/>
      <c r="BQD8" s="126"/>
      <c r="BQE8" s="126"/>
      <c r="BQF8" s="126"/>
      <c r="BQG8" s="126"/>
      <c r="BQH8" s="126"/>
      <c r="BQI8" s="126"/>
      <c r="BQJ8" s="126"/>
      <c r="BQK8" s="126"/>
      <c r="BQL8" s="126"/>
      <c r="BQM8" s="126"/>
      <c r="BQN8" s="126"/>
      <c r="BQO8" s="126"/>
      <c r="BQP8" s="126"/>
      <c r="BQQ8" s="126"/>
      <c r="BQR8" s="126"/>
      <c r="BQS8" s="126"/>
      <c r="BQT8" s="126"/>
      <c r="BQU8" s="126"/>
      <c r="BQV8" s="126"/>
      <c r="BQW8" s="126"/>
      <c r="BQX8" s="126"/>
      <c r="BQY8" s="126"/>
      <c r="BQZ8" s="126"/>
      <c r="BRA8" s="126"/>
      <c r="BRB8" s="126"/>
      <c r="BRC8" s="126"/>
      <c r="BRD8" s="126"/>
      <c r="BRE8" s="126"/>
      <c r="BRF8" s="126"/>
      <c r="BRG8" s="126"/>
      <c r="BRH8" s="126"/>
      <c r="BRI8" s="126"/>
      <c r="BRJ8" s="126"/>
      <c r="BRK8" s="126"/>
      <c r="BRL8" s="126"/>
      <c r="BRM8" s="126"/>
      <c r="BRN8" s="126"/>
      <c r="BRO8" s="126"/>
      <c r="BRP8" s="126"/>
      <c r="BRQ8" s="126"/>
      <c r="BRR8" s="126"/>
      <c r="BRS8" s="126"/>
      <c r="BRT8" s="126"/>
      <c r="BRU8" s="126"/>
      <c r="BRV8" s="126"/>
      <c r="BRW8" s="126"/>
      <c r="BRX8" s="126"/>
      <c r="BRY8" s="126"/>
      <c r="BRZ8" s="126"/>
      <c r="BSA8" s="126"/>
      <c r="BSB8" s="126"/>
      <c r="BSC8" s="126"/>
      <c r="BSD8" s="126"/>
      <c r="BSE8" s="126"/>
      <c r="BSF8" s="126"/>
      <c r="BSG8" s="126"/>
      <c r="BSH8" s="126"/>
      <c r="BSI8" s="126"/>
      <c r="BSJ8" s="126"/>
      <c r="BSK8" s="126"/>
      <c r="BSL8" s="126"/>
      <c r="BSM8" s="126"/>
      <c r="BSN8" s="126"/>
      <c r="BSO8" s="126"/>
      <c r="BSP8" s="126"/>
      <c r="BSQ8" s="126"/>
      <c r="BSR8" s="126"/>
      <c r="BSS8" s="126"/>
      <c r="BST8" s="126"/>
      <c r="BSU8" s="126"/>
      <c r="BSV8" s="126"/>
      <c r="BSW8" s="126"/>
      <c r="BSX8" s="126"/>
      <c r="BSY8" s="126"/>
      <c r="BSZ8" s="126"/>
      <c r="BTA8" s="126"/>
      <c r="BTB8" s="126"/>
      <c r="BTC8" s="126"/>
      <c r="BTD8" s="126"/>
      <c r="BTE8" s="126"/>
      <c r="BTF8" s="126"/>
      <c r="BTG8" s="126"/>
      <c r="BTH8" s="126"/>
      <c r="BTI8" s="126"/>
      <c r="BTJ8" s="126"/>
      <c r="BTK8" s="126"/>
      <c r="BTL8" s="126"/>
      <c r="BTM8" s="126"/>
      <c r="BTN8" s="126"/>
      <c r="BTO8" s="126"/>
      <c r="BTP8" s="126"/>
      <c r="BTQ8" s="126"/>
      <c r="BTR8" s="126"/>
      <c r="BTS8" s="126"/>
      <c r="BTT8" s="126"/>
      <c r="BTU8" s="126"/>
      <c r="BTV8" s="126"/>
      <c r="BTW8" s="126"/>
      <c r="BTX8" s="126"/>
      <c r="BTY8" s="126"/>
      <c r="BTZ8" s="126"/>
      <c r="BUA8" s="126"/>
      <c r="BUB8" s="126"/>
      <c r="BUC8" s="126"/>
      <c r="BUD8" s="126"/>
      <c r="BUE8" s="126"/>
      <c r="BUF8" s="126"/>
      <c r="BUG8" s="126"/>
      <c r="BUH8" s="126"/>
      <c r="BUI8" s="126"/>
      <c r="BUJ8" s="126"/>
      <c r="BUK8" s="126"/>
      <c r="BUL8" s="126"/>
      <c r="BUM8" s="126"/>
      <c r="BUN8" s="126"/>
      <c r="BUO8" s="126"/>
      <c r="BUP8" s="126"/>
      <c r="BUQ8" s="126"/>
      <c r="BUR8" s="126"/>
      <c r="BUS8" s="126"/>
      <c r="BUT8" s="126"/>
      <c r="BUU8" s="126"/>
      <c r="BUV8" s="126"/>
      <c r="BUW8" s="126"/>
      <c r="BUX8" s="126"/>
      <c r="BUY8" s="126"/>
      <c r="BUZ8" s="126"/>
      <c r="BVA8" s="126"/>
      <c r="BVB8" s="126"/>
      <c r="BVC8" s="126"/>
      <c r="BVD8" s="126"/>
      <c r="BVE8" s="126"/>
      <c r="BVF8" s="126"/>
      <c r="BVG8" s="126"/>
      <c r="BVH8" s="126"/>
      <c r="BVI8" s="126"/>
      <c r="BVJ8" s="126"/>
      <c r="BVK8" s="126"/>
      <c r="BVL8" s="126"/>
      <c r="BVM8" s="126"/>
      <c r="BVN8" s="126"/>
      <c r="BVO8" s="126"/>
      <c r="BVP8" s="126"/>
      <c r="BVQ8" s="126"/>
      <c r="BVR8" s="126"/>
      <c r="BVS8" s="126"/>
      <c r="BVT8" s="126"/>
      <c r="BVU8" s="126"/>
      <c r="BVV8" s="126"/>
      <c r="BVW8" s="126"/>
      <c r="BVX8" s="126"/>
      <c r="BVY8" s="126"/>
      <c r="BVZ8" s="126"/>
      <c r="BWA8" s="126"/>
      <c r="BWB8" s="126"/>
      <c r="BWC8" s="126"/>
      <c r="BWD8" s="126"/>
      <c r="BWE8" s="126"/>
      <c r="BWF8" s="126"/>
      <c r="BWG8" s="126"/>
      <c r="BWH8" s="126"/>
      <c r="BWI8" s="126"/>
      <c r="BWJ8" s="126"/>
      <c r="BWK8" s="126"/>
      <c r="BWL8" s="126"/>
      <c r="BWM8" s="126"/>
      <c r="BWN8" s="126"/>
      <c r="BWO8" s="126"/>
      <c r="BWP8" s="126"/>
      <c r="BWQ8" s="126"/>
      <c r="BWR8" s="126"/>
      <c r="BWS8" s="126"/>
      <c r="BWT8" s="126"/>
      <c r="BWU8" s="126"/>
      <c r="BWV8" s="126"/>
      <c r="BWW8" s="126"/>
      <c r="BWX8" s="126"/>
      <c r="BWY8" s="126"/>
      <c r="BWZ8" s="126"/>
      <c r="BXA8" s="126"/>
      <c r="BXB8" s="126"/>
      <c r="BXC8" s="126"/>
      <c r="BXD8" s="126"/>
      <c r="BXE8" s="126"/>
      <c r="BXF8" s="126"/>
      <c r="BXG8" s="126"/>
      <c r="BXH8" s="126"/>
      <c r="BXI8" s="126"/>
      <c r="BXJ8" s="126"/>
      <c r="BXK8" s="126"/>
      <c r="BXL8" s="126"/>
      <c r="BXM8" s="126"/>
      <c r="BXN8" s="126"/>
      <c r="BXO8" s="126"/>
      <c r="BXP8" s="126"/>
      <c r="BXQ8" s="126"/>
      <c r="BXR8" s="126"/>
      <c r="BXS8" s="126"/>
      <c r="BXT8" s="126"/>
      <c r="BXU8" s="126"/>
      <c r="BXV8" s="126"/>
      <c r="BXW8" s="126"/>
      <c r="BXX8" s="126"/>
      <c r="BXY8" s="126"/>
      <c r="BXZ8" s="126"/>
      <c r="BYA8" s="126"/>
      <c r="BYB8" s="126"/>
      <c r="BYC8" s="126"/>
      <c r="BYD8" s="126"/>
      <c r="BYE8" s="126"/>
      <c r="BYF8" s="126"/>
      <c r="BYG8" s="126"/>
      <c r="BYH8" s="126"/>
      <c r="BYI8" s="126"/>
      <c r="BYJ8" s="126"/>
      <c r="BYK8" s="126"/>
      <c r="BYL8" s="126"/>
      <c r="BYM8" s="126"/>
      <c r="BYN8" s="126"/>
      <c r="BYO8" s="126"/>
      <c r="BYP8" s="126"/>
      <c r="BYQ8" s="126"/>
      <c r="BYR8" s="126"/>
      <c r="BYS8" s="126"/>
      <c r="BYT8" s="126"/>
      <c r="BYU8" s="126"/>
      <c r="BYV8" s="126"/>
      <c r="BYW8" s="126"/>
      <c r="BYX8" s="126"/>
      <c r="BYY8" s="126"/>
      <c r="BYZ8" s="126"/>
      <c r="BZA8" s="126"/>
      <c r="BZB8" s="126"/>
      <c r="BZC8" s="126"/>
      <c r="BZD8" s="126"/>
      <c r="BZE8" s="126"/>
      <c r="BZF8" s="126"/>
      <c r="BZG8" s="126"/>
      <c r="BZH8" s="126"/>
      <c r="BZI8" s="126"/>
      <c r="BZJ8" s="126"/>
      <c r="BZK8" s="126"/>
      <c r="BZL8" s="126"/>
      <c r="BZM8" s="126"/>
      <c r="BZN8" s="126"/>
      <c r="BZO8" s="126"/>
      <c r="BZP8" s="126"/>
      <c r="BZQ8" s="126"/>
      <c r="BZR8" s="126"/>
      <c r="BZS8" s="126"/>
      <c r="BZT8" s="126"/>
      <c r="BZU8" s="126"/>
      <c r="BZV8" s="126"/>
      <c r="BZW8" s="126"/>
      <c r="BZX8" s="126"/>
      <c r="BZY8" s="126"/>
      <c r="BZZ8" s="126"/>
      <c r="CAA8" s="126"/>
      <c r="CAB8" s="126"/>
      <c r="CAC8" s="126"/>
      <c r="CAD8" s="126"/>
      <c r="CAE8" s="126"/>
      <c r="CAF8" s="126"/>
      <c r="CAG8" s="126"/>
      <c r="CAH8" s="126"/>
      <c r="CAI8" s="126"/>
      <c r="CAJ8" s="126"/>
      <c r="CAK8" s="126"/>
      <c r="CAL8" s="126"/>
      <c r="CAM8" s="126"/>
      <c r="CAN8" s="126"/>
      <c r="CAO8" s="126"/>
      <c r="CAP8" s="126"/>
      <c r="CAQ8" s="126"/>
      <c r="CAR8" s="126"/>
      <c r="CAS8" s="126"/>
      <c r="CAT8" s="126"/>
      <c r="CAU8" s="126"/>
      <c r="CAV8" s="126"/>
      <c r="CAW8" s="126"/>
      <c r="CAX8" s="126"/>
      <c r="CAY8" s="126"/>
      <c r="CAZ8" s="126"/>
      <c r="CBA8" s="126"/>
      <c r="CBB8" s="126"/>
      <c r="CBC8" s="126"/>
      <c r="CBD8" s="126"/>
      <c r="CBE8" s="126"/>
      <c r="CBF8" s="126"/>
      <c r="CBG8" s="126"/>
      <c r="CBH8" s="126"/>
      <c r="CBI8" s="126"/>
      <c r="CBJ8" s="126"/>
      <c r="CBK8" s="126"/>
      <c r="CBL8" s="126"/>
      <c r="CBM8" s="126"/>
      <c r="CBN8" s="126"/>
      <c r="CBO8" s="126"/>
      <c r="CBP8" s="126"/>
      <c r="CBQ8" s="126"/>
      <c r="CBR8" s="126"/>
      <c r="CBS8" s="126"/>
      <c r="CBT8" s="126"/>
      <c r="CBU8" s="126"/>
      <c r="CBV8" s="126"/>
      <c r="CBW8" s="126"/>
      <c r="CBX8" s="126"/>
      <c r="CBY8" s="126"/>
      <c r="CBZ8" s="126"/>
      <c r="CCA8" s="126"/>
      <c r="CCB8" s="126"/>
      <c r="CCC8" s="126"/>
      <c r="CCD8" s="126"/>
      <c r="CCE8" s="126"/>
      <c r="CCF8" s="126"/>
      <c r="CCG8" s="126"/>
      <c r="CCH8" s="126"/>
      <c r="CCI8" s="126"/>
      <c r="CCJ8" s="126"/>
      <c r="CCK8" s="126"/>
      <c r="CCL8" s="126"/>
      <c r="CCM8" s="126"/>
      <c r="CCN8" s="126"/>
      <c r="CCO8" s="126"/>
      <c r="CCP8" s="126"/>
      <c r="CCQ8" s="126"/>
      <c r="CCR8" s="126"/>
      <c r="CCS8" s="126"/>
      <c r="CCT8" s="126"/>
      <c r="CCU8" s="126"/>
      <c r="CCV8" s="126"/>
      <c r="CCW8" s="126"/>
      <c r="CCX8" s="126"/>
      <c r="CCY8" s="126"/>
      <c r="CCZ8" s="126"/>
      <c r="CDA8" s="126"/>
      <c r="CDB8" s="126"/>
      <c r="CDC8" s="126"/>
      <c r="CDD8" s="126"/>
      <c r="CDE8" s="126"/>
      <c r="CDF8" s="126"/>
      <c r="CDG8" s="126"/>
      <c r="CDH8" s="126"/>
      <c r="CDI8" s="126"/>
      <c r="CDJ8" s="126"/>
      <c r="CDK8" s="126"/>
      <c r="CDL8" s="126"/>
      <c r="CDM8" s="126"/>
      <c r="CDN8" s="126"/>
      <c r="CDO8" s="126"/>
      <c r="CDP8" s="126"/>
      <c r="CDQ8" s="126"/>
      <c r="CDR8" s="126"/>
      <c r="CDS8" s="126"/>
      <c r="CDT8" s="126"/>
      <c r="CDU8" s="126"/>
      <c r="CDV8" s="126"/>
      <c r="CDW8" s="126"/>
      <c r="CDX8" s="126"/>
      <c r="CDY8" s="126"/>
      <c r="CDZ8" s="126"/>
      <c r="CEA8" s="126"/>
      <c r="CEB8" s="126"/>
      <c r="CEC8" s="126"/>
      <c r="CED8" s="126"/>
      <c r="CEE8" s="126"/>
      <c r="CEF8" s="126"/>
      <c r="CEG8" s="126"/>
      <c r="CEH8" s="126"/>
      <c r="CEI8" s="126"/>
      <c r="CEJ8" s="126"/>
      <c r="CEK8" s="126"/>
      <c r="CEL8" s="126"/>
      <c r="CEM8" s="126"/>
      <c r="CEN8" s="126"/>
      <c r="CEO8" s="126"/>
      <c r="CEP8" s="126"/>
      <c r="CEQ8" s="126"/>
      <c r="CER8" s="126"/>
      <c r="CES8" s="126"/>
      <c r="CET8" s="126"/>
      <c r="CEU8" s="126"/>
      <c r="CEV8" s="126"/>
      <c r="CEW8" s="126"/>
      <c r="CEX8" s="126"/>
      <c r="CEY8" s="126"/>
      <c r="CEZ8" s="126"/>
      <c r="CFA8" s="126"/>
      <c r="CFB8" s="126"/>
      <c r="CFC8" s="126"/>
      <c r="CFD8" s="126"/>
      <c r="CFE8" s="126"/>
      <c r="CFF8" s="126"/>
      <c r="CFG8" s="126"/>
      <c r="CFH8" s="126"/>
      <c r="CFI8" s="126"/>
      <c r="CFJ8" s="126"/>
      <c r="CFK8" s="126"/>
      <c r="CFL8" s="126"/>
      <c r="CFM8" s="126"/>
      <c r="CFN8" s="126"/>
      <c r="CFO8" s="126"/>
      <c r="CFP8" s="126"/>
      <c r="CFQ8" s="126"/>
      <c r="CFR8" s="126"/>
      <c r="CFS8" s="126"/>
      <c r="CFT8" s="126"/>
      <c r="CFU8" s="126"/>
      <c r="CFV8" s="126"/>
      <c r="CFW8" s="126"/>
      <c r="CFX8" s="126"/>
      <c r="CFY8" s="126"/>
      <c r="CFZ8" s="126"/>
      <c r="CGA8" s="126"/>
      <c r="CGB8" s="126"/>
      <c r="CGC8" s="126"/>
      <c r="CGD8" s="126"/>
      <c r="CGE8" s="126"/>
      <c r="CGF8" s="126"/>
      <c r="CGG8" s="126"/>
      <c r="CGH8" s="126"/>
      <c r="CGI8" s="126"/>
      <c r="CGJ8" s="126"/>
      <c r="CGK8" s="126"/>
      <c r="CGL8" s="126"/>
      <c r="CGM8" s="126"/>
      <c r="CGN8" s="126"/>
      <c r="CGO8" s="126"/>
      <c r="CGP8" s="126"/>
      <c r="CGQ8" s="126"/>
      <c r="CGR8" s="126"/>
      <c r="CGS8" s="126"/>
      <c r="CGT8" s="126"/>
      <c r="CGU8" s="126"/>
      <c r="CGV8" s="126"/>
      <c r="CGW8" s="126"/>
      <c r="CGX8" s="126"/>
      <c r="CGY8" s="126"/>
      <c r="CGZ8" s="126"/>
      <c r="CHA8" s="126"/>
      <c r="CHB8" s="126"/>
      <c r="CHC8" s="126"/>
    </row>
    <row r="9" spans="1:2239" ht="15" customHeight="1">
      <c r="B9" s="145"/>
      <c r="C9" s="139"/>
      <c r="D9" s="139"/>
      <c r="E9" s="146" t="s">
        <v>0</v>
      </c>
      <c r="F9" s="147" t="s">
        <v>1</v>
      </c>
      <c r="G9" s="148" t="s">
        <v>27</v>
      </c>
      <c r="H9" s="148" t="s">
        <v>31</v>
      </c>
      <c r="I9" s="148" t="s">
        <v>32</v>
      </c>
      <c r="J9" s="149" t="s">
        <v>44</v>
      </c>
      <c r="K9" s="131"/>
      <c r="L9" s="131"/>
      <c r="M9" s="131"/>
      <c r="N9" s="131"/>
      <c r="O9" s="133"/>
      <c r="P9" s="150"/>
      <c r="Q9" s="134"/>
      <c r="R9" s="134"/>
      <c r="S9" s="134"/>
      <c r="T9" s="134"/>
      <c r="U9" s="134"/>
      <c r="V9" s="134"/>
      <c r="W9" s="134"/>
      <c r="X9" s="134"/>
      <c r="Y9" s="134"/>
      <c r="Z9" s="134"/>
      <c r="AA9" s="134"/>
      <c r="AB9" s="135"/>
      <c r="AC9" s="136"/>
      <c r="AD9" s="137"/>
      <c r="AE9" s="137"/>
      <c r="AF9" s="132"/>
      <c r="AH9" s="138"/>
      <c r="AI9" s="151">
        <f t="shared" ref="AI9:CT9" si="0">IF(DAY(AI11)=1,AI11,"")</f>
        <v>43831</v>
      </c>
      <c r="AJ9" s="151" t="str">
        <f t="shared" si="0"/>
        <v/>
      </c>
      <c r="AK9" s="151" t="str">
        <f t="shared" si="0"/>
        <v/>
      </c>
      <c r="AL9" s="151" t="str">
        <f t="shared" si="0"/>
        <v/>
      </c>
      <c r="AM9" s="151" t="str">
        <f t="shared" si="0"/>
        <v/>
      </c>
      <c r="AN9" s="151" t="str">
        <f t="shared" si="0"/>
        <v/>
      </c>
      <c r="AO9" s="151" t="str">
        <f t="shared" si="0"/>
        <v/>
      </c>
      <c r="AP9" s="151" t="str">
        <f t="shared" si="0"/>
        <v/>
      </c>
      <c r="AQ9" s="151" t="str">
        <f t="shared" si="0"/>
        <v/>
      </c>
      <c r="AR9" s="151" t="str">
        <f t="shared" si="0"/>
        <v/>
      </c>
      <c r="AS9" s="151" t="str">
        <f t="shared" si="0"/>
        <v/>
      </c>
      <c r="AT9" s="151" t="str">
        <f t="shared" si="0"/>
        <v/>
      </c>
      <c r="AU9" s="151" t="str">
        <f t="shared" si="0"/>
        <v/>
      </c>
      <c r="AV9" s="151" t="str">
        <f t="shared" si="0"/>
        <v/>
      </c>
      <c r="AW9" s="151" t="str">
        <f t="shared" si="0"/>
        <v/>
      </c>
      <c r="AX9" s="151" t="str">
        <f t="shared" si="0"/>
        <v/>
      </c>
      <c r="AY9" s="151" t="str">
        <f t="shared" si="0"/>
        <v/>
      </c>
      <c r="AZ9" s="151" t="str">
        <f t="shared" si="0"/>
        <v/>
      </c>
      <c r="BA9" s="151" t="str">
        <f t="shared" si="0"/>
        <v/>
      </c>
      <c r="BB9" s="151" t="str">
        <f t="shared" si="0"/>
        <v/>
      </c>
      <c r="BC9" s="151" t="str">
        <f t="shared" si="0"/>
        <v/>
      </c>
      <c r="BD9" s="151" t="str">
        <f t="shared" si="0"/>
        <v/>
      </c>
      <c r="BE9" s="151" t="str">
        <f t="shared" si="0"/>
        <v/>
      </c>
      <c r="BF9" s="151" t="str">
        <f t="shared" si="0"/>
        <v/>
      </c>
      <c r="BG9" s="151" t="str">
        <f t="shared" si="0"/>
        <v/>
      </c>
      <c r="BH9" s="151" t="str">
        <f t="shared" si="0"/>
        <v/>
      </c>
      <c r="BI9" s="151" t="str">
        <f t="shared" si="0"/>
        <v/>
      </c>
      <c r="BJ9" s="151" t="str">
        <f t="shared" si="0"/>
        <v/>
      </c>
      <c r="BK9" s="151" t="str">
        <f t="shared" si="0"/>
        <v/>
      </c>
      <c r="BL9" s="151" t="str">
        <f t="shared" si="0"/>
        <v/>
      </c>
      <c r="BM9" s="151" t="str">
        <f t="shared" si="0"/>
        <v/>
      </c>
      <c r="BN9" s="151">
        <f t="shared" si="0"/>
        <v>43862</v>
      </c>
      <c r="BO9" s="151" t="str">
        <f t="shared" si="0"/>
        <v/>
      </c>
      <c r="BP9" s="151" t="str">
        <f t="shared" si="0"/>
        <v/>
      </c>
      <c r="BQ9" s="151" t="str">
        <f t="shared" si="0"/>
        <v/>
      </c>
      <c r="BR9" s="151" t="str">
        <f t="shared" si="0"/>
        <v/>
      </c>
      <c r="BS9" s="151" t="str">
        <f t="shared" si="0"/>
        <v/>
      </c>
      <c r="BT9" s="151" t="str">
        <f t="shared" si="0"/>
        <v/>
      </c>
      <c r="BU9" s="151" t="str">
        <f t="shared" si="0"/>
        <v/>
      </c>
      <c r="BV9" s="151" t="str">
        <f t="shared" si="0"/>
        <v/>
      </c>
      <c r="BW9" s="151" t="str">
        <f t="shared" si="0"/>
        <v/>
      </c>
      <c r="BX9" s="151" t="str">
        <f t="shared" si="0"/>
        <v/>
      </c>
      <c r="BY9" s="151" t="str">
        <f t="shared" si="0"/>
        <v/>
      </c>
      <c r="BZ9" s="151" t="str">
        <f t="shared" si="0"/>
        <v/>
      </c>
      <c r="CA9" s="151" t="str">
        <f t="shared" si="0"/>
        <v/>
      </c>
      <c r="CB9" s="151" t="str">
        <f t="shared" si="0"/>
        <v/>
      </c>
      <c r="CC9" s="151" t="str">
        <f t="shared" si="0"/>
        <v/>
      </c>
      <c r="CD9" s="151" t="str">
        <f t="shared" si="0"/>
        <v/>
      </c>
      <c r="CE9" s="151" t="str">
        <f t="shared" si="0"/>
        <v/>
      </c>
      <c r="CF9" s="151" t="str">
        <f t="shared" si="0"/>
        <v/>
      </c>
      <c r="CG9" s="151" t="str">
        <f t="shared" si="0"/>
        <v/>
      </c>
      <c r="CH9" s="151" t="str">
        <f t="shared" si="0"/>
        <v/>
      </c>
      <c r="CI9" s="151" t="str">
        <f t="shared" si="0"/>
        <v/>
      </c>
      <c r="CJ9" s="151" t="str">
        <f t="shared" si="0"/>
        <v/>
      </c>
      <c r="CK9" s="151" t="str">
        <f t="shared" si="0"/>
        <v/>
      </c>
      <c r="CL9" s="151" t="str">
        <f t="shared" si="0"/>
        <v/>
      </c>
      <c r="CM9" s="151" t="str">
        <f t="shared" si="0"/>
        <v/>
      </c>
      <c r="CN9" s="151" t="str">
        <f t="shared" si="0"/>
        <v/>
      </c>
      <c r="CO9" s="151" t="str">
        <f t="shared" si="0"/>
        <v/>
      </c>
      <c r="CP9" s="151" t="str">
        <f t="shared" si="0"/>
        <v/>
      </c>
      <c r="CQ9" s="151">
        <f t="shared" si="0"/>
        <v>43891</v>
      </c>
      <c r="CR9" s="151" t="str">
        <f t="shared" si="0"/>
        <v/>
      </c>
      <c r="CS9" s="151" t="str">
        <f t="shared" si="0"/>
        <v/>
      </c>
      <c r="CT9" s="151" t="str">
        <f t="shared" si="0"/>
        <v/>
      </c>
      <c r="CU9" s="151" t="str">
        <f t="shared" ref="CU9:FF9" si="1">IF(DAY(CU11)=1,CU11,"")</f>
        <v/>
      </c>
      <c r="CV9" s="151" t="str">
        <f t="shared" si="1"/>
        <v/>
      </c>
      <c r="CW9" s="151" t="str">
        <f t="shared" si="1"/>
        <v/>
      </c>
      <c r="CX9" s="151" t="str">
        <f t="shared" si="1"/>
        <v/>
      </c>
      <c r="CY9" s="151" t="str">
        <f t="shared" si="1"/>
        <v/>
      </c>
      <c r="CZ9" s="151" t="str">
        <f t="shared" si="1"/>
        <v/>
      </c>
      <c r="DA9" s="151" t="str">
        <f t="shared" si="1"/>
        <v/>
      </c>
      <c r="DB9" s="151" t="str">
        <f t="shared" si="1"/>
        <v/>
      </c>
      <c r="DC9" s="151" t="str">
        <f t="shared" si="1"/>
        <v/>
      </c>
      <c r="DD9" s="151" t="str">
        <f t="shared" si="1"/>
        <v/>
      </c>
      <c r="DE9" s="151" t="str">
        <f t="shared" si="1"/>
        <v/>
      </c>
      <c r="DF9" s="151" t="str">
        <f t="shared" si="1"/>
        <v/>
      </c>
      <c r="DG9" s="151" t="str">
        <f t="shared" si="1"/>
        <v/>
      </c>
      <c r="DH9" s="151" t="str">
        <f t="shared" si="1"/>
        <v/>
      </c>
      <c r="DI9" s="151" t="str">
        <f t="shared" si="1"/>
        <v/>
      </c>
      <c r="DJ9" s="151" t="str">
        <f t="shared" si="1"/>
        <v/>
      </c>
      <c r="DK9" s="151" t="str">
        <f t="shared" si="1"/>
        <v/>
      </c>
      <c r="DL9" s="151" t="str">
        <f t="shared" si="1"/>
        <v/>
      </c>
      <c r="DM9" s="151" t="str">
        <f t="shared" si="1"/>
        <v/>
      </c>
      <c r="DN9" s="151" t="str">
        <f t="shared" si="1"/>
        <v/>
      </c>
      <c r="DO9" s="151" t="str">
        <f t="shared" si="1"/>
        <v/>
      </c>
      <c r="DP9" s="151" t="str">
        <f t="shared" si="1"/>
        <v/>
      </c>
      <c r="DQ9" s="151" t="str">
        <f t="shared" si="1"/>
        <v/>
      </c>
      <c r="DR9" s="151" t="str">
        <f t="shared" si="1"/>
        <v/>
      </c>
      <c r="DS9" s="151" t="str">
        <f t="shared" si="1"/>
        <v/>
      </c>
      <c r="DT9" s="151" t="str">
        <f t="shared" si="1"/>
        <v/>
      </c>
      <c r="DU9" s="151" t="str">
        <f t="shared" si="1"/>
        <v/>
      </c>
      <c r="DV9" s="151">
        <f t="shared" si="1"/>
        <v>43922</v>
      </c>
      <c r="DW9" s="151" t="str">
        <f t="shared" si="1"/>
        <v/>
      </c>
      <c r="DX9" s="151" t="str">
        <f t="shared" si="1"/>
        <v/>
      </c>
      <c r="DY9" s="151" t="str">
        <f t="shared" si="1"/>
        <v/>
      </c>
      <c r="DZ9" s="151" t="str">
        <f t="shared" si="1"/>
        <v/>
      </c>
      <c r="EA9" s="151" t="str">
        <f t="shared" si="1"/>
        <v/>
      </c>
      <c r="EB9" s="151" t="str">
        <f t="shared" si="1"/>
        <v/>
      </c>
      <c r="EC9" s="151" t="str">
        <f t="shared" si="1"/>
        <v/>
      </c>
      <c r="ED9" s="151" t="str">
        <f t="shared" si="1"/>
        <v/>
      </c>
      <c r="EE9" s="151" t="str">
        <f t="shared" si="1"/>
        <v/>
      </c>
      <c r="EF9" s="151" t="str">
        <f t="shared" si="1"/>
        <v/>
      </c>
      <c r="EG9" s="151" t="str">
        <f t="shared" si="1"/>
        <v/>
      </c>
      <c r="EH9" s="151" t="str">
        <f t="shared" si="1"/>
        <v/>
      </c>
      <c r="EI9" s="151" t="str">
        <f t="shared" si="1"/>
        <v/>
      </c>
      <c r="EJ9" s="151" t="str">
        <f t="shared" si="1"/>
        <v/>
      </c>
      <c r="EK9" s="151" t="str">
        <f t="shared" si="1"/>
        <v/>
      </c>
      <c r="EL9" s="151" t="str">
        <f t="shared" si="1"/>
        <v/>
      </c>
      <c r="EM9" s="151" t="str">
        <f t="shared" si="1"/>
        <v/>
      </c>
      <c r="EN9" s="151" t="str">
        <f t="shared" si="1"/>
        <v/>
      </c>
      <c r="EO9" s="151" t="str">
        <f t="shared" si="1"/>
        <v/>
      </c>
      <c r="EP9" s="151" t="str">
        <f t="shared" si="1"/>
        <v/>
      </c>
      <c r="EQ9" s="151" t="str">
        <f t="shared" si="1"/>
        <v/>
      </c>
      <c r="ER9" s="151" t="str">
        <f t="shared" si="1"/>
        <v/>
      </c>
      <c r="ES9" s="151" t="str">
        <f t="shared" si="1"/>
        <v/>
      </c>
      <c r="ET9" s="151" t="str">
        <f t="shared" si="1"/>
        <v/>
      </c>
      <c r="EU9" s="151" t="str">
        <f t="shared" si="1"/>
        <v/>
      </c>
      <c r="EV9" s="151" t="str">
        <f t="shared" si="1"/>
        <v/>
      </c>
      <c r="EW9" s="151" t="str">
        <f t="shared" si="1"/>
        <v/>
      </c>
      <c r="EX9" s="151" t="str">
        <f t="shared" si="1"/>
        <v/>
      </c>
      <c r="EY9" s="151" t="str">
        <f t="shared" si="1"/>
        <v/>
      </c>
      <c r="EZ9" s="151">
        <f t="shared" si="1"/>
        <v>43952</v>
      </c>
      <c r="FA9" s="151" t="str">
        <f t="shared" si="1"/>
        <v/>
      </c>
      <c r="FB9" s="151" t="str">
        <f t="shared" si="1"/>
        <v/>
      </c>
      <c r="FC9" s="151" t="str">
        <f t="shared" si="1"/>
        <v/>
      </c>
      <c r="FD9" s="151" t="str">
        <f t="shared" si="1"/>
        <v/>
      </c>
      <c r="FE9" s="151" t="str">
        <f t="shared" si="1"/>
        <v/>
      </c>
      <c r="FF9" s="151" t="str">
        <f t="shared" si="1"/>
        <v/>
      </c>
      <c r="FG9" s="151" t="str">
        <f t="shared" ref="FG9:HR9" si="2">IF(DAY(FG11)=1,FG11,"")</f>
        <v/>
      </c>
      <c r="FH9" s="151" t="str">
        <f t="shared" si="2"/>
        <v/>
      </c>
      <c r="FI9" s="151" t="str">
        <f t="shared" si="2"/>
        <v/>
      </c>
      <c r="FJ9" s="151" t="str">
        <f t="shared" si="2"/>
        <v/>
      </c>
      <c r="FK9" s="151" t="str">
        <f t="shared" si="2"/>
        <v/>
      </c>
      <c r="FL9" s="151" t="str">
        <f t="shared" si="2"/>
        <v/>
      </c>
      <c r="FM9" s="151" t="str">
        <f t="shared" si="2"/>
        <v/>
      </c>
      <c r="FN9" s="151" t="str">
        <f t="shared" si="2"/>
        <v/>
      </c>
      <c r="FO9" s="151" t="str">
        <f t="shared" si="2"/>
        <v/>
      </c>
      <c r="FP9" s="151" t="str">
        <f t="shared" si="2"/>
        <v/>
      </c>
      <c r="FQ9" s="151" t="str">
        <f t="shared" si="2"/>
        <v/>
      </c>
      <c r="FR9" s="151" t="str">
        <f t="shared" si="2"/>
        <v/>
      </c>
      <c r="FS9" s="151" t="str">
        <f t="shared" si="2"/>
        <v/>
      </c>
      <c r="FT9" s="151" t="str">
        <f t="shared" si="2"/>
        <v/>
      </c>
      <c r="FU9" s="151" t="str">
        <f t="shared" si="2"/>
        <v/>
      </c>
      <c r="FV9" s="151" t="str">
        <f t="shared" si="2"/>
        <v/>
      </c>
      <c r="FW9" s="151" t="str">
        <f t="shared" si="2"/>
        <v/>
      </c>
      <c r="FX9" s="151" t="str">
        <f t="shared" si="2"/>
        <v/>
      </c>
      <c r="FY9" s="151" t="str">
        <f t="shared" si="2"/>
        <v/>
      </c>
      <c r="FZ9" s="151" t="str">
        <f t="shared" si="2"/>
        <v/>
      </c>
      <c r="GA9" s="151" t="str">
        <f t="shared" si="2"/>
        <v/>
      </c>
      <c r="GB9" s="151" t="str">
        <f t="shared" si="2"/>
        <v/>
      </c>
      <c r="GC9" s="151" t="str">
        <f t="shared" si="2"/>
        <v/>
      </c>
      <c r="GD9" s="151" t="str">
        <f t="shared" si="2"/>
        <v/>
      </c>
      <c r="GE9" s="151">
        <f t="shared" si="2"/>
        <v>43983</v>
      </c>
      <c r="GF9" s="151" t="str">
        <f t="shared" si="2"/>
        <v/>
      </c>
      <c r="GG9" s="151" t="str">
        <f t="shared" si="2"/>
        <v/>
      </c>
      <c r="GH9" s="151" t="str">
        <f t="shared" si="2"/>
        <v/>
      </c>
      <c r="GI9" s="151" t="str">
        <f t="shared" si="2"/>
        <v/>
      </c>
      <c r="GJ9" s="151" t="str">
        <f t="shared" si="2"/>
        <v/>
      </c>
      <c r="GK9" s="151" t="str">
        <f t="shared" si="2"/>
        <v/>
      </c>
      <c r="GL9" s="151" t="str">
        <f t="shared" si="2"/>
        <v/>
      </c>
      <c r="GM9" s="151" t="str">
        <f t="shared" si="2"/>
        <v/>
      </c>
      <c r="GN9" s="151" t="str">
        <f t="shared" si="2"/>
        <v/>
      </c>
      <c r="GO9" s="151" t="str">
        <f t="shared" si="2"/>
        <v/>
      </c>
      <c r="GP9" s="151" t="str">
        <f t="shared" si="2"/>
        <v/>
      </c>
      <c r="GQ9" s="151" t="str">
        <f t="shared" si="2"/>
        <v/>
      </c>
      <c r="GR9" s="151" t="str">
        <f t="shared" si="2"/>
        <v/>
      </c>
      <c r="GS9" s="151" t="str">
        <f t="shared" si="2"/>
        <v/>
      </c>
      <c r="GT9" s="151" t="str">
        <f t="shared" si="2"/>
        <v/>
      </c>
      <c r="GU9" s="151" t="str">
        <f t="shared" si="2"/>
        <v/>
      </c>
      <c r="GV9" s="151" t="str">
        <f t="shared" si="2"/>
        <v/>
      </c>
      <c r="GW9" s="151" t="str">
        <f t="shared" si="2"/>
        <v/>
      </c>
      <c r="GX9" s="151" t="str">
        <f t="shared" si="2"/>
        <v/>
      </c>
      <c r="GY9" s="151" t="str">
        <f t="shared" si="2"/>
        <v/>
      </c>
      <c r="GZ9" s="151" t="str">
        <f t="shared" si="2"/>
        <v/>
      </c>
      <c r="HA9" s="151" t="str">
        <f t="shared" si="2"/>
        <v/>
      </c>
      <c r="HB9" s="151" t="str">
        <f t="shared" si="2"/>
        <v/>
      </c>
      <c r="HC9" s="151" t="str">
        <f t="shared" si="2"/>
        <v/>
      </c>
      <c r="HD9" s="151" t="str">
        <f t="shared" si="2"/>
        <v/>
      </c>
      <c r="HE9" s="151" t="str">
        <f t="shared" si="2"/>
        <v/>
      </c>
      <c r="HF9" s="151" t="str">
        <f t="shared" si="2"/>
        <v/>
      </c>
      <c r="HG9" s="151" t="str">
        <f t="shared" si="2"/>
        <v/>
      </c>
      <c r="HH9" s="151" t="str">
        <f t="shared" si="2"/>
        <v/>
      </c>
      <c r="HI9" s="151">
        <f t="shared" si="2"/>
        <v>44013</v>
      </c>
      <c r="HJ9" s="151" t="str">
        <f t="shared" si="2"/>
        <v/>
      </c>
      <c r="HK9" s="151" t="str">
        <f t="shared" si="2"/>
        <v/>
      </c>
      <c r="HL9" s="151" t="str">
        <f t="shared" si="2"/>
        <v/>
      </c>
      <c r="HM9" s="151" t="str">
        <f t="shared" si="2"/>
        <v/>
      </c>
      <c r="HN9" s="151" t="str">
        <f t="shared" si="2"/>
        <v/>
      </c>
      <c r="HO9" s="151" t="str">
        <f t="shared" si="2"/>
        <v/>
      </c>
      <c r="HP9" s="151" t="str">
        <f t="shared" si="2"/>
        <v/>
      </c>
      <c r="HQ9" s="151" t="str">
        <f t="shared" si="2"/>
        <v/>
      </c>
      <c r="HR9" s="151" t="str">
        <f t="shared" si="2"/>
        <v/>
      </c>
      <c r="HS9" s="151" t="str">
        <f t="shared" ref="HS9:KD9" si="3">IF(DAY(HS11)=1,HS11,"")</f>
        <v/>
      </c>
      <c r="HT9" s="151" t="str">
        <f t="shared" si="3"/>
        <v/>
      </c>
      <c r="HU9" s="151" t="str">
        <f t="shared" si="3"/>
        <v/>
      </c>
      <c r="HV9" s="151" t="str">
        <f t="shared" si="3"/>
        <v/>
      </c>
      <c r="HW9" s="151" t="str">
        <f t="shared" si="3"/>
        <v/>
      </c>
      <c r="HX9" s="151" t="str">
        <f t="shared" si="3"/>
        <v/>
      </c>
      <c r="HY9" s="151" t="str">
        <f t="shared" si="3"/>
        <v/>
      </c>
      <c r="HZ9" s="151" t="str">
        <f t="shared" si="3"/>
        <v/>
      </c>
      <c r="IA9" s="151" t="str">
        <f t="shared" si="3"/>
        <v/>
      </c>
      <c r="IB9" s="151" t="str">
        <f t="shared" si="3"/>
        <v/>
      </c>
      <c r="IC9" s="151" t="str">
        <f t="shared" si="3"/>
        <v/>
      </c>
      <c r="ID9" s="151" t="str">
        <f t="shared" si="3"/>
        <v/>
      </c>
      <c r="IE9" s="151" t="str">
        <f t="shared" si="3"/>
        <v/>
      </c>
      <c r="IF9" s="151" t="str">
        <f t="shared" si="3"/>
        <v/>
      </c>
      <c r="IG9" s="151" t="str">
        <f t="shared" si="3"/>
        <v/>
      </c>
      <c r="IH9" s="151" t="str">
        <f t="shared" si="3"/>
        <v/>
      </c>
      <c r="II9" s="151" t="str">
        <f t="shared" si="3"/>
        <v/>
      </c>
      <c r="IJ9" s="151" t="str">
        <f t="shared" si="3"/>
        <v/>
      </c>
      <c r="IK9" s="151" t="str">
        <f t="shared" si="3"/>
        <v/>
      </c>
      <c r="IL9" s="151" t="str">
        <f t="shared" si="3"/>
        <v/>
      </c>
      <c r="IM9" s="151" t="str">
        <f t="shared" si="3"/>
        <v/>
      </c>
      <c r="IN9" s="151">
        <f t="shared" si="3"/>
        <v>44044</v>
      </c>
      <c r="IO9" s="151" t="str">
        <f t="shared" si="3"/>
        <v/>
      </c>
      <c r="IP9" s="151" t="str">
        <f t="shared" si="3"/>
        <v/>
      </c>
      <c r="IQ9" s="151" t="str">
        <f t="shared" si="3"/>
        <v/>
      </c>
      <c r="IR9" s="151" t="str">
        <f t="shared" si="3"/>
        <v/>
      </c>
      <c r="IS9" s="151" t="str">
        <f t="shared" si="3"/>
        <v/>
      </c>
      <c r="IT9" s="151" t="str">
        <f t="shared" si="3"/>
        <v/>
      </c>
      <c r="IU9" s="151" t="str">
        <f t="shared" si="3"/>
        <v/>
      </c>
      <c r="IV9" s="151" t="str">
        <f t="shared" si="3"/>
        <v/>
      </c>
      <c r="IW9" s="151" t="str">
        <f t="shared" si="3"/>
        <v/>
      </c>
      <c r="IX9" s="151" t="str">
        <f t="shared" si="3"/>
        <v/>
      </c>
      <c r="IY9" s="151" t="str">
        <f t="shared" si="3"/>
        <v/>
      </c>
      <c r="IZ9" s="151" t="str">
        <f t="shared" si="3"/>
        <v/>
      </c>
      <c r="JA9" s="151" t="str">
        <f t="shared" si="3"/>
        <v/>
      </c>
      <c r="JB9" s="151" t="str">
        <f t="shared" si="3"/>
        <v/>
      </c>
      <c r="JC9" s="151" t="str">
        <f t="shared" si="3"/>
        <v/>
      </c>
      <c r="JD9" s="151" t="str">
        <f t="shared" si="3"/>
        <v/>
      </c>
      <c r="JE9" s="151" t="str">
        <f t="shared" si="3"/>
        <v/>
      </c>
      <c r="JF9" s="151" t="str">
        <f t="shared" si="3"/>
        <v/>
      </c>
      <c r="JG9" s="151" t="str">
        <f t="shared" si="3"/>
        <v/>
      </c>
      <c r="JH9" s="151" t="str">
        <f t="shared" si="3"/>
        <v/>
      </c>
      <c r="JI9" s="151" t="str">
        <f t="shared" si="3"/>
        <v/>
      </c>
      <c r="JJ9" s="151" t="str">
        <f t="shared" si="3"/>
        <v/>
      </c>
      <c r="JK9" s="151" t="str">
        <f t="shared" si="3"/>
        <v/>
      </c>
      <c r="JL9" s="151" t="str">
        <f t="shared" si="3"/>
        <v/>
      </c>
      <c r="JM9" s="151" t="str">
        <f t="shared" si="3"/>
        <v/>
      </c>
      <c r="JN9" s="151" t="str">
        <f t="shared" si="3"/>
        <v/>
      </c>
      <c r="JO9" s="151" t="str">
        <f t="shared" si="3"/>
        <v/>
      </c>
      <c r="JP9" s="151" t="str">
        <f t="shared" si="3"/>
        <v/>
      </c>
      <c r="JQ9" s="151" t="str">
        <f t="shared" si="3"/>
        <v/>
      </c>
      <c r="JR9" s="151" t="str">
        <f t="shared" si="3"/>
        <v/>
      </c>
      <c r="JS9" s="151">
        <f t="shared" si="3"/>
        <v>44075</v>
      </c>
      <c r="JT9" s="151" t="str">
        <f t="shared" si="3"/>
        <v/>
      </c>
      <c r="JU9" s="151" t="str">
        <f t="shared" si="3"/>
        <v/>
      </c>
      <c r="JV9" s="151" t="str">
        <f t="shared" si="3"/>
        <v/>
      </c>
      <c r="JW9" s="151" t="str">
        <f t="shared" si="3"/>
        <v/>
      </c>
      <c r="JX9" s="151" t="str">
        <f t="shared" si="3"/>
        <v/>
      </c>
      <c r="JY9" s="151" t="str">
        <f t="shared" si="3"/>
        <v/>
      </c>
      <c r="JZ9" s="151" t="str">
        <f t="shared" si="3"/>
        <v/>
      </c>
      <c r="KA9" s="151" t="str">
        <f t="shared" si="3"/>
        <v/>
      </c>
      <c r="KB9" s="151" t="str">
        <f t="shared" si="3"/>
        <v/>
      </c>
      <c r="KC9" s="151" t="str">
        <f t="shared" si="3"/>
        <v/>
      </c>
      <c r="KD9" s="151" t="str">
        <f t="shared" si="3"/>
        <v/>
      </c>
      <c r="KE9" s="151" t="str">
        <f t="shared" ref="KE9:MP9" si="4">IF(DAY(KE11)=1,KE11,"")</f>
        <v/>
      </c>
      <c r="KF9" s="151" t="str">
        <f t="shared" si="4"/>
        <v/>
      </c>
      <c r="KG9" s="151" t="str">
        <f t="shared" si="4"/>
        <v/>
      </c>
      <c r="KH9" s="151" t="str">
        <f t="shared" si="4"/>
        <v/>
      </c>
      <c r="KI9" s="151" t="str">
        <f t="shared" si="4"/>
        <v/>
      </c>
      <c r="KJ9" s="151" t="str">
        <f t="shared" si="4"/>
        <v/>
      </c>
      <c r="KK9" s="151" t="str">
        <f t="shared" si="4"/>
        <v/>
      </c>
      <c r="KL9" s="151" t="str">
        <f t="shared" si="4"/>
        <v/>
      </c>
      <c r="KM9" s="151" t="str">
        <f t="shared" si="4"/>
        <v/>
      </c>
      <c r="KN9" s="151" t="str">
        <f t="shared" si="4"/>
        <v/>
      </c>
      <c r="KO9" s="151" t="str">
        <f t="shared" si="4"/>
        <v/>
      </c>
      <c r="KP9" s="151" t="str">
        <f t="shared" si="4"/>
        <v/>
      </c>
      <c r="KQ9" s="151" t="str">
        <f t="shared" si="4"/>
        <v/>
      </c>
      <c r="KR9" s="151" t="str">
        <f t="shared" si="4"/>
        <v/>
      </c>
      <c r="KS9" s="151" t="str">
        <f t="shared" si="4"/>
        <v/>
      </c>
      <c r="KT9" s="151" t="str">
        <f t="shared" si="4"/>
        <v/>
      </c>
      <c r="KU9" s="151" t="str">
        <f t="shared" si="4"/>
        <v/>
      </c>
      <c r="KV9" s="151" t="str">
        <f t="shared" si="4"/>
        <v/>
      </c>
      <c r="KW9" s="151">
        <f t="shared" si="4"/>
        <v>44105</v>
      </c>
      <c r="KX9" s="151" t="str">
        <f t="shared" si="4"/>
        <v/>
      </c>
      <c r="KY9" s="151" t="str">
        <f t="shared" si="4"/>
        <v/>
      </c>
      <c r="KZ9" s="151" t="str">
        <f t="shared" si="4"/>
        <v/>
      </c>
      <c r="LA9" s="151" t="str">
        <f t="shared" si="4"/>
        <v/>
      </c>
      <c r="LB9" s="151" t="str">
        <f t="shared" si="4"/>
        <v/>
      </c>
      <c r="LC9" s="151" t="str">
        <f t="shared" si="4"/>
        <v/>
      </c>
      <c r="LD9" s="151" t="str">
        <f t="shared" si="4"/>
        <v/>
      </c>
      <c r="LE9" s="151" t="str">
        <f t="shared" si="4"/>
        <v/>
      </c>
      <c r="LF9" s="151" t="str">
        <f t="shared" si="4"/>
        <v/>
      </c>
      <c r="LG9" s="151" t="str">
        <f t="shared" si="4"/>
        <v/>
      </c>
      <c r="LH9" s="151" t="str">
        <f t="shared" si="4"/>
        <v/>
      </c>
      <c r="LI9" s="151" t="str">
        <f t="shared" si="4"/>
        <v/>
      </c>
      <c r="LJ9" s="151" t="str">
        <f t="shared" si="4"/>
        <v/>
      </c>
      <c r="LK9" s="151" t="str">
        <f t="shared" si="4"/>
        <v/>
      </c>
      <c r="LL9" s="151" t="str">
        <f t="shared" si="4"/>
        <v/>
      </c>
      <c r="LM9" s="151" t="str">
        <f t="shared" si="4"/>
        <v/>
      </c>
      <c r="LN9" s="151" t="str">
        <f t="shared" si="4"/>
        <v/>
      </c>
      <c r="LO9" s="151" t="str">
        <f t="shared" si="4"/>
        <v/>
      </c>
      <c r="LP9" s="151" t="str">
        <f t="shared" si="4"/>
        <v/>
      </c>
      <c r="LQ9" s="151" t="str">
        <f t="shared" si="4"/>
        <v/>
      </c>
      <c r="LR9" s="151" t="str">
        <f t="shared" si="4"/>
        <v/>
      </c>
      <c r="LS9" s="151" t="str">
        <f t="shared" si="4"/>
        <v/>
      </c>
      <c r="LT9" s="151" t="str">
        <f t="shared" si="4"/>
        <v/>
      </c>
      <c r="LU9" s="151" t="str">
        <f t="shared" si="4"/>
        <v/>
      </c>
      <c r="LV9" s="151" t="str">
        <f t="shared" si="4"/>
        <v/>
      </c>
      <c r="LW9" s="151" t="str">
        <f t="shared" si="4"/>
        <v/>
      </c>
      <c r="LX9" s="151" t="str">
        <f t="shared" si="4"/>
        <v/>
      </c>
      <c r="LY9" s="151" t="str">
        <f t="shared" si="4"/>
        <v/>
      </c>
      <c r="LZ9" s="151" t="str">
        <f t="shared" si="4"/>
        <v/>
      </c>
      <c r="MA9" s="151" t="str">
        <f t="shared" si="4"/>
        <v/>
      </c>
      <c r="MB9" s="151">
        <f t="shared" si="4"/>
        <v>44136</v>
      </c>
      <c r="MC9" s="151" t="str">
        <f t="shared" si="4"/>
        <v/>
      </c>
      <c r="MD9" s="151" t="str">
        <f t="shared" si="4"/>
        <v/>
      </c>
      <c r="ME9" s="151" t="str">
        <f t="shared" si="4"/>
        <v/>
      </c>
      <c r="MF9" s="151" t="str">
        <f t="shared" si="4"/>
        <v/>
      </c>
      <c r="MG9" s="151" t="str">
        <f t="shared" si="4"/>
        <v/>
      </c>
      <c r="MH9" s="151" t="str">
        <f t="shared" si="4"/>
        <v/>
      </c>
      <c r="MI9" s="151" t="str">
        <f t="shared" si="4"/>
        <v/>
      </c>
      <c r="MJ9" s="151" t="str">
        <f t="shared" si="4"/>
        <v/>
      </c>
      <c r="MK9" s="151" t="str">
        <f t="shared" si="4"/>
        <v/>
      </c>
      <c r="ML9" s="151" t="str">
        <f t="shared" si="4"/>
        <v/>
      </c>
      <c r="MM9" s="151" t="str">
        <f t="shared" si="4"/>
        <v/>
      </c>
      <c r="MN9" s="151" t="str">
        <f t="shared" si="4"/>
        <v/>
      </c>
      <c r="MO9" s="151" t="str">
        <f t="shared" si="4"/>
        <v/>
      </c>
      <c r="MP9" s="151" t="str">
        <f t="shared" si="4"/>
        <v/>
      </c>
      <c r="MQ9" s="151" t="str">
        <f t="shared" ref="MQ9:PB9" si="5">IF(DAY(MQ11)=1,MQ11,"")</f>
        <v/>
      </c>
      <c r="MR9" s="151" t="str">
        <f t="shared" si="5"/>
        <v/>
      </c>
      <c r="MS9" s="151" t="str">
        <f t="shared" si="5"/>
        <v/>
      </c>
      <c r="MT9" s="151" t="str">
        <f t="shared" si="5"/>
        <v/>
      </c>
      <c r="MU9" s="151" t="str">
        <f t="shared" si="5"/>
        <v/>
      </c>
      <c r="MV9" s="151" t="str">
        <f t="shared" si="5"/>
        <v/>
      </c>
      <c r="MW9" s="151" t="str">
        <f t="shared" si="5"/>
        <v/>
      </c>
      <c r="MX9" s="151" t="str">
        <f t="shared" si="5"/>
        <v/>
      </c>
      <c r="MY9" s="151" t="str">
        <f t="shared" si="5"/>
        <v/>
      </c>
      <c r="MZ9" s="151" t="str">
        <f t="shared" si="5"/>
        <v/>
      </c>
      <c r="NA9" s="151" t="str">
        <f t="shared" si="5"/>
        <v/>
      </c>
      <c r="NB9" s="151" t="str">
        <f t="shared" si="5"/>
        <v/>
      </c>
      <c r="NC9" s="151" t="str">
        <f t="shared" si="5"/>
        <v/>
      </c>
      <c r="ND9" s="151" t="str">
        <f t="shared" si="5"/>
        <v/>
      </c>
      <c r="NE9" s="151" t="str">
        <f t="shared" si="5"/>
        <v/>
      </c>
      <c r="NF9" s="151">
        <f t="shared" si="5"/>
        <v>44166</v>
      </c>
      <c r="NG9" s="151" t="str">
        <f t="shared" si="5"/>
        <v/>
      </c>
      <c r="NH9" s="151" t="str">
        <f t="shared" si="5"/>
        <v/>
      </c>
      <c r="NI9" s="151" t="str">
        <f t="shared" si="5"/>
        <v/>
      </c>
      <c r="NJ9" s="151" t="str">
        <f t="shared" si="5"/>
        <v/>
      </c>
      <c r="NK9" s="151" t="str">
        <f t="shared" si="5"/>
        <v/>
      </c>
      <c r="NL9" s="151" t="str">
        <f t="shared" si="5"/>
        <v/>
      </c>
      <c r="NM9" s="151" t="str">
        <f t="shared" si="5"/>
        <v/>
      </c>
      <c r="NN9" s="151" t="str">
        <f t="shared" si="5"/>
        <v/>
      </c>
      <c r="NO9" s="151" t="str">
        <f t="shared" si="5"/>
        <v/>
      </c>
      <c r="NP9" s="151" t="str">
        <f t="shared" si="5"/>
        <v/>
      </c>
      <c r="NQ9" s="151" t="str">
        <f t="shared" si="5"/>
        <v/>
      </c>
      <c r="NR9" s="151" t="str">
        <f t="shared" si="5"/>
        <v/>
      </c>
      <c r="NS9" s="151" t="str">
        <f t="shared" si="5"/>
        <v/>
      </c>
      <c r="NT9" s="151" t="str">
        <f t="shared" si="5"/>
        <v/>
      </c>
      <c r="NU9" s="151" t="str">
        <f t="shared" si="5"/>
        <v/>
      </c>
      <c r="NV9" s="151" t="str">
        <f t="shared" si="5"/>
        <v/>
      </c>
      <c r="NW9" s="151" t="str">
        <f t="shared" si="5"/>
        <v/>
      </c>
      <c r="NX9" s="151" t="str">
        <f t="shared" si="5"/>
        <v/>
      </c>
      <c r="NY9" s="151" t="str">
        <f t="shared" si="5"/>
        <v/>
      </c>
      <c r="NZ9" s="151" t="str">
        <f t="shared" si="5"/>
        <v/>
      </c>
      <c r="OA9" s="151" t="str">
        <f t="shared" si="5"/>
        <v/>
      </c>
      <c r="OB9" s="151" t="str">
        <f t="shared" si="5"/>
        <v/>
      </c>
      <c r="OC9" s="151" t="str">
        <f t="shared" si="5"/>
        <v/>
      </c>
      <c r="OD9" s="151" t="str">
        <f t="shared" si="5"/>
        <v/>
      </c>
      <c r="OE9" s="151" t="str">
        <f t="shared" si="5"/>
        <v/>
      </c>
      <c r="OF9" s="151" t="str">
        <f t="shared" si="5"/>
        <v/>
      </c>
      <c r="OG9" s="151" t="str">
        <f t="shared" si="5"/>
        <v/>
      </c>
      <c r="OH9" s="151" t="str">
        <f t="shared" si="5"/>
        <v/>
      </c>
      <c r="OI9" s="151" t="str">
        <f t="shared" si="5"/>
        <v/>
      </c>
      <c r="OJ9" s="151" t="str">
        <f t="shared" si="5"/>
        <v/>
      </c>
      <c r="OK9" s="151">
        <f t="shared" si="5"/>
        <v>44197</v>
      </c>
      <c r="OL9" s="151" t="str">
        <f t="shared" si="5"/>
        <v/>
      </c>
      <c r="OM9" s="151" t="str">
        <f t="shared" si="5"/>
        <v/>
      </c>
      <c r="ON9" s="151" t="str">
        <f t="shared" si="5"/>
        <v/>
      </c>
      <c r="OO9" s="151" t="str">
        <f t="shared" si="5"/>
        <v/>
      </c>
      <c r="OP9" s="151" t="str">
        <f t="shared" si="5"/>
        <v/>
      </c>
      <c r="OQ9" s="151" t="str">
        <f t="shared" si="5"/>
        <v/>
      </c>
      <c r="OR9" s="151" t="str">
        <f t="shared" si="5"/>
        <v/>
      </c>
      <c r="OS9" s="151" t="str">
        <f t="shared" si="5"/>
        <v/>
      </c>
      <c r="OT9" s="151" t="str">
        <f t="shared" si="5"/>
        <v/>
      </c>
      <c r="OU9" s="151" t="str">
        <f t="shared" si="5"/>
        <v/>
      </c>
      <c r="OV9" s="151" t="str">
        <f t="shared" si="5"/>
        <v/>
      </c>
      <c r="OW9" s="151" t="str">
        <f t="shared" si="5"/>
        <v/>
      </c>
      <c r="OX9" s="151" t="str">
        <f t="shared" si="5"/>
        <v/>
      </c>
      <c r="OY9" s="151" t="str">
        <f t="shared" si="5"/>
        <v/>
      </c>
      <c r="OZ9" s="151" t="str">
        <f t="shared" si="5"/>
        <v/>
      </c>
      <c r="PA9" s="151" t="str">
        <f t="shared" si="5"/>
        <v/>
      </c>
      <c r="PB9" s="151" t="str">
        <f t="shared" si="5"/>
        <v/>
      </c>
      <c r="PC9" s="151" t="str">
        <f t="shared" ref="PC9:RN9" si="6">IF(DAY(PC11)=1,PC11,"")</f>
        <v/>
      </c>
      <c r="PD9" s="151" t="str">
        <f t="shared" si="6"/>
        <v/>
      </c>
      <c r="PE9" s="151" t="str">
        <f t="shared" si="6"/>
        <v/>
      </c>
      <c r="PF9" s="151" t="str">
        <f t="shared" si="6"/>
        <v/>
      </c>
      <c r="PG9" s="151" t="str">
        <f t="shared" si="6"/>
        <v/>
      </c>
      <c r="PH9" s="151" t="str">
        <f t="shared" si="6"/>
        <v/>
      </c>
      <c r="PI9" s="151" t="str">
        <f t="shared" si="6"/>
        <v/>
      </c>
      <c r="PJ9" s="151" t="str">
        <f t="shared" si="6"/>
        <v/>
      </c>
      <c r="PK9" s="151" t="str">
        <f t="shared" si="6"/>
        <v/>
      </c>
      <c r="PL9" s="151" t="str">
        <f t="shared" si="6"/>
        <v/>
      </c>
      <c r="PM9" s="151" t="str">
        <f t="shared" si="6"/>
        <v/>
      </c>
      <c r="PN9" s="151" t="str">
        <f t="shared" si="6"/>
        <v/>
      </c>
      <c r="PO9" s="151" t="str">
        <f t="shared" si="6"/>
        <v/>
      </c>
      <c r="PP9" s="151">
        <f t="shared" si="6"/>
        <v>44228</v>
      </c>
      <c r="PQ9" s="151" t="str">
        <f t="shared" si="6"/>
        <v/>
      </c>
      <c r="PR9" s="151" t="str">
        <f t="shared" si="6"/>
        <v/>
      </c>
      <c r="PS9" s="151" t="str">
        <f t="shared" si="6"/>
        <v/>
      </c>
      <c r="PT9" s="151" t="str">
        <f t="shared" si="6"/>
        <v/>
      </c>
      <c r="PU9" s="151" t="str">
        <f t="shared" si="6"/>
        <v/>
      </c>
      <c r="PV9" s="151" t="str">
        <f t="shared" si="6"/>
        <v/>
      </c>
      <c r="PW9" s="151" t="str">
        <f t="shared" si="6"/>
        <v/>
      </c>
      <c r="PX9" s="151" t="str">
        <f t="shared" si="6"/>
        <v/>
      </c>
      <c r="PY9" s="151" t="str">
        <f t="shared" si="6"/>
        <v/>
      </c>
      <c r="PZ9" s="151" t="str">
        <f t="shared" si="6"/>
        <v/>
      </c>
      <c r="QA9" s="151" t="str">
        <f t="shared" si="6"/>
        <v/>
      </c>
      <c r="QB9" s="151" t="str">
        <f t="shared" si="6"/>
        <v/>
      </c>
      <c r="QC9" s="151" t="str">
        <f t="shared" si="6"/>
        <v/>
      </c>
      <c r="QD9" s="151" t="str">
        <f t="shared" si="6"/>
        <v/>
      </c>
      <c r="QE9" s="151" t="str">
        <f t="shared" si="6"/>
        <v/>
      </c>
      <c r="QF9" s="151" t="str">
        <f t="shared" si="6"/>
        <v/>
      </c>
      <c r="QG9" s="151" t="str">
        <f t="shared" si="6"/>
        <v/>
      </c>
      <c r="QH9" s="151" t="str">
        <f t="shared" si="6"/>
        <v/>
      </c>
      <c r="QI9" s="151" t="str">
        <f t="shared" si="6"/>
        <v/>
      </c>
      <c r="QJ9" s="151" t="str">
        <f t="shared" si="6"/>
        <v/>
      </c>
      <c r="QK9" s="151" t="str">
        <f t="shared" si="6"/>
        <v/>
      </c>
      <c r="QL9" s="151" t="str">
        <f t="shared" si="6"/>
        <v/>
      </c>
      <c r="QM9" s="151" t="str">
        <f t="shared" si="6"/>
        <v/>
      </c>
      <c r="QN9" s="151" t="str">
        <f t="shared" si="6"/>
        <v/>
      </c>
      <c r="QO9" s="151" t="str">
        <f t="shared" si="6"/>
        <v/>
      </c>
      <c r="QP9" s="151" t="str">
        <f t="shared" si="6"/>
        <v/>
      </c>
      <c r="QQ9" s="151" t="str">
        <f t="shared" si="6"/>
        <v/>
      </c>
      <c r="QR9" s="151">
        <f t="shared" si="6"/>
        <v>44256</v>
      </c>
      <c r="QS9" s="151" t="str">
        <f t="shared" si="6"/>
        <v/>
      </c>
      <c r="QT9" s="151" t="str">
        <f t="shared" si="6"/>
        <v/>
      </c>
      <c r="QU9" s="151" t="str">
        <f t="shared" si="6"/>
        <v/>
      </c>
      <c r="QV9" s="151" t="str">
        <f t="shared" si="6"/>
        <v/>
      </c>
      <c r="QW9" s="151" t="str">
        <f t="shared" si="6"/>
        <v/>
      </c>
      <c r="QX9" s="151" t="str">
        <f t="shared" si="6"/>
        <v/>
      </c>
      <c r="QY9" s="151" t="str">
        <f t="shared" si="6"/>
        <v/>
      </c>
      <c r="QZ9" s="151" t="str">
        <f t="shared" si="6"/>
        <v/>
      </c>
      <c r="RA9" s="151" t="str">
        <f t="shared" si="6"/>
        <v/>
      </c>
      <c r="RB9" s="151" t="str">
        <f t="shared" si="6"/>
        <v/>
      </c>
      <c r="RC9" s="151" t="str">
        <f t="shared" si="6"/>
        <v/>
      </c>
      <c r="RD9" s="151" t="str">
        <f t="shared" si="6"/>
        <v/>
      </c>
      <c r="RE9" s="151" t="str">
        <f t="shared" si="6"/>
        <v/>
      </c>
      <c r="RF9" s="151" t="str">
        <f t="shared" si="6"/>
        <v/>
      </c>
      <c r="RG9" s="151" t="str">
        <f t="shared" si="6"/>
        <v/>
      </c>
      <c r="RH9" s="151" t="str">
        <f t="shared" si="6"/>
        <v/>
      </c>
      <c r="RI9" s="151" t="str">
        <f t="shared" si="6"/>
        <v/>
      </c>
      <c r="RJ9" s="151" t="str">
        <f t="shared" si="6"/>
        <v/>
      </c>
      <c r="RK9" s="151" t="str">
        <f t="shared" si="6"/>
        <v/>
      </c>
      <c r="RL9" s="151" t="str">
        <f t="shared" si="6"/>
        <v/>
      </c>
      <c r="RM9" s="151" t="str">
        <f t="shared" si="6"/>
        <v/>
      </c>
      <c r="RN9" s="151" t="str">
        <f t="shared" si="6"/>
        <v/>
      </c>
      <c r="RO9" s="151" t="str">
        <f t="shared" ref="RO9:TZ9" si="7">IF(DAY(RO11)=1,RO11,"")</f>
        <v/>
      </c>
      <c r="RP9" s="151" t="str">
        <f t="shared" si="7"/>
        <v/>
      </c>
      <c r="RQ9" s="151" t="str">
        <f t="shared" si="7"/>
        <v/>
      </c>
      <c r="RR9" s="151" t="str">
        <f t="shared" si="7"/>
        <v/>
      </c>
      <c r="RS9" s="151" t="str">
        <f t="shared" si="7"/>
        <v/>
      </c>
      <c r="RT9" s="151" t="str">
        <f t="shared" si="7"/>
        <v/>
      </c>
      <c r="RU9" s="151" t="str">
        <f t="shared" si="7"/>
        <v/>
      </c>
      <c r="RV9" s="151" t="str">
        <f t="shared" si="7"/>
        <v/>
      </c>
      <c r="RW9" s="151">
        <f t="shared" si="7"/>
        <v>44287</v>
      </c>
      <c r="RX9" s="151" t="str">
        <f t="shared" si="7"/>
        <v/>
      </c>
      <c r="RY9" s="151" t="str">
        <f t="shared" si="7"/>
        <v/>
      </c>
      <c r="RZ9" s="151" t="str">
        <f t="shared" si="7"/>
        <v/>
      </c>
      <c r="SA9" s="151" t="str">
        <f t="shared" si="7"/>
        <v/>
      </c>
      <c r="SB9" s="151" t="str">
        <f t="shared" si="7"/>
        <v/>
      </c>
      <c r="SC9" s="151" t="str">
        <f t="shared" si="7"/>
        <v/>
      </c>
      <c r="SD9" s="151" t="str">
        <f t="shared" si="7"/>
        <v/>
      </c>
      <c r="SE9" s="151" t="str">
        <f t="shared" si="7"/>
        <v/>
      </c>
      <c r="SF9" s="151" t="str">
        <f t="shared" si="7"/>
        <v/>
      </c>
      <c r="SG9" s="151" t="str">
        <f t="shared" si="7"/>
        <v/>
      </c>
      <c r="SH9" s="151" t="str">
        <f t="shared" si="7"/>
        <v/>
      </c>
      <c r="SI9" s="151" t="str">
        <f t="shared" si="7"/>
        <v/>
      </c>
      <c r="SJ9" s="151" t="str">
        <f t="shared" si="7"/>
        <v/>
      </c>
      <c r="SK9" s="151" t="str">
        <f t="shared" si="7"/>
        <v/>
      </c>
      <c r="SL9" s="151" t="str">
        <f t="shared" si="7"/>
        <v/>
      </c>
      <c r="SM9" s="151" t="str">
        <f t="shared" si="7"/>
        <v/>
      </c>
      <c r="SN9" s="151" t="str">
        <f t="shared" si="7"/>
        <v/>
      </c>
      <c r="SO9" s="151" t="str">
        <f t="shared" si="7"/>
        <v/>
      </c>
      <c r="SP9" s="151" t="str">
        <f t="shared" si="7"/>
        <v/>
      </c>
      <c r="SQ9" s="151" t="str">
        <f t="shared" si="7"/>
        <v/>
      </c>
      <c r="SR9" s="151" t="str">
        <f t="shared" si="7"/>
        <v/>
      </c>
      <c r="SS9" s="151" t="str">
        <f t="shared" si="7"/>
        <v/>
      </c>
      <c r="ST9" s="151" t="str">
        <f t="shared" si="7"/>
        <v/>
      </c>
      <c r="SU9" s="151" t="str">
        <f t="shared" si="7"/>
        <v/>
      </c>
      <c r="SV9" s="151" t="str">
        <f t="shared" si="7"/>
        <v/>
      </c>
      <c r="SW9" s="151" t="str">
        <f t="shared" si="7"/>
        <v/>
      </c>
      <c r="SX9" s="151" t="str">
        <f t="shared" si="7"/>
        <v/>
      </c>
      <c r="SY9" s="151" t="str">
        <f t="shared" si="7"/>
        <v/>
      </c>
      <c r="SZ9" s="151" t="str">
        <f t="shared" si="7"/>
        <v/>
      </c>
      <c r="TA9" s="151">
        <f t="shared" si="7"/>
        <v>44317</v>
      </c>
      <c r="TB9" s="151" t="str">
        <f t="shared" si="7"/>
        <v/>
      </c>
      <c r="TC9" s="151" t="str">
        <f t="shared" si="7"/>
        <v/>
      </c>
      <c r="TD9" s="151" t="str">
        <f t="shared" si="7"/>
        <v/>
      </c>
      <c r="TE9" s="151" t="str">
        <f t="shared" si="7"/>
        <v/>
      </c>
      <c r="TF9" s="151" t="str">
        <f t="shared" si="7"/>
        <v/>
      </c>
      <c r="TG9" s="151" t="str">
        <f t="shared" si="7"/>
        <v/>
      </c>
      <c r="TH9" s="151" t="str">
        <f t="shared" si="7"/>
        <v/>
      </c>
      <c r="TI9" s="151" t="str">
        <f t="shared" si="7"/>
        <v/>
      </c>
      <c r="TJ9" s="151" t="str">
        <f t="shared" si="7"/>
        <v/>
      </c>
      <c r="TK9" s="151" t="str">
        <f t="shared" si="7"/>
        <v/>
      </c>
      <c r="TL9" s="151" t="str">
        <f t="shared" si="7"/>
        <v/>
      </c>
      <c r="TM9" s="151" t="str">
        <f t="shared" si="7"/>
        <v/>
      </c>
      <c r="TN9" s="151" t="str">
        <f t="shared" si="7"/>
        <v/>
      </c>
      <c r="TO9" s="151" t="str">
        <f t="shared" si="7"/>
        <v/>
      </c>
      <c r="TP9" s="151" t="str">
        <f t="shared" si="7"/>
        <v/>
      </c>
      <c r="TQ9" s="151" t="str">
        <f t="shared" si="7"/>
        <v/>
      </c>
      <c r="TR9" s="151" t="str">
        <f t="shared" si="7"/>
        <v/>
      </c>
      <c r="TS9" s="151" t="str">
        <f t="shared" si="7"/>
        <v/>
      </c>
      <c r="TT9" s="151" t="str">
        <f t="shared" si="7"/>
        <v/>
      </c>
      <c r="TU9" s="151" t="str">
        <f t="shared" si="7"/>
        <v/>
      </c>
      <c r="TV9" s="151" t="str">
        <f t="shared" si="7"/>
        <v/>
      </c>
      <c r="TW9" s="151" t="str">
        <f t="shared" si="7"/>
        <v/>
      </c>
      <c r="TX9" s="151" t="str">
        <f t="shared" si="7"/>
        <v/>
      </c>
      <c r="TY9" s="151" t="str">
        <f t="shared" si="7"/>
        <v/>
      </c>
      <c r="TZ9" s="151" t="str">
        <f t="shared" si="7"/>
        <v/>
      </c>
      <c r="UA9" s="151" t="str">
        <f t="shared" ref="UA9:WL9" si="8">IF(DAY(UA11)=1,UA11,"")</f>
        <v/>
      </c>
      <c r="UB9" s="151" t="str">
        <f t="shared" si="8"/>
        <v/>
      </c>
      <c r="UC9" s="151" t="str">
        <f t="shared" si="8"/>
        <v/>
      </c>
      <c r="UD9" s="151" t="str">
        <f t="shared" si="8"/>
        <v/>
      </c>
      <c r="UE9" s="151" t="str">
        <f t="shared" si="8"/>
        <v/>
      </c>
      <c r="UF9" s="151">
        <f t="shared" si="8"/>
        <v>44348</v>
      </c>
      <c r="UG9" s="151" t="str">
        <f t="shared" si="8"/>
        <v/>
      </c>
      <c r="UH9" s="151" t="str">
        <f t="shared" si="8"/>
        <v/>
      </c>
      <c r="UI9" s="151" t="str">
        <f t="shared" si="8"/>
        <v/>
      </c>
      <c r="UJ9" s="151" t="str">
        <f t="shared" si="8"/>
        <v/>
      </c>
      <c r="UK9" s="151" t="str">
        <f t="shared" si="8"/>
        <v/>
      </c>
      <c r="UL9" s="151" t="str">
        <f t="shared" si="8"/>
        <v/>
      </c>
      <c r="UM9" s="151" t="str">
        <f t="shared" si="8"/>
        <v/>
      </c>
      <c r="UN9" s="151" t="str">
        <f t="shared" si="8"/>
        <v/>
      </c>
      <c r="UO9" s="151" t="str">
        <f t="shared" si="8"/>
        <v/>
      </c>
      <c r="UP9" s="151" t="str">
        <f t="shared" si="8"/>
        <v/>
      </c>
      <c r="UQ9" s="151" t="str">
        <f t="shared" si="8"/>
        <v/>
      </c>
      <c r="UR9" s="151" t="str">
        <f t="shared" si="8"/>
        <v/>
      </c>
      <c r="US9" s="151" t="str">
        <f t="shared" si="8"/>
        <v/>
      </c>
      <c r="UT9" s="151" t="str">
        <f t="shared" si="8"/>
        <v/>
      </c>
      <c r="UU9" s="151" t="str">
        <f t="shared" si="8"/>
        <v/>
      </c>
      <c r="UV9" s="151" t="str">
        <f t="shared" si="8"/>
        <v/>
      </c>
      <c r="UW9" s="151" t="str">
        <f t="shared" si="8"/>
        <v/>
      </c>
      <c r="UX9" s="151" t="str">
        <f t="shared" si="8"/>
        <v/>
      </c>
      <c r="UY9" s="151" t="str">
        <f t="shared" si="8"/>
        <v/>
      </c>
      <c r="UZ9" s="151" t="str">
        <f t="shared" si="8"/>
        <v/>
      </c>
      <c r="VA9" s="151" t="str">
        <f t="shared" si="8"/>
        <v/>
      </c>
      <c r="VB9" s="151" t="str">
        <f t="shared" si="8"/>
        <v/>
      </c>
      <c r="VC9" s="151" t="str">
        <f t="shared" si="8"/>
        <v/>
      </c>
      <c r="VD9" s="151" t="str">
        <f t="shared" si="8"/>
        <v/>
      </c>
      <c r="VE9" s="151" t="str">
        <f t="shared" si="8"/>
        <v/>
      </c>
      <c r="VF9" s="151" t="str">
        <f t="shared" si="8"/>
        <v/>
      </c>
      <c r="VG9" s="151" t="str">
        <f t="shared" si="8"/>
        <v/>
      </c>
      <c r="VH9" s="151" t="str">
        <f t="shared" si="8"/>
        <v/>
      </c>
      <c r="VI9" s="151" t="str">
        <f t="shared" si="8"/>
        <v/>
      </c>
      <c r="VJ9" s="151">
        <f t="shared" si="8"/>
        <v>44378</v>
      </c>
      <c r="VK9" s="151" t="str">
        <f t="shared" si="8"/>
        <v/>
      </c>
      <c r="VL9" s="151" t="str">
        <f t="shared" si="8"/>
        <v/>
      </c>
      <c r="VM9" s="151" t="str">
        <f t="shared" si="8"/>
        <v/>
      </c>
      <c r="VN9" s="151" t="str">
        <f t="shared" si="8"/>
        <v/>
      </c>
      <c r="VO9" s="151" t="str">
        <f t="shared" si="8"/>
        <v/>
      </c>
      <c r="VP9" s="151" t="str">
        <f t="shared" si="8"/>
        <v/>
      </c>
      <c r="VQ9" s="151" t="str">
        <f t="shared" si="8"/>
        <v/>
      </c>
      <c r="VR9" s="151" t="str">
        <f t="shared" si="8"/>
        <v/>
      </c>
      <c r="VS9" s="151" t="str">
        <f t="shared" si="8"/>
        <v/>
      </c>
      <c r="VT9" s="151" t="str">
        <f t="shared" si="8"/>
        <v/>
      </c>
      <c r="VU9" s="151" t="str">
        <f t="shared" si="8"/>
        <v/>
      </c>
      <c r="VV9" s="151" t="str">
        <f t="shared" si="8"/>
        <v/>
      </c>
      <c r="VW9" s="151" t="str">
        <f t="shared" si="8"/>
        <v/>
      </c>
      <c r="VX9" s="151" t="str">
        <f t="shared" si="8"/>
        <v/>
      </c>
      <c r="VY9" s="151" t="str">
        <f t="shared" si="8"/>
        <v/>
      </c>
      <c r="VZ9" s="151" t="str">
        <f t="shared" si="8"/>
        <v/>
      </c>
      <c r="WA9" s="151" t="str">
        <f t="shared" si="8"/>
        <v/>
      </c>
      <c r="WB9" s="151" t="str">
        <f t="shared" si="8"/>
        <v/>
      </c>
      <c r="WC9" s="151" t="str">
        <f t="shared" si="8"/>
        <v/>
      </c>
      <c r="WD9" s="151" t="str">
        <f t="shared" si="8"/>
        <v/>
      </c>
      <c r="WE9" s="151" t="str">
        <f t="shared" si="8"/>
        <v/>
      </c>
      <c r="WF9" s="151" t="str">
        <f t="shared" si="8"/>
        <v/>
      </c>
      <c r="WG9" s="151" t="str">
        <f t="shared" si="8"/>
        <v/>
      </c>
      <c r="WH9" s="151" t="str">
        <f t="shared" si="8"/>
        <v/>
      </c>
      <c r="WI9" s="151" t="str">
        <f t="shared" si="8"/>
        <v/>
      </c>
      <c r="WJ9" s="151" t="str">
        <f t="shared" si="8"/>
        <v/>
      </c>
      <c r="WK9" s="151" t="str">
        <f t="shared" si="8"/>
        <v/>
      </c>
      <c r="WL9" s="151" t="str">
        <f t="shared" si="8"/>
        <v/>
      </c>
      <c r="WM9" s="151" t="str">
        <f t="shared" ref="WM9:YX9" si="9">IF(DAY(WM11)=1,WM11,"")</f>
        <v/>
      </c>
      <c r="WN9" s="151" t="str">
        <f t="shared" si="9"/>
        <v/>
      </c>
      <c r="WO9" s="151">
        <f t="shared" si="9"/>
        <v>44409</v>
      </c>
      <c r="WP9" s="151" t="str">
        <f t="shared" si="9"/>
        <v/>
      </c>
      <c r="WQ9" s="151" t="str">
        <f t="shared" si="9"/>
        <v/>
      </c>
      <c r="WR9" s="151" t="str">
        <f t="shared" si="9"/>
        <v/>
      </c>
      <c r="WS9" s="151" t="str">
        <f t="shared" si="9"/>
        <v/>
      </c>
      <c r="WT9" s="151" t="str">
        <f t="shared" si="9"/>
        <v/>
      </c>
      <c r="WU9" s="151" t="str">
        <f t="shared" si="9"/>
        <v/>
      </c>
      <c r="WV9" s="151" t="str">
        <f t="shared" si="9"/>
        <v/>
      </c>
      <c r="WW9" s="151" t="str">
        <f t="shared" si="9"/>
        <v/>
      </c>
      <c r="WX9" s="151" t="str">
        <f t="shared" si="9"/>
        <v/>
      </c>
      <c r="WY9" s="151" t="str">
        <f t="shared" si="9"/>
        <v/>
      </c>
      <c r="WZ9" s="151" t="str">
        <f t="shared" si="9"/>
        <v/>
      </c>
      <c r="XA9" s="151" t="str">
        <f t="shared" si="9"/>
        <v/>
      </c>
      <c r="XB9" s="151" t="str">
        <f t="shared" si="9"/>
        <v/>
      </c>
      <c r="XC9" s="151" t="str">
        <f t="shared" si="9"/>
        <v/>
      </c>
      <c r="XD9" s="151" t="str">
        <f t="shared" si="9"/>
        <v/>
      </c>
      <c r="XE9" s="151" t="str">
        <f t="shared" si="9"/>
        <v/>
      </c>
      <c r="XF9" s="151" t="str">
        <f t="shared" si="9"/>
        <v/>
      </c>
      <c r="XG9" s="151" t="str">
        <f t="shared" si="9"/>
        <v/>
      </c>
      <c r="XH9" s="151" t="str">
        <f t="shared" si="9"/>
        <v/>
      </c>
      <c r="XI9" s="151" t="str">
        <f t="shared" si="9"/>
        <v/>
      </c>
      <c r="XJ9" s="151" t="str">
        <f t="shared" si="9"/>
        <v/>
      </c>
      <c r="XK9" s="151" t="str">
        <f t="shared" si="9"/>
        <v/>
      </c>
      <c r="XL9" s="151" t="str">
        <f t="shared" si="9"/>
        <v/>
      </c>
      <c r="XM9" s="151" t="str">
        <f t="shared" si="9"/>
        <v/>
      </c>
      <c r="XN9" s="151" t="str">
        <f t="shared" si="9"/>
        <v/>
      </c>
      <c r="XO9" s="151" t="str">
        <f t="shared" si="9"/>
        <v/>
      </c>
      <c r="XP9" s="151" t="str">
        <f t="shared" si="9"/>
        <v/>
      </c>
      <c r="XQ9" s="151" t="str">
        <f t="shared" si="9"/>
        <v/>
      </c>
      <c r="XR9" s="151" t="str">
        <f t="shared" si="9"/>
        <v/>
      </c>
      <c r="XS9" s="151" t="str">
        <f t="shared" si="9"/>
        <v/>
      </c>
      <c r="XT9" s="151">
        <f t="shared" si="9"/>
        <v>44440</v>
      </c>
      <c r="XU9" s="151" t="str">
        <f t="shared" si="9"/>
        <v/>
      </c>
      <c r="XV9" s="151" t="str">
        <f t="shared" si="9"/>
        <v/>
      </c>
      <c r="XW9" s="151" t="str">
        <f t="shared" si="9"/>
        <v/>
      </c>
      <c r="XX9" s="151" t="str">
        <f t="shared" si="9"/>
        <v/>
      </c>
      <c r="XY9" s="151" t="str">
        <f t="shared" si="9"/>
        <v/>
      </c>
      <c r="XZ9" s="151" t="str">
        <f t="shared" si="9"/>
        <v/>
      </c>
      <c r="YA9" s="151" t="str">
        <f t="shared" si="9"/>
        <v/>
      </c>
      <c r="YB9" s="151" t="str">
        <f t="shared" si="9"/>
        <v/>
      </c>
      <c r="YC9" s="151" t="str">
        <f t="shared" si="9"/>
        <v/>
      </c>
      <c r="YD9" s="151" t="str">
        <f t="shared" si="9"/>
        <v/>
      </c>
      <c r="YE9" s="151" t="str">
        <f t="shared" si="9"/>
        <v/>
      </c>
      <c r="YF9" s="151" t="str">
        <f t="shared" si="9"/>
        <v/>
      </c>
      <c r="YG9" s="151" t="str">
        <f t="shared" si="9"/>
        <v/>
      </c>
      <c r="YH9" s="151" t="str">
        <f t="shared" si="9"/>
        <v/>
      </c>
      <c r="YI9" s="151" t="str">
        <f t="shared" si="9"/>
        <v/>
      </c>
      <c r="YJ9" s="151" t="str">
        <f t="shared" si="9"/>
        <v/>
      </c>
      <c r="YK9" s="151" t="str">
        <f t="shared" si="9"/>
        <v/>
      </c>
      <c r="YL9" s="151" t="str">
        <f t="shared" si="9"/>
        <v/>
      </c>
      <c r="YM9" s="151" t="str">
        <f t="shared" si="9"/>
        <v/>
      </c>
      <c r="YN9" s="151" t="str">
        <f t="shared" si="9"/>
        <v/>
      </c>
      <c r="YO9" s="151" t="str">
        <f t="shared" si="9"/>
        <v/>
      </c>
      <c r="YP9" s="151" t="str">
        <f t="shared" si="9"/>
        <v/>
      </c>
      <c r="YQ9" s="151" t="str">
        <f t="shared" si="9"/>
        <v/>
      </c>
      <c r="YR9" s="151" t="str">
        <f t="shared" si="9"/>
        <v/>
      </c>
      <c r="YS9" s="151" t="str">
        <f t="shared" si="9"/>
        <v/>
      </c>
      <c r="YT9" s="151" t="str">
        <f t="shared" si="9"/>
        <v/>
      </c>
      <c r="YU9" s="151" t="str">
        <f t="shared" si="9"/>
        <v/>
      </c>
      <c r="YV9" s="151" t="str">
        <f t="shared" si="9"/>
        <v/>
      </c>
      <c r="YW9" s="151" t="str">
        <f t="shared" si="9"/>
        <v/>
      </c>
      <c r="YX9" s="151">
        <f t="shared" si="9"/>
        <v>44470</v>
      </c>
      <c r="YY9" s="151" t="str">
        <f t="shared" ref="YY9:ABJ9" si="10">IF(DAY(YY11)=1,YY11,"")</f>
        <v/>
      </c>
      <c r="YZ9" s="151" t="str">
        <f t="shared" si="10"/>
        <v/>
      </c>
      <c r="ZA9" s="151" t="str">
        <f t="shared" si="10"/>
        <v/>
      </c>
      <c r="ZB9" s="151" t="str">
        <f t="shared" si="10"/>
        <v/>
      </c>
      <c r="ZC9" s="151" t="str">
        <f t="shared" si="10"/>
        <v/>
      </c>
      <c r="ZD9" s="151" t="str">
        <f t="shared" si="10"/>
        <v/>
      </c>
      <c r="ZE9" s="151" t="str">
        <f t="shared" si="10"/>
        <v/>
      </c>
      <c r="ZF9" s="151" t="str">
        <f t="shared" si="10"/>
        <v/>
      </c>
      <c r="ZG9" s="151" t="str">
        <f t="shared" si="10"/>
        <v/>
      </c>
      <c r="ZH9" s="151" t="str">
        <f t="shared" si="10"/>
        <v/>
      </c>
      <c r="ZI9" s="151" t="str">
        <f t="shared" si="10"/>
        <v/>
      </c>
      <c r="ZJ9" s="151" t="str">
        <f t="shared" si="10"/>
        <v/>
      </c>
      <c r="ZK9" s="151" t="str">
        <f t="shared" si="10"/>
        <v/>
      </c>
      <c r="ZL9" s="151" t="str">
        <f t="shared" si="10"/>
        <v/>
      </c>
      <c r="ZM9" s="151" t="str">
        <f t="shared" si="10"/>
        <v/>
      </c>
      <c r="ZN9" s="151" t="str">
        <f t="shared" si="10"/>
        <v/>
      </c>
      <c r="ZO9" s="151" t="str">
        <f t="shared" si="10"/>
        <v/>
      </c>
      <c r="ZP9" s="151" t="str">
        <f t="shared" si="10"/>
        <v/>
      </c>
      <c r="ZQ9" s="151" t="str">
        <f t="shared" si="10"/>
        <v/>
      </c>
      <c r="ZR9" s="151" t="str">
        <f t="shared" si="10"/>
        <v/>
      </c>
      <c r="ZS9" s="151" t="str">
        <f t="shared" si="10"/>
        <v/>
      </c>
      <c r="ZT9" s="151" t="str">
        <f t="shared" si="10"/>
        <v/>
      </c>
      <c r="ZU9" s="151" t="str">
        <f t="shared" si="10"/>
        <v/>
      </c>
      <c r="ZV9" s="151" t="str">
        <f t="shared" si="10"/>
        <v/>
      </c>
      <c r="ZW9" s="151" t="str">
        <f t="shared" si="10"/>
        <v/>
      </c>
      <c r="ZX9" s="151" t="str">
        <f t="shared" si="10"/>
        <v/>
      </c>
      <c r="ZY9" s="151" t="str">
        <f t="shared" si="10"/>
        <v/>
      </c>
      <c r="ZZ9" s="151" t="str">
        <f t="shared" si="10"/>
        <v/>
      </c>
      <c r="AAA9" s="151" t="str">
        <f t="shared" si="10"/>
        <v/>
      </c>
      <c r="AAB9" s="151" t="str">
        <f t="shared" si="10"/>
        <v/>
      </c>
      <c r="AAC9" s="151">
        <f t="shared" si="10"/>
        <v>44501</v>
      </c>
      <c r="AAD9" s="151" t="str">
        <f t="shared" si="10"/>
        <v/>
      </c>
      <c r="AAE9" s="151" t="str">
        <f t="shared" si="10"/>
        <v/>
      </c>
      <c r="AAF9" s="151" t="str">
        <f t="shared" si="10"/>
        <v/>
      </c>
      <c r="AAG9" s="151" t="str">
        <f t="shared" si="10"/>
        <v/>
      </c>
      <c r="AAH9" s="151" t="str">
        <f t="shared" si="10"/>
        <v/>
      </c>
      <c r="AAI9" s="151" t="str">
        <f t="shared" si="10"/>
        <v/>
      </c>
      <c r="AAJ9" s="151" t="str">
        <f t="shared" si="10"/>
        <v/>
      </c>
      <c r="AAK9" s="151" t="str">
        <f t="shared" si="10"/>
        <v/>
      </c>
      <c r="AAL9" s="151" t="str">
        <f t="shared" si="10"/>
        <v/>
      </c>
      <c r="AAM9" s="151" t="str">
        <f t="shared" si="10"/>
        <v/>
      </c>
      <c r="AAN9" s="151" t="str">
        <f t="shared" si="10"/>
        <v/>
      </c>
      <c r="AAO9" s="151" t="str">
        <f t="shared" si="10"/>
        <v/>
      </c>
      <c r="AAP9" s="151" t="str">
        <f t="shared" si="10"/>
        <v/>
      </c>
      <c r="AAQ9" s="151" t="str">
        <f t="shared" si="10"/>
        <v/>
      </c>
      <c r="AAR9" s="151" t="str">
        <f t="shared" si="10"/>
        <v/>
      </c>
      <c r="AAS9" s="151" t="str">
        <f t="shared" si="10"/>
        <v/>
      </c>
      <c r="AAT9" s="151" t="str">
        <f t="shared" si="10"/>
        <v/>
      </c>
      <c r="AAU9" s="151" t="str">
        <f t="shared" si="10"/>
        <v/>
      </c>
      <c r="AAV9" s="151" t="str">
        <f t="shared" si="10"/>
        <v/>
      </c>
      <c r="AAW9" s="151" t="str">
        <f t="shared" si="10"/>
        <v/>
      </c>
      <c r="AAX9" s="151" t="str">
        <f t="shared" si="10"/>
        <v/>
      </c>
      <c r="AAY9" s="151" t="str">
        <f t="shared" si="10"/>
        <v/>
      </c>
      <c r="AAZ9" s="151" t="str">
        <f t="shared" si="10"/>
        <v/>
      </c>
      <c r="ABA9" s="151" t="str">
        <f t="shared" si="10"/>
        <v/>
      </c>
      <c r="ABB9" s="151" t="str">
        <f t="shared" si="10"/>
        <v/>
      </c>
      <c r="ABC9" s="151" t="str">
        <f t="shared" si="10"/>
        <v/>
      </c>
      <c r="ABD9" s="151" t="str">
        <f t="shared" si="10"/>
        <v/>
      </c>
      <c r="ABE9" s="151" t="str">
        <f t="shared" si="10"/>
        <v/>
      </c>
      <c r="ABF9" s="151" t="str">
        <f t="shared" si="10"/>
        <v/>
      </c>
      <c r="ABG9" s="151">
        <f t="shared" si="10"/>
        <v>44531</v>
      </c>
      <c r="ABH9" s="151" t="str">
        <f t="shared" si="10"/>
        <v/>
      </c>
      <c r="ABI9" s="151" t="str">
        <f t="shared" si="10"/>
        <v/>
      </c>
      <c r="ABJ9" s="151" t="str">
        <f t="shared" si="10"/>
        <v/>
      </c>
      <c r="ABK9" s="151" t="str">
        <f t="shared" ref="ABK9:ADV9" si="11">IF(DAY(ABK11)=1,ABK11,"")</f>
        <v/>
      </c>
      <c r="ABL9" s="151" t="str">
        <f t="shared" si="11"/>
        <v/>
      </c>
      <c r="ABM9" s="151" t="str">
        <f t="shared" si="11"/>
        <v/>
      </c>
      <c r="ABN9" s="151" t="str">
        <f t="shared" si="11"/>
        <v/>
      </c>
      <c r="ABO9" s="151" t="str">
        <f t="shared" si="11"/>
        <v/>
      </c>
      <c r="ABP9" s="151" t="str">
        <f t="shared" si="11"/>
        <v/>
      </c>
      <c r="ABQ9" s="151" t="str">
        <f t="shared" si="11"/>
        <v/>
      </c>
      <c r="ABR9" s="151" t="str">
        <f t="shared" si="11"/>
        <v/>
      </c>
      <c r="ABS9" s="151" t="str">
        <f t="shared" si="11"/>
        <v/>
      </c>
      <c r="ABT9" s="151" t="str">
        <f t="shared" si="11"/>
        <v/>
      </c>
      <c r="ABU9" s="151" t="str">
        <f t="shared" si="11"/>
        <v/>
      </c>
      <c r="ABV9" s="151" t="str">
        <f t="shared" si="11"/>
        <v/>
      </c>
      <c r="ABW9" s="151" t="str">
        <f t="shared" si="11"/>
        <v/>
      </c>
      <c r="ABX9" s="151" t="str">
        <f t="shared" si="11"/>
        <v/>
      </c>
      <c r="ABY9" s="151" t="str">
        <f t="shared" si="11"/>
        <v/>
      </c>
      <c r="ABZ9" s="151" t="str">
        <f t="shared" si="11"/>
        <v/>
      </c>
      <c r="ACA9" s="151" t="str">
        <f t="shared" si="11"/>
        <v/>
      </c>
      <c r="ACB9" s="151" t="str">
        <f t="shared" si="11"/>
        <v/>
      </c>
      <c r="ACC9" s="151" t="str">
        <f t="shared" si="11"/>
        <v/>
      </c>
      <c r="ACD9" s="151" t="str">
        <f t="shared" si="11"/>
        <v/>
      </c>
      <c r="ACE9" s="151" t="str">
        <f t="shared" si="11"/>
        <v/>
      </c>
      <c r="ACF9" s="151" t="str">
        <f t="shared" si="11"/>
        <v/>
      </c>
      <c r="ACG9" s="151" t="str">
        <f t="shared" si="11"/>
        <v/>
      </c>
      <c r="ACH9" s="151" t="str">
        <f t="shared" si="11"/>
        <v/>
      </c>
      <c r="ACI9" s="151" t="str">
        <f t="shared" si="11"/>
        <v/>
      </c>
      <c r="ACJ9" s="151" t="str">
        <f t="shared" si="11"/>
        <v/>
      </c>
      <c r="ACK9" s="151" t="str">
        <f t="shared" si="11"/>
        <v/>
      </c>
      <c r="ACL9" s="151">
        <f t="shared" si="11"/>
        <v>44562</v>
      </c>
      <c r="ACM9" s="151" t="str">
        <f t="shared" si="11"/>
        <v/>
      </c>
      <c r="ACN9" s="151" t="str">
        <f t="shared" si="11"/>
        <v/>
      </c>
      <c r="ACO9" s="151" t="str">
        <f t="shared" si="11"/>
        <v/>
      </c>
      <c r="ACP9" s="151" t="str">
        <f t="shared" si="11"/>
        <v/>
      </c>
      <c r="ACQ9" s="151" t="str">
        <f t="shared" si="11"/>
        <v/>
      </c>
      <c r="ACR9" s="151" t="str">
        <f t="shared" si="11"/>
        <v/>
      </c>
      <c r="ACS9" s="151" t="str">
        <f t="shared" si="11"/>
        <v/>
      </c>
      <c r="ACT9" s="151" t="str">
        <f t="shared" si="11"/>
        <v/>
      </c>
      <c r="ACU9" s="151" t="str">
        <f t="shared" si="11"/>
        <v/>
      </c>
      <c r="ACV9" s="151" t="str">
        <f t="shared" si="11"/>
        <v/>
      </c>
      <c r="ACW9" s="151" t="str">
        <f t="shared" si="11"/>
        <v/>
      </c>
      <c r="ACX9" s="151" t="str">
        <f t="shared" si="11"/>
        <v/>
      </c>
      <c r="ACY9" s="151" t="str">
        <f t="shared" si="11"/>
        <v/>
      </c>
      <c r="ACZ9" s="151" t="str">
        <f t="shared" si="11"/>
        <v/>
      </c>
      <c r="ADA9" s="151" t="str">
        <f t="shared" si="11"/>
        <v/>
      </c>
      <c r="ADB9" s="151" t="str">
        <f t="shared" si="11"/>
        <v/>
      </c>
      <c r="ADC9" s="151" t="str">
        <f t="shared" si="11"/>
        <v/>
      </c>
      <c r="ADD9" s="151" t="str">
        <f t="shared" si="11"/>
        <v/>
      </c>
      <c r="ADE9" s="151" t="str">
        <f t="shared" si="11"/>
        <v/>
      </c>
      <c r="ADF9" s="151" t="str">
        <f t="shared" si="11"/>
        <v/>
      </c>
      <c r="ADG9" s="151" t="str">
        <f t="shared" si="11"/>
        <v/>
      </c>
      <c r="ADH9" s="151" t="str">
        <f t="shared" si="11"/>
        <v/>
      </c>
      <c r="ADI9" s="151" t="str">
        <f t="shared" si="11"/>
        <v/>
      </c>
      <c r="ADJ9" s="151" t="str">
        <f t="shared" si="11"/>
        <v/>
      </c>
      <c r="ADK9" s="151" t="str">
        <f t="shared" si="11"/>
        <v/>
      </c>
      <c r="ADL9" s="151" t="str">
        <f t="shared" si="11"/>
        <v/>
      </c>
      <c r="ADM9" s="151" t="str">
        <f t="shared" si="11"/>
        <v/>
      </c>
      <c r="ADN9" s="151" t="str">
        <f t="shared" si="11"/>
        <v/>
      </c>
      <c r="ADO9" s="151" t="str">
        <f t="shared" si="11"/>
        <v/>
      </c>
      <c r="ADP9" s="151" t="str">
        <f t="shared" si="11"/>
        <v/>
      </c>
      <c r="ADQ9" s="151">
        <f t="shared" si="11"/>
        <v>44593</v>
      </c>
      <c r="ADR9" s="151" t="str">
        <f t="shared" si="11"/>
        <v/>
      </c>
      <c r="ADS9" s="151" t="str">
        <f t="shared" si="11"/>
        <v/>
      </c>
      <c r="ADT9" s="151" t="str">
        <f t="shared" si="11"/>
        <v/>
      </c>
      <c r="ADU9" s="151" t="str">
        <f t="shared" si="11"/>
        <v/>
      </c>
      <c r="ADV9" s="151" t="str">
        <f t="shared" si="11"/>
        <v/>
      </c>
      <c r="ADW9" s="151" t="str">
        <f t="shared" ref="ADW9:AGH9" si="12">IF(DAY(ADW11)=1,ADW11,"")</f>
        <v/>
      </c>
      <c r="ADX9" s="151" t="str">
        <f t="shared" si="12"/>
        <v/>
      </c>
      <c r="ADY9" s="151" t="str">
        <f t="shared" si="12"/>
        <v/>
      </c>
      <c r="ADZ9" s="151" t="str">
        <f t="shared" si="12"/>
        <v/>
      </c>
      <c r="AEA9" s="151" t="str">
        <f t="shared" si="12"/>
        <v/>
      </c>
      <c r="AEB9" s="151" t="str">
        <f t="shared" si="12"/>
        <v/>
      </c>
      <c r="AEC9" s="151" t="str">
        <f t="shared" si="12"/>
        <v/>
      </c>
      <c r="AED9" s="151" t="str">
        <f t="shared" si="12"/>
        <v/>
      </c>
      <c r="AEE9" s="151" t="str">
        <f t="shared" si="12"/>
        <v/>
      </c>
      <c r="AEF9" s="151" t="str">
        <f t="shared" si="12"/>
        <v/>
      </c>
      <c r="AEG9" s="151" t="str">
        <f t="shared" si="12"/>
        <v/>
      </c>
      <c r="AEH9" s="151" t="str">
        <f t="shared" si="12"/>
        <v/>
      </c>
      <c r="AEI9" s="151" t="str">
        <f t="shared" si="12"/>
        <v/>
      </c>
      <c r="AEJ9" s="151" t="str">
        <f t="shared" si="12"/>
        <v/>
      </c>
      <c r="AEK9" s="151" t="str">
        <f t="shared" si="12"/>
        <v/>
      </c>
      <c r="AEL9" s="151" t="str">
        <f t="shared" si="12"/>
        <v/>
      </c>
      <c r="AEM9" s="151" t="str">
        <f t="shared" si="12"/>
        <v/>
      </c>
      <c r="AEN9" s="151" t="str">
        <f t="shared" si="12"/>
        <v/>
      </c>
      <c r="AEO9" s="151" t="str">
        <f t="shared" si="12"/>
        <v/>
      </c>
      <c r="AEP9" s="151" t="str">
        <f t="shared" si="12"/>
        <v/>
      </c>
      <c r="AEQ9" s="151" t="str">
        <f t="shared" si="12"/>
        <v/>
      </c>
      <c r="AER9" s="151" t="str">
        <f t="shared" si="12"/>
        <v/>
      </c>
      <c r="AES9" s="151">
        <f t="shared" si="12"/>
        <v>44621</v>
      </c>
      <c r="AET9" s="151" t="str">
        <f t="shared" si="12"/>
        <v/>
      </c>
      <c r="AEU9" s="151" t="str">
        <f t="shared" si="12"/>
        <v/>
      </c>
      <c r="AEV9" s="151" t="str">
        <f t="shared" si="12"/>
        <v/>
      </c>
      <c r="AEW9" s="151" t="str">
        <f t="shared" si="12"/>
        <v/>
      </c>
      <c r="AEX9" s="151" t="str">
        <f t="shared" si="12"/>
        <v/>
      </c>
      <c r="AEY9" s="151" t="str">
        <f t="shared" si="12"/>
        <v/>
      </c>
      <c r="AEZ9" s="151" t="str">
        <f t="shared" si="12"/>
        <v/>
      </c>
      <c r="AFA9" s="151" t="str">
        <f t="shared" si="12"/>
        <v/>
      </c>
      <c r="AFB9" s="151" t="str">
        <f t="shared" si="12"/>
        <v/>
      </c>
      <c r="AFC9" s="151" t="str">
        <f t="shared" si="12"/>
        <v/>
      </c>
      <c r="AFD9" s="151" t="str">
        <f t="shared" si="12"/>
        <v/>
      </c>
      <c r="AFE9" s="151" t="str">
        <f t="shared" si="12"/>
        <v/>
      </c>
      <c r="AFF9" s="151" t="str">
        <f t="shared" si="12"/>
        <v/>
      </c>
      <c r="AFG9" s="151" t="str">
        <f t="shared" si="12"/>
        <v/>
      </c>
      <c r="AFH9" s="151" t="str">
        <f t="shared" si="12"/>
        <v/>
      </c>
      <c r="AFI9" s="151" t="str">
        <f t="shared" si="12"/>
        <v/>
      </c>
      <c r="AFJ9" s="151" t="str">
        <f t="shared" si="12"/>
        <v/>
      </c>
      <c r="AFK9" s="151" t="str">
        <f t="shared" si="12"/>
        <v/>
      </c>
      <c r="AFL9" s="151" t="str">
        <f t="shared" si="12"/>
        <v/>
      </c>
      <c r="AFM9" s="151" t="str">
        <f t="shared" si="12"/>
        <v/>
      </c>
      <c r="AFN9" s="151" t="str">
        <f t="shared" si="12"/>
        <v/>
      </c>
      <c r="AFO9" s="151" t="str">
        <f t="shared" si="12"/>
        <v/>
      </c>
      <c r="AFP9" s="151" t="str">
        <f t="shared" si="12"/>
        <v/>
      </c>
      <c r="AFQ9" s="151" t="str">
        <f t="shared" si="12"/>
        <v/>
      </c>
      <c r="AFR9" s="151" t="str">
        <f t="shared" si="12"/>
        <v/>
      </c>
      <c r="AFS9" s="151" t="str">
        <f t="shared" si="12"/>
        <v/>
      </c>
      <c r="AFT9" s="151" t="str">
        <f t="shared" si="12"/>
        <v/>
      </c>
      <c r="AFU9" s="151" t="str">
        <f t="shared" si="12"/>
        <v/>
      </c>
      <c r="AFV9" s="151" t="str">
        <f t="shared" si="12"/>
        <v/>
      </c>
      <c r="AFW9" s="151" t="str">
        <f t="shared" si="12"/>
        <v/>
      </c>
      <c r="AFX9" s="151">
        <f t="shared" si="12"/>
        <v>44652</v>
      </c>
      <c r="AFY9" s="151" t="str">
        <f t="shared" si="12"/>
        <v/>
      </c>
      <c r="AFZ9" s="151" t="str">
        <f t="shared" si="12"/>
        <v/>
      </c>
      <c r="AGA9" s="151" t="str">
        <f t="shared" si="12"/>
        <v/>
      </c>
      <c r="AGB9" s="151" t="str">
        <f t="shared" si="12"/>
        <v/>
      </c>
      <c r="AGC9" s="151" t="str">
        <f t="shared" si="12"/>
        <v/>
      </c>
      <c r="AGD9" s="151" t="str">
        <f t="shared" si="12"/>
        <v/>
      </c>
      <c r="AGE9" s="151" t="str">
        <f t="shared" si="12"/>
        <v/>
      </c>
      <c r="AGF9" s="151" t="str">
        <f t="shared" si="12"/>
        <v/>
      </c>
      <c r="AGG9" s="151" t="str">
        <f t="shared" si="12"/>
        <v/>
      </c>
      <c r="AGH9" s="151" t="str">
        <f t="shared" si="12"/>
        <v/>
      </c>
      <c r="AGI9" s="151" t="str">
        <f t="shared" ref="AGI9:AIT9" si="13">IF(DAY(AGI11)=1,AGI11,"")</f>
        <v/>
      </c>
      <c r="AGJ9" s="151" t="str">
        <f t="shared" si="13"/>
        <v/>
      </c>
      <c r="AGK9" s="151" t="str">
        <f t="shared" si="13"/>
        <v/>
      </c>
      <c r="AGL9" s="151" t="str">
        <f t="shared" si="13"/>
        <v/>
      </c>
      <c r="AGM9" s="151" t="str">
        <f t="shared" si="13"/>
        <v/>
      </c>
      <c r="AGN9" s="151" t="str">
        <f t="shared" si="13"/>
        <v/>
      </c>
      <c r="AGO9" s="151" t="str">
        <f t="shared" si="13"/>
        <v/>
      </c>
      <c r="AGP9" s="151" t="str">
        <f t="shared" si="13"/>
        <v/>
      </c>
      <c r="AGQ9" s="151" t="str">
        <f t="shared" si="13"/>
        <v/>
      </c>
      <c r="AGR9" s="151" t="str">
        <f t="shared" si="13"/>
        <v/>
      </c>
      <c r="AGS9" s="151" t="str">
        <f t="shared" si="13"/>
        <v/>
      </c>
      <c r="AGT9" s="151" t="str">
        <f t="shared" si="13"/>
        <v/>
      </c>
      <c r="AGU9" s="151" t="str">
        <f t="shared" si="13"/>
        <v/>
      </c>
      <c r="AGV9" s="151" t="str">
        <f t="shared" si="13"/>
        <v/>
      </c>
      <c r="AGW9" s="151" t="str">
        <f t="shared" si="13"/>
        <v/>
      </c>
      <c r="AGX9" s="151" t="str">
        <f t="shared" si="13"/>
        <v/>
      </c>
      <c r="AGY9" s="151" t="str">
        <f t="shared" si="13"/>
        <v/>
      </c>
      <c r="AGZ9" s="151" t="str">
        <f t="shared" si="13"/>
        <v/>
      </c>
      <c r="AHA9" s="151" t="str">
        <f t="shared" si="13"/>
        <v/>
      </c>
      <c r="AHB9" s="151">
        <f t="shared" si="13"/>
        <v>44682</v>
      </c>
      <c r="AHC9" s="151" t="str">
        <f t="shared" si="13"/>
        <v/>
      </c>
      <c r="AHD9" s="151" t="str">
        <f t="shared" si="13"/>
        <v/>
      </c>
      <c r="AHE9" s="151" t="str">
        <f t="shared" si="13"/>
        <v/>
      </c>
      <c r="AHF9" s="151" t="str">
        <f t="shared" si="13"/>
        <v/>
      </c>
      <c r="AHG9" s="151" t="str">
        <f t="shared" si="13"/>
        <v/>
      </c>
      <c r="AHH9" s="151" t="str">
        <f t="shared" si="13"/>
        <v/>
      </c>
      <c r="AHI9" s="151" t="str">
        <f t="shared" si="13"/>
        <v/>
      </c>
      <c r="AHJ9" s="151" t="str">
        <f t="shared" si="13"/>
        <v/>
      </c>
      <c r="AHK9" s="151" t="str">
        <f t="shared" si="13"/>
        <v/>
      </c>
      <c r="AHL9" s="151" t="str">
        <f t="shared" si="13"/>
        <v/>
      </c>
      <c r="AHM9" s="151" t="str">
        <f t="shared" si="13"/>
        <v/>
      </c>
      <c r="AHN9" s="151" t="str">
        <f t="shared" si="13"/>
        <v/>
      </c>
      <c r="AHO9" s="151" t="str">
        <f t="shared" si="13"/>
        <v/>
      </c>
      <c r="AHP9" s="151" t="str">
        <f t="shared" si="13"/>
        <v/>
      </c>
      <c r="AHQ9" s="151" t="str">
        <f t="shared" si="13"/>
        <v/>
      </c>
      <c r="AHR9" s="151" t="str">
        <f t="shared" si="13"/>
        <v/>
      </c>
      <c r="AHS9" s="151" t="str">
        <f t="shared" si="13"/>
        <v/>
      </c>
      <c r="AHT9" s="151" t="str">
        <f t="shared" si="13"/>
        <v/>
      </c>
      <c r="AHU9" s="151" t="str">
        <f t="shared" si="13"/>
        <v/>
      </c>
      <c r="AHV9" s="151" t="str">
        <f t="shared" si="13"/>
        <v/>
      </c>
      <c r="AHW9" s="151" t="str">
        <f t="shared" si="13"/>
        <v/>
      </c>
      <c r="AHX9" s="151" t="str">
        <f t="shared" si="13"/>
        <v/>
      </c>
      <c r="AHY9" s="151" t="str">
        <f t="shared" si="13"/>
        <v/>
      </c>
      <c r="AHZ9" s="151" t="str">
        <f t="shared" si="13"/>
        <v/>
      </c>
      <c r="AIA9" s="151" t="str">
        <f t="shared" si="13"/>
        <v/>
      </c>
      <c r="AIB9" s="151" t="str">
        <f t="shared" si="13"/>
        <v/>
      </c>
      <c r="AIC9" s="151" t="str">
        <f t="shared" si="13"/>
        <v/>
      </c>
      <c r="AID9" s="151" t="str">
        <f t="shared" si="13"/>
        <v/>
      </c>
      <c r="AIE9" s="151" t="str">
        <f t="shared" si="13"/>
        <v/>
      </c>
      <c r="AIF9" s="151" t="str">
        <f t="shared" si="13"/>
        <v/>
      </c>
      <c r="AIG9" s="151">
        <f t="shared" si="13"/>
        <v>44713</v>
      </c>
      <c r="AIH9" s="151" t="str">
        <f t="shared" si="13"/>
        <v/>
      </c>
      <c r="AII9" s="151" t="str">
        <f t="shared" si="13"/>
        <v/>
      </c>
      <c r="AIJ9" s="151" t="str">
        <f t="shared" si="13"/>
        <v/>
      </c>
      <c r="AIK9" s="151" t="str">
        <f t="shared" si="13"/>
        <v/>
      </c>
      <c r="AIL9" s="151" t="str">
        <f t="shared" si="13"/>
        <v/>
      </c>
      <c r="AIM9" s="151" t="str">
        <f t="shared" si="13"/>
        <v/>
      </c>
      <c r="AIN9" s="151" t="str">
        <f t="shared" si="13"/>
        <v/>
      </c>
      <c r="AIO9" s="151" t="str">
        <f t="shared" si="13"/>
        <v/>
      </c>
      <c r="AIP9" s="151" t="str">
        <f t="shared" si="13"/>
        <v/>
      </c>
      <c r="AIQ9" s="151" t="str">
        <f t="shared" si="13"/>
        <v/>
      </c>
      <c r="AIR9" s="151" t="str">
        <f t="shared" si="13"/>
        <v/>
      </c>
      <c r="AIS9" s="151" t="str">
        <f t="shared" si="13"/>
        <v/>
      </c>
      <c r="AIT9" s="151" t="str">
        <f t="shared" si="13"/>
        <v/>
      </c>
      <c r="AIU9" s="151" t="str">
        <f t="shared" ref="AIU9:ALF9" si="14">IF(DAY(AIU11)=1,AIU11,"")</f>
        <v/>
      </c>
      <c r="AIV9" s="151" t="str">
        <f t="shared" si="14"/>
        <v/>
      </c>
      <c r="AIW9" s="151" t="str">
        <f t="shared" si="14"/>
        <v/>
      </c>
      <c r="AIX9" s="151" t="str">
        <f t="shared" si="14"/>
        <v/>
      </c>
      <c r="AIY9" s="151" t="str">
        <f t="shared" si="14"/>
        <v/>
      </c>
      <c r="AIZ9" s="151" t="str">
        <f t="shared" si="14"/>
        <v/>
      </c>
      <c r="AJA9" s="151" t="str">
        <f t="shared" si="14"/>
        <v/>
      </c>
      <c r="AJB9" s="151" t="str">
        <f t="shared" si="14"/>
        <v/>
      </c>
      <c r="AJC9" s="151" t="str">
        <f t="shared" si="14"/>
        <v/>
      </c>
      <c r="AJD9" s="151" t="str">
        <f t="shared" si="14"/>
        <v/>
      </c>
      <c r="AJE9" s="151" t="str">
        <f t="shared" si="14"/>
        <v/>
      </c>
      <c r="AJF9" s="151" t="str">
        <f t="shared" si="14"/>
        <v/>
      </c>
      <c r="AJG9" s="151" t="str">
        <f t="shared" si="14"/>
        <v/>
      </c>
      <c r="AJH9" s="151" t="str">
        <f t="shared" si="14"/>
        <v/>
      </c>
      <c r="AJI9" s="151" t="str">
        <f t="shared" si="14"/>
        <v/>
      </c>
      <c r="AJJ9" s="151" t="str">
        <f t="shared" si="14"/>
        <v/>
      </c>
      <c r="AJK9" s="151">
        <f t="shared" si="14"/>
        <v>44743</v>
      </c>
      <c r="AJL9" s="151" t="str">
        <f t="shared" si="14"/>
        <v/>
      </c>
      <c r="AJM9" s="151" t="str">
        <f t="shared" si="14"/>
        <v/>
      </c>
      <c r="AJN9" s="151" t="str">
        <f t="shared" si="14"/>
        <v/>
      </c>
      <c r="AJO9" s="151" t="str">
        <f t="shared" si="14"/>
        <v/>
      </c>
      <c r="AJP9" s="151" t="str">
        <f t="shared" si="14"/>
        <v/>
      </c>
      <c r="AJQ9" s="151" t="str">
        <f t="shared" si="14"/>
        <v/>
      </c>
      <c r="AJR9" s="151" t="str">
        <f t="shared" si="14"/>
        <v/>
      </c>
      <c r="AJS9" s="151" t="str">
        <f t="shared" si="14"/>
        <v/>
      </c>
      <c r="AJT9" s="151" t="str">
        <f t="shared" si="14"/>
        <v/>
      </c>
      <c r="AJU9" s="151" t="str">
        <f t="shared" si="14"/>
        <v/>
      </c>
      <c r="AJV9" s="151" t="str">
        <f t="shared" si="14"/>
        <v/>
      </c>
      <c r="AJW9" s="151" t="str">
        <f t="shared" si="14"/>
        <v/>
      </c>
      <c r="AJX9" s="151" t="str">
        <f t="shared" si="14"/>
        <v/>
      </c>
      <c r="AJY9" s="151" t="str">
        <f t="shared" si="14"/>
        <v/>
      </c>
      <c r="AJZ9" s="151" t="str">
        <f t="shared" si="14"/>
        <v/>
      </c>
      <c r="AKA9" s="151" t="str">
        <f t="shared" si="14"/>
        <v/>
      </c>
      <c r="AKB9" s="151" t="str">
        <f t="shared" si="14"/>
        <v/>
      </c>
      <c r="AKC9" s="151" t="str">
        <f t="shared" si="14"/>
        <v/>
      </c>
      <c r="AKD9" s="151" t="str">
        <f t="shared" si="14"/>
        <v/>
      </c>
      <c r="AKE9" s="151" t="str">
        <f t="shared" si="14"/>
        <v/>
      </c>
      <c r="AKF9" s="151" t="str">
        <f t="shared" si="14"/>
        <v/>
      </c>
      <c r="AKG9" s="151" t="str">
        <f t="shared" si="14"/>
        <v/>
      </c>
      <c r="AKH9" s="151" t="str">
        <f t="shared" si="14"/>
        <v/>
      </c>
      <c r="AKI9" s="151" t="str">
        <f t="shared" si="14"/>
        <v/>
      </c>
      <c r="AKJ9" s="151" t="str">
        <f t="shared" si="14"/>
        <v/>
      </c>
      <c r="AKK9" s="151" t="str">
        <f t="shared" si="14"/>
        <v/>
      </c>
      <c r="AKL9" s="151" t="str">
        <f t="shared" si="14"/>
        <v/>
      </c>
      <c r="AKM9" s="151" t="str">
        <f t="shared" si="14"/>
        <v/>
      </c>
      <c r="AKN9" s="151" t="str">
        <f t="shared" si="14"/>
        <v/>
      </c>
      <c r="AKO9" s="151" t="str">
        <f t="shared" si="14"/>
        <v/>
      </c>
      <c r="AKP9" s="151">
        <f t="shared" si="14"/>
        <v>44774</v>
      </c>
      <c r="AKQ9" s="151" t="str">
        <f t="shared" si="14"/>
        <v/>
      </c>
      <c r="AKR9" s="151" t="str">
        <f t="shared" si="14"/>
        <v/>
      </c>
      <c r="AKS9" s="151" t="str">
        <f t="shared" si="14"/>
        <v/>
      </c>
      <c r="AKT9" s="151" t="str">
        <f t="shared" si="14"/>
        <v/>
      </c>
      <c r="AKU9" s="151" t="str">
        <f t="shared" si="14"/>
        <v/>
      </c>
      <c r="AKV9" s="151" t="str">
        <f t="shared" si="14"/>
        <v/>
      </c>
      <c r="AKW9" s="151" t="str">
        <f t="shared" si="14"/>
        <v/>
      </c>
      <c r="AKX9" s="151" t="str">
        <f t="shared" si="14"/>
        <v/>
      </c>
      <c r="AKY9" s="151" t="str">
        <f t="shared" si="14"/>
        <v/>
      </c>
      <c r="AKZ9" s="151" t="str">
        <f t="shared" si="14"/>
        <v/>
      </c>
      <c r="ALA9" s="151" t="str">
        <f t="shared" si="14"/>
        <v/>
      </c>
      <c r="ALB9" s="151" t="str">
        <f t="shared" si="14"/>
        <v/>
      </c>
      <c r="ALC9" s="151" t="str">
        <f t="shared" si="14"/>
        <v/>
      </c>
      <c r="ALD9" s="151" t="str">
        <f t="shared" si="14"/>
        <v/>
      </c>
      <c r="ALE9" s="151" t="str">
        <f t="shared" si="14"/>
        <v/>
      </c>
      <c r="ALF9" s="151" t="str">
        <f t="shared" si="14"/>
        <v/>
      </c>
      <c r="ALG9" s="151" t="str">
        <f t="shared" ref="ALG9:ANR9" si="15">IF(DAY(ALG11)=1,ALG11,"")</f>
        <v/>
      </c>
      <c r="ALH9" s="151" t="str">
        <f t="shared" si="15"/>
        <v/>
      </c>
      <c r="ALI9" s="151" t="str">
        <f t="shared" si="15"/>
        <v/>
      </c>
      <c r="ALJ9" s="151" t="str">
        <f t="shared" si="15"/>
        <v/>
      </c>
      <c r="ALK9" s="151" t="str">
        <f t="shared" si="15"/>
        <v/>
      </c>
      <c r="ALL9" s="151" t="str">
        <f t="shared" si="15"/>
        <v/>
      </c>
      <c r="ALM9" s="151" t="str">
        <f t="shared" si="15"/>
        <v/>
      </c>
      <c r="ALN9" s="151" t="str">
        <f t="shared" si="15"/>
        <v/>
      </c>
      <c r="ALO9" s="151" t="str">
        <f t="shared" si="15"/>
        <v/>
      </c>
      <c r="ALP9" s="151" t="str">
        <f t="shared" si="15"/>
        <v/>
      </c>
      <c r="ALQ9" s="151" t="str">
        <f t="shared" si="15"/>
        <v/>
      </c>
      <c r="ALR9" s="151" t="str">
        <f t="shared" si="15"/>
        <v/>
      </c>
      <c r="ALS9" s="151" t="str">
        <f t="shared" si="15"/>
        <v/>
      </c>
      <c r="ALT9" s="151" t="str">
        <f t="shared" si="15"/>
        <v/>
      </c>
      <c r="ALU9" s="151">
        <f t="shared" si="15"/>
        <v>44805</v>
      </c>
      <c r="ALV9" s="151" t="str">
        <f t="shared" si="15"/>
        <v/>
      </c>
      <c r="ALW9" s="151" t="str">
        <f t="shared" si="15"/>
        <v/>
      </c>
      <c r="ALX9" s="151" t="str">
        <f t="shared" si="15"/>
        <v/>
      </c>
      <c r="ALY9" s="151" t="str">
        <f t="shared" si="15"/>
        <v/>
      </c>
      <c r="ALZ9" s="151" t="str">
        <f t="shared" si="15"/>
        <v/>
      </c>
      <c r="AMA9" s="151" t="str">
        <f t="shared" si="15"/>
        <v/>
      </c>
      <c r="AMB9" s="151" t="str">
        <f t="shared" si="15"/>
        <v/>
      </c>
      <c r="AMC9" s="151" t="str">
        <f t="shared" si="15"/>
        <v/>
      </c>
      <c r="AMD9" s="151" t="str">
        <f t="shared" si="15"/>
        <v/>
      </c>
      <c r="AME9" s="151" t="str">
        <f t="shared" si="15"/>
        <v/>
      </c>
      <c r="AMF9" s="151" t="str">
        <f t="shared" si="15"/>
        <v/>
      </c>
      <c r="AMG9" s="151" t="str">
        <f t="shared" si="15"/>
        <v/>
      </c>
      <c r="AMH9" s="151" t="str">
        <f t="shared" si="15"/>
        <v/>
      </c>
      <c r="AMI9" s="151" t="str">
        <f t="shared" si="15"/>
        <v/>
      </c>
      <c r="AMJ9" s="151" t="str">
        <f t="shared" si="15"/>
        <v/>
      </c>
      <c r="AMK9" s="151" t="str">
        <f t="shared" si="15"/>
        <v/>
      </c>
      <c r="AML9" s="151" t="str">
        <f t="shared" si="15"/>
        <v/>
      </c>
      <c r="AMM9" s="151" t="str">
        <f t="shared" si="15"/>
        <v/>
      </c>
      <c r="AMN9" s="151" t="str">
        <f t="shared" si="15"/>
        <v/>
      </c>
      <c r="AMO9" s="151" t="str">
        <f t="shared" si="15"/>
        <v/>
      </c>
      <c r="AMP9" s="151" t="str">
        <f t="shared" si="15"/>
        <v/>
      </c>
      <c r="AMQ9" s="151" t="str">
        <f t="shared" si="15"/>
        <v/>
      </c>
      <c r="AMR9" s="151" t="str">
        <f t="shared" si="15"/>
        <v/>
      </c>
      <c r="AMS9" s="151" t="str">
        <f t="shared" si="15"/>
        <v/>
      </c>
      <c r="AMT9" s="151" t="str">
        <f t="shared" si="15"/>
        <v/>
      </c>
      <c r="AMU9" s="151" t="str">
        <f t="shared" si="15"/>
        <v/>
      </c>
      <c r="AMV9" s="151" t="str">
        <f t="shared" si="15"/>
        <v/>
      </c>
      <c r="AMW9" s="151" t="str">
        <f t="shared" si="15"/>
        <v/>
      </c>
      <c r="AMX9" s="151" t="str">
        <f t="shared" si="15"/>
        <v/>
      </c>
      <c r="AMY9" s="151">
        <f t="shared" si="15"/>
        <v>44835</v>
      </c>
      <c r="AMZ9" s="151" t="str">
        <f t="shared" si="15"/>
        <v/>
      </c>
      <c r="ANA9" s="151" t="str">
        <f t="shared" si="15"/>
        <v/>
      </c>
      <c r="ANB9" s="151" t="str">
        <f t="shared" si="15"/>
        <v/>
      </c>
      <c r="ANC9" s="151" t="str">
        <f t="shared" si="15"/>
        <v/>
      </c>
      <c r="AND9" s="151" t="str">
        <f t="shared" si="15"/>
        <v/>
      </c>
      <c r="ANE9" s="151" t="str">
        <f t="shared" si="15"/>
        <v/>
      </c>
      <c r="ANF9" s="151" t="str">
        <f t="shared" si="15"/>
        <v/>
      </c>
      <c r="ANG9" s="151" t="str">
        <f t="shared" si="15"/>
        <v/>
      </c>
      <c r="ANH9" s="151" t="str">
        <f t="shared" si="15"/>
        <v/>
      </c>
      <c r="ANI9" s="151" t="str">
        <f t="shared" si="15"/>
        <v/>
      </c>
      <c r="ANJ9" s="151" t="str">
        <f t="shared" si="15"/>
        <v/>
      </c>
      <c r="ANK9" s="151" t="str">
        <f t="shared" si="15"/>
        <v/>
      </c>
      <c r="ANL9" s="151" t="str">
        <f t="shared" si="15"/>
        <v/>
      </c>
      <c r="ANM9" s="151" t="str">
        <f t="shared" si="15"/>
        <v/>
      </c>
      <c r="ANN9" s="151" t="str">
        <f t="shared" si="15"/>
        <v/>
      </c>
      <c r="ANO9" s="151" t="str">
        <f t="shared" si="15"/>
        <v/>
      </c>
      <c r="ANP9" s="151" t="str">
        <f t="shared" si="15"/>
        <v/>
      </c>
      <c r="ANQ9" s="151" t="str">
        <f t="shared" si="15"/>
        <v/>
      </c>
      <c r="ANR9" s="151" t="str">
        <f t="shared" si="15"/>
        <v/>
      </c>
      <c r="ANS9" s="151" t="str">
        <f t="shared" ref="ANS9:AQD9" si="16">IF(DAY(ANS11)=1,ANS11,"")</f>
        <v/>
      </c>
      <c r="ANT9" s="151" t="str">
        <f t="shared" si="16"/>
        <v/>
      </c>
      <c r="ANU9" s="151" t="str">
        <f t="shared" si="16"/>
        <v/>
      </c>
      <c r="ANV9" s="151" t="str">
        <f t="shared" si="16"/>
        <v/>
      </c>
      <c r="ANW9" s="151" t="str">
        <f t="shared" si="16"/>
        <v/>
      </c>
      <c r="ANX9" s="151" t="str">
        <f t="shared" si="16"/>
        <v/>
      </c>
      <c r="ANY9" s="151" t="str">
        <f t="shared" si="16"/>
        <v/>
      </c>
      <c r="ANZ9" s="151" t="str">
        <f t="shared" si="16"/>
        <v/>
      </c>
      <c r="AOA9" s="151" t="str">
        <f t="shared" si="16"/>
        <v/>
      </c>
      <c r="AOB9" s="151" t="str">
        <f t="shared" si="16"/>
        <v/>
      </c>
      <c r="AOC9" s="151" t="str">
        <f t="shared" si="16"/>
        <v/>
      </c>
      <c r="AOD9" s="151">
        <f t="shared" si="16"/>
        <v>44866</v>
      </c>
      <c r="AOE9" s="151" t="str">
        <f t="shared" si="16"/>
        <v/>
      </c>
      <c r="AOF9" s="151" t="str">
        <f t="shared" si="16"/>
        <v/>
      </c>
      <c r="AOG9" s="151" t="str">
        <f t="shared" si="16"/>
        <v/>
      </c>
      <c r="AOH9" s="151" t="str">
        <f t="shared" si="16"/>
        <v/>
      </c>
      <c r="AOI9" s="151" t="str">
        <f t="shared" si="16"/>
        <v/>
      </c>
      <c r="AOJ9" s="151" t="str">
        <f t="shared" si="16"/>
        <v/>
      </c>
      <c r="AOK9" s="151" t="str">
        <f t="shared" si="16"/>
        <v/>
      </c>
      <c r="AOL9" s="151" t="str">
        <f t="shared" si="16"/>
        <v/>
      </c>
      <c r="AOM9" s="151" t="str">
        <f t="shared" si="16"/>
        <v/>
      </c>
      <c r="AON9" s="151" t="str">
        <f t="shared" si="16"/>
        <v/>
      </c>
      <c r="AOO9" s="151" t="str">
        <f t="shared" si="16"/>
        <v/>
      </c>
      <c r="AOP9" s="151" t="str">
        <f t="shared" si="16"/>
        <v/>
      </c>
      <c r="AOQ9" s="151" t="str">
        <f t="shared" si="16"/>
        <v/>
      </c>
      <c r="AOR9" s="151" t="str">
        <f t="shared" si="16"/>
        <v/>
      </c>
      <c r="AOS9" s="151" t="str">
        <f t="shared" si="16"/>
        <v/>
      </c>
      <c r="AOT9" s="151" t="str">
        <f t="shared" si="16"/>
        <v/>
      </c>
      <c r="AOU9" s="151" t="str">
        <f t="shared" si="16"/>
        <v/>
      </c>
      <c r="AOV9" s="151" t="str">
        <f t="shared" si="16"/>
        <v/>
      </c>
      <c r="AOW9" s="151" t="str">
        <f t="shared" si="16"/>
        <v/>
      </c>
      <c r="AOX9" s="151" t="str">
        <f t="shared" si="16"/>
        <v/>
      </c>
      <c r="AOY9" s="151" t="str">
        <f t="shared" si="16"/>
        <v/>
      </c>
      <c r="AOZ9" s="151" t="str">
        <f t="shared" si="16"/>
        <v/>
      </c>
      <c r="APA9" s="151" t="str">
        <f t="shared" si="16"/>
        <v/>
      </c>
      <c r="APB9" s="151" t="str">
        <f t="shared" si="16"/>
        <v/>
      </c>
      <c r="APC9" s="151" t="str">
        <f t="shared" si="16"/>
        <v/>
      </c>
      <c r="APD9" s="151" t="str">
        <f t="shared" si="16"/>
        <v/>
      </c>
      <c r="APE9" s="151" t="str">
        <f t="shared" si="16"/>
        <v/>
      </c>
      <c r="APF9" s="151" t="str">
        <f t="shared" si="16"/>
        <v/>
      </c>
      <c r="APG9" s="151" t="str">
        <f t="shared" si="16"/>
        <v/>
      </c>
      <c r="APH9" s="151">
        <f t="shared" si="16"/>
        <v>44896</v>
      </c>
      <c r="API9" s="151" t="str">
        <f t="shared" si="16"/>
        <v/>
      </c>
      <c r="APJ9" s="151" t="str">
        <f t="shared" si="16"/>
        <v/>
      </c>
      <c r="APK9" s="151" t="str">
        <f t="shared" si="16"/>
        <v/>
      </c>
      <c r="APL9" s="151" t="str">
        <f t="shared" si="16"/>
        <v/>
      </c>
      <c r="APM9" s="151" t="str">
        <f t="shared" si="16"/>
        <v/>
      </c>
      <c r="APN9" s="151" t="str">
        <f t="shared" si="16"/>
        <v/>
      </c>
      <c r="APO9" s="151" t="str">
        <f t="shared" si="16"/>
        <v/>
      </c>
      <c r="APP9" s="151" t="str">
        <f t="shared" si="16"/>
        <v/>
      </c>
      <c r="APQ9" s="151" t="str">
        <f t="shared" si="16"/>
        <v/>
      </c>
      <c r="APR9" s="151" t="str">
        <f t="shared" si="16"/>
        <v/>
      </c>
      <c r="APS9" s="151" t="str">
        <f t="shared" si="16"/>
        <v/>
      </c>
      <c r="APT9" s="151" t="str">
        <f t="shared" si="16"/>
        <v/>
      </c>
      <c r="APU9" s="151" t="str">
        <f t="shared" si="16"/>
        <v/>
      </c>
      <c r="APV9" s="151" t="str">
        <f t="shared" si="16"/>
        <v/>
      </c>
      <c r="APW9" s="151" t="str">
        <f t="shared" si="16"/>
        <v/>
      </c>
      <c r="APX9" s="151" t="str">
        <f t="shared" si="16"/>
        <v/>
      </c>
      <c r="APY9" s="151" t="str">
        <f t="shared" si="16"/>
        <v/>
      </c>
      <c r="APZ9" s="151" t="str">
        <f t="shared" si="16"/>
        <v/>
      </c>
      <c r="AQA9" s="151" t="str">
        <f t="shared" si="16"/>
        <v/>
      </c>
      <c r="AQB9" s="151" t="str">
        <f t="shared" si="16"/>
        <v/>
      </c>
      <c r="AQC9" s="151" t="str">
        <f t="shared" si="16"/>
        <v/>
      </c>
      <c r="AQD9" s="151" t="str">
        <f t="shared" si="16"/>
        <v/>
      </c>
      <c r="AQE9" s="151" t="str">
        <f t="shared" ref="AQE9:ASP9" si="17">IF(DAY(AQE11)=1,AQE11,"")</f>
        <v/>
      </c>
      <c r="AQF9" s="151" t="str">
        <f t="shared" si="17"/>
        <v/>
      </c>
      <c r="AQG9" s="151" t="str">
        <f t="shared" si="17"/>
        <v/>
      </c>
      <c r="AQH9" s="151" t="str">
        <f t="shared" si="17"/>
        <v/>
      </c>
      <c r="AQI9" s="151" t="str">
        <f t="shared" si="17"/>
        <v/>
      </c>
      <c r="AQJ9" s="151" t="str">
        <f t="shared" si="17"/>
        <v/>
      </c>
      <c r="AQK9" s="151" t="str">
        <f t="shared" si="17"/>
        <v/>
      </c>
      <c r="AQL9" s="151" t="str">
        <f t="shared" si="17"/>
        <v/>
      </c>
      <c r="AQM9" s="151">
        <f t="shared" si="17"/>
        <v>44927</v>
      </c>
      <c r="AQN9" s="151" t="str">
        <f t="shared" si="17"/>
        <v/>
      </c>
      <c r="AQO9" s="151" t="str">
        <f t="shared" si="17"/>
        <v/>
      </c>
      <c r="AQP9" s="151" t="str">
        <f t="shared" si="17"/>
        <v/>
      </c>
      <c r="AQQ9" s="151" t="str">
        <f t="shared" si="17"/>
        <v/>
      </c>
      <c r="AQR9" s="151" t="str">
        <f t="shared" si="17"/>
        <v/>
      </c>
      <c r="AQS9" s="151" t="str">
        <f t="shared" si="17"/>
        <v/>
      </c>
      <c r="AQT9" s="151" t="str">
        <f t="shared" si="17"/>
        <v/>
      </c>
      <c r="AQU9" s="151" t="str">
        <f t="shared" si="17"/>
        <v/>
      </c>
      <c r="AQV9" s="151" t="str">
        <f t="shared" si="17"/>
        <v/>
      </c>
      <c r="AQW9" s="151" t="str">
        <f t="shared" si="17"/>
        <v/>
      </c>
      <c r="AQX9" s="151" t="str">
        <f t="shared" si="17"/>
        <v/>
      </c>
      <c r="AQY9" s="151" t="str">
        <f t="shared" si="17"/>
        <v/>
      </c>
      <c r="AQZ9" s="151" t="str">
        <f t="shared" si="17"/>
        <v/>
      </c>
      <c r="ARA9" s="151" t="str">
        <f t="shared" si="17"/>
        <v/>
      </c>
      <c r="ARB9" s="151" t="str">
        <f t="shared" si="17"/>
        <v/>
      </c>
      <c r="ARC9" s="151" t="str">
        <f t="shared" si="17"/>
        <v/>
      </c>
      <c r="ARD9" s="151" t="str">
        <f t="shared" si="17"/>
        <v/>
      </c>
      <c r="ARE9" s="151" t="str">
        <f t="shared" si="17"/>
        <v/>
      </c>
      <c r="ARF9" s="151" t="str">
        <f t="shared" si="17"/>
        <v/>
      </c>
      <c r="ARG9" s="151" t="str">
        <f t="shared" si="17"/>
        <v/>
      </c>
      <c r="ARH9" s="151" t="str">
        <f t="shared" si="17"/>
        <v/>
      </c>
      <c r="ARI9" s="151" t="str">
        <f t="shared" si="17"/>
        <v/>
      </c>
      <c r="ARJ9" s="151" t="str">
        <f t="shared" si="17"/>
        <v/>
      </c>
      <c r="ARK9" s="151" t="str">
        <f t="shared" si="17"/>
        <v/>
      </c>
      <c r="ARL9" s="151" t="str">
        <f t="shared" si="17"/>
        <v/>
      </c>
      <c r="ARM9" s="151" t="str">
        <f t="shared" si="17"/>
        <v/>
      </c>
      <c r="ARN9" s="151" t="str">
        <f t="shared" si="17"/>
        <v/>
      </c>
      <c r="ARO9" s="151" t="str">
        <f t="shared" si="17"/>
        <v/>
      </c>
      <c r="ARP9" s="151" t="str">
        <f t="shared" si="17"/>
        <v/>
      </c>
      <c r="ARQ9" s="151" t="str">
        <f t="shared" si="17"/>
        <v/>
      </c>
      <c r="ARR9" s="151">
        <f t="shared" si="17"/>
        <v>44958</v>
      </c>
      <c r="ARS9" s="151" t="str">
        <f t="shared" si="17"/>
        <v/>
      </c>
      <c r="ART9" s="151" t="str">
        <f t="shared" si="17"/>
        <v/>
      </c>
      <c r="ARU9" s="151" t="str">
        <f t="shared" si="17"/>
        <v/>
      </c>
      <c r="ARV9" s="151" t="str">
        <f t="shared" si="17"/>
        <v/>
      </c>
      <c r="ARW9" s="151" t="str">
        <f t="shared" si="17"/>
        <v/>
      </c>
      <c r="ARX9" s="151" t="str">
        <f t="shared" si="17"/>
        <v/>
      </c>
      <c r="ARY9" s="151" t="str">
        <f t="shared" si="17"/>
        <v/>
      </c>
      <c r="ARZ9" s="151" t="str">
        <f t="shared" si="17"/>
        <v/>
      </c>
      <c r="ASA9" s="151" t="str">
        <f t="shared" si="17"/>
        <v/>
      </c>
      <c r="ASB9" s="151" t="str">
        <f t="shared" si="17"/>
        <v/>
      </c>
      <c r="ASC9" s="151" t="str">
        <f t="shared" si="17"/>
        <v/>
      </c>
      <c r="ASD9" s="151" t="str">
        <f t="shared" si="17"/>
        <v/>
      </c>
      <c r="ASE9" s="151" t="str">
        <f t="shared" si="17"/>
        <v/>
      </c>
      <c r="ASF9" s="151" t="str">
        <f t="shared" si="17"/>
        <v/>
      </c>
      <c r="ASG9" s="151" t="str">
        <f t="shared" si="17"/>
        <v/>
      </c>
      <c r="ASH9" s="151" t="str">
        <f t="shared" si="17"/>
        <v/>
      </c>
      <c r="ASI9" s="151" t="str">
        <f t="shared" si="17"/>
        <v/>
      </c>
      <c r="ASJ9" s="151" t="str">
        <f t="shared" si="17"/>
        <v/>
      </c>
      <c r="ASK9" s="151" t="str">
        <f t="shared" si="17"/>
        <v/>
      </c>
      <c r="ASL9" s="151" t="str">
        <f t="shared" si="17"/>
        <v/>
      </c>
      <c r="ASM9" s="151" t="str">
        <f t="shared" si="17"/>
        <v/>
      </c>
      <c r="ASN9" s="151" t="str">
        <f t="shared" si="17"/>
        <v/>
      </c>
      <c r="ASO9" s="151" t="str">
        <f t="shared" si="17"/>
        <v/>
      </c>
      <c r="ASP9" s="151" t="str">
        <f t="shared" si="17"/>
        <v/>
      </c>
      <c r="ASQ9" s="151" t="str">
        <f t="shared" ref="ASQ9:AVB9" si="18">IF(DAY(ASQ11)=1,ASQ11,"")</f>
        <v/>
      </c>
      <c r="ASR9" s="151" t="str">
        <f t="shared" si="18"/>
        <v/>
      </c>
      <c r="ASS9" s="151" t="str">
        <f t="shared" si="18"/>
        <v/>
      </c>
      <c r="AST9" s="151">
        <f t="shared" si="18"/>
        <v>44986</v>
      </c>
      <c r="ASU9" s="151" t="str">
        <f t="shared" si="18"/>
        <v/>
      </c>
      <c r="ASV9" s="151" t="str">
        <f t="shared" si="18"/>
        <v/>
      </c>
      <c r="ASW9" s="151" t="str">
        <f t="shared" si="18"/>
        <v/>
      </c>
      <c r="ASX9" s="151" t="str">
        <f t="shared" si="18"/>
        <v/>
      </c>
      <c r="ASY9" s="151" t="str">
        <f t="shared" si="18"/>
        <v/>
      </c>
      <c r="ASZ9" s="151" t="str">
        <f t="shared" si="18"/>
        <v/>
      </c>
      <c r="ATA9" s="151" t="str">
        <f t="shared" si="18"/>
        <v/>
      </c>
      <c r="ATB9" s="151" t="str">
        <f t="shared" si="18"/>
        <v/>
      </c>
      <c r="ATC9" s="151" t="str">
        <f t="shared" si="18"/>
        <v/>
      </c>
      <c r="ATD9" s="151" t="str">
        <f t="shared" si="18"/>
        <v/>
      </c>
      <c r="ATE9" s="151" t="str">
        <f t="shared" si="18"/>
        <v/>
      </c>
      <c r="ATF9" s="151" t="str">
        <f t="shared" si="18"/>
        <v/>
      </c>
      <c r="ATG9" s="151" t="str">
        <f t="shared" si="18"/>
        <v/>
      </c>
      <c r="ATH9" s="151" t="str">
        <f t="shared" si="18"/>
        <v/>
      </c>
      <c r="ATI9" s="151" t="str">
        <f t="shared" si="18"/>
        <v/>
      </c>
      <c r="ATJ9" s="151" t="str">
        <f t="shared" si="18"/>
        <v/>
      </c>
      <c r="ATK9" s="151" t="str">
        <f t="shared" si="18"/>
        <v/>
      </c>
      <c r="ATL9" s="151" t="str">
        <f t="shared" si="18"/>
        <v/>
      </c>
      <c r="ATM9" s="151" t="str">
        <f t="shared" si="18"/>
        <v/>
      </c>
      <c r="ATN9" s="151" t="str">
        <f t="shared" si="18"/>
        <v/>
      </c>
      <c r="ATO9" s="151" t="str">
        <f t="shared" si="18"/>
        <v/>
      </c>
      <c r="ATP9" s="151" t="str">
        <f t="shared" si="18"/>
        <v/>
      </c>
      <c r="ATQ9" s="151" t="str">
        <f t="shared" si="18"/>
        <v/>
      </c>
      <c r="ATR9" s="151" t="str">
        <f t="shared" si="18"/>
        <v/>
      </c>
      <c r="ATS9" s="151" t="str">
        <f t="shared" si="18"/>
        <v/>
      </c>
      <c r="ATT9" s="151" t="str">
        <f t="shared" si="18"/>
        <v/>
      </c>
      <c r="ATU9" s="151" t="str">
        <f t="shared" si="18"/>
        <v/>
      </c>
      <c r="ATV9" s="151" t="str">
        <f t="shared" si="18"/>
        <v/>
      </c>
      <c r="ATW9" s="151" t="str">
        <f t="shared" si="18"/>
        <v/>
      </c>
      <c r="ATX9" s="151" t="str">
        <f t="shared" si="18"/>
        <v/>
      </c>
      <c r="ATY9" s="151">
        <f t="shared" si="18"/>
        <v>45017</v>
      </c>
      <c r="ATZ9" s="151" t="str">
        <f t="shared" si="18"/>
        <v/>
      </c>
      <c r="AUA9" s="151" t="str">
        <f t="shared" si="18"/>
        <v/>
      </c>
      <c r="AUB9" s="151" t="str">
        <f t="shared" si="18"/>
        <v/>
      </c>
      <c r="AUC9" s="151" t="str">
        <f t="shared" si="18"/>
        <v/>
      </c>
      <c r="AUD9" s="151" t="str">
        <f t="shared" si="18"/>
        <v/>
      </c>
      <c r="AUE9" s="151" t="str">
        <f t="shared" si="18"/>
        <v/>
      </c>
      <c r="AUF9" s="151" t="str">
        <f t="shared" si="18"/>
        <v/>
      </c>
      <c r="AUG9" s="151" t="str">
        <f t="shared" si="18"/>
        <v/>
      </c>
      <c r="AUH9" s="151" t="str">
        <f t="shared" si="18"/>
        <v/>
      </c>
      <c r="AUI9" s="151" t="str">
        <f t="shared" si="18"/>
        <v/>
      </c>
      <c r="AUJ9" s="151" t="str">
        <f t="shared" si="18"/>
        <v/>
      </c>
      <c r="AUK9" s="151" t="str">
        <f t="shared" si="18"/>
        <v/>
      </c>
      <c r="AUL9" s="151" t="str">
        <f t="shared" si="18"/>
        <v/>
      </c>
      <c r="AUM9" s="151" t="str">
        <f t="shared" si="18"/>
        <v/>
      </c>
      <c r="AUN9" s="151" t="str">
        <f t="shared" si="18"/>
        <v/>
      </c>
      <c r="AUO9" s="151" t="str">
        <f t="shared" si="18"/>
        <v/>
      </c>
      <c r="AUP9" s="151" t="str">
        <f t="shared" si="18"/>
        <v/>
      </c>
      <c r="AUQ9" s="151" t="str">
        <f t="shared" si="18"/>
        <v/>
      </c>
      <c r="AUR9" s="151" t="str">
        <f t="shared" si="18"/>
        <v/>
      </c>
      <c r="AUS9" s="151" t="str">
        <f t="shared" si="18"/>
        <v/>
      </c>
      <c r="AUT9" s="151" t="str">
        <f t="shared" si="18"/>
        <v/>
      </c>
      <c r="AUU9" s="151" t="str">
        <f t="shared" si="18"/>
        <v/>
      </c>
      <c r="AUV9" s="151" t="str">
        <f t="shared" si="18"/>
        <v/>
      </c>
      <c r="AUW9" s="151" t="str">
        <f t="shared" si="18"/>
        <v/>
      </c>
      <c r="AUX9" s="151" t="str">
        <f t="shared" si="18"/>
        <v/>
      </c>
      <c r="AUY9" s="151" t="str">
        <f t="shared" si="18"/>
        <v/>
      </c>
      <c r="AUZ9" s="151" t="str">
        <f t="shared" si="18"/>
        <v/>
      </c>
      <c r="AVA9" s="151" t="str">
        <f t="shared" si="18"/>
        <v/>
      </c>
      <c r="AVB9" s="151" t="str">
        <f t="shared" si="18"/>
        <v/>
      </c>
      <c r="AVC9" s="151">
        <f t="shared" ref="AVC9:AXN9" si="19">IF(DAY(AVC11)=1,AVC11,"")</f>
        <v>45047</v>
      </c>
      <c r="AVD9" s="151" t="str">
        <f t="shared" si="19"/>
        <v/>
      </c>
      <c r="AVE9" s="151" t="str">
        <f t="shared" si="19"/>
        <v/>
      </c>
      <c r="AVF9" s="151" t="str">
        <f t="shared" si="19"/>
        <v/>
      </c>
      <c r="AVG9" s="151" t="str">
        <f t="shared" si="19"/>
        <v/>
      </c>
      <c r="AVH9" s="151" t="str">
        <f t="shared" si="19"/>
        <v/>
      </c>
      <c r="AVI9" s="151" t="str">
        <f t="shared" si="19"/>
        <v/>
      </c>
      <c r="AVJ9" s="151" t="str">
        <f t="shared" si="19"/>
        <v/>
      </c>
      <c r="AVK9" s="151" t="str">
        <f t="shared" si="19"/>
        <v/>
      </c>
      <c r="AVL9" s="151" t="str">
        <f t="shared" si="19"/>
        <v/>
      </c>
      <c r="AVM9" s="151" t="str">
        <f t="shared" si="19"/>
        <v/>
      </c>
      <c r="AVN9" s="151" t="str">
        <f t="shared" si="19"/>
        <v/>
      </c>
      <c r="AVO9" s="151" t="str">
        <f t="shared" si="19"/>
        <v/>
      </c>
      <c r="AVP9" s="151" t="str">
        <f t="shared" si="19"/>
        <v/>
      </c>
      <c r="AVQ9" s="151" t="str">
        <f t="shared" si="19"/>
        <v/>
      </c>
      <c r="AVR9" s="151" t="str">
        <f t="shared" si="19"/>
        <v/>
      </c>
      <c r="AVS9" s="151" t="str">
        <f t="shared" si="19"/>
        <v/>
      </c>
      <c r="AVT9" s="151" t="str">
        <f t="shared" si="19"/>
        <v/>
      </c>
      <c r="AVU9" s="151" t="str">
        <f t="shared" si="19"/>
        <v/>
      </c>
      <c r="AVV9" s="151" t="str">
        <f t="shared" si="19"/>
        <v/>
      </c>
      <c r="AVW9" s="151" t="str">
        <f t="shared" si="19"/>
        <v/>
      </c>
      <c r="AVX9" s="151" t="str">
        <f t="shared" si="19"/>
        <v/>
      </c>
      <c r="AVY9" s="151" t="str">
        <f t="shared" si="19"/>
        <v/>
      </c>
      <c r="AVZ9" s="151" t="str">
        <f t="shared" si="19"/>
        <v/>
      </c>
      <c r="AWA9" s="151" t="str">
        <f t="shared" si="19"/>
        <v/>
      </c>
      <c r="AWB9" s="151" t="str">
        <f t="shared" si="19"/>
        <v/>
      </c>
      <c r="AWC9" s="151" t="str">
        <f t="shared" si="19"/>
        <v/>
      </c>
      <c r="AWD9" s="151" t="str">
        <f t="shared" si="19"/>
        <v/>
      </c>
      <c r="AWE9" s="151" t="str">
        <f t="shared" si="19"/>
        <v/>
      </c>
      <c r="AWF9" s="151" t="str">
        <f t="shared" si="19"/>
        <v/>
      </c>
      <c r="AWG9" s="151" t="str">
        <f t="shared" si="19"/>
        <v/>
      </c>
      <c r="AWH9" s="151">
        <f t="shared" si="19"/>
        <v>45078</v>
      </c>
      <c r="AWI9" s="151" t="str">
        <f t="shared" si="19"/>
        <v/>
      </c>
      <c r="AWJ9" s="151" t="str">
        <f t="shared" si="19"/>
        <v/>
      </c>
      <c r="AWK9" s="151" t="str">
        <f t="shared" si="19"/>
        <v/>
      </c>
      <c r="AWL9" s="151" t="str">
        <f t="shared" si="19"/>
        <v/>
      </c>
      <c r="AWM9" s="151" t="str">
        <f t="shared" si="19"/>
        <v/>
      </c>
      <c r="AWN9" s="151" t="str">
        <f t="shared" si="19"/>
        <v/>
      </c>
      <c r="AWO9" s="151" t="str">
        <f t="shared" si="19"/>
        <v/>
      </c>
      <c r="AWP9" s="151" t="str">
        <f t="shared" si="19"/>
        <v/>
      </c>
      <c r="AWQ9" s="151" t="str">
        <f t="shared" si="19"/>
        <v/>
      </c>
      <c r="AWR9" s="151" t="str">
        <f t="shared" si="19"/>
        <v/>
      </c>
      <c r="AWS9" s="151" t="str">
        <f t="shared" si="19"/>
        <v/>
      </c>
      <c r="AWT9" s="151" t="str">
        <f t="shared" si="19"/>
        <v/>
      </c>
      <c r="AWU9" s="151" t="str">
        <f t="shared" si="19"/>
        <v/>
      </c>
      <c r="AWV9" s="151" t="str">
        <f t="shared" si="19"/>
        <v/>
      </c>
      <c r="AWW9" s="151" t="str">
        <f t="shared" si="19"/>
        <v/>
      </c>
      <c r="AWX9" s="151" t="str">
        <f t="shared" si="19"/>
        <v/>
      </c>
      <c r="AWY9" s="151" t="str">
        <f t="shared" si="19"/>
        <v/>
      </c>
      <c r="AWZ9" s="151" t="str">
        <f t="shared" si="19"/>
        <v/>
      </c>
      <c r="AXA9" s="151" t="str">
        <f t="shared" si="19"/>
        <v/>
      </c>
      <c r="AXB9" s="151" t="str">
        <f t="shared" si="19"/>
        <v/>
      </c>
      <c r="AXC9" s="151" t="str">
        <f t="shared" si="19"/>
        <v/>
      </c>
      <c r="AXD9" s="151" t="str">
        <f t="shared" si="19"/>
        <v/>
      </c>
      <c r="AXE9" s="151" t="str">
        <f t="shared" si="19"/>
        <v/>
      </c>
      <c r="AXF9" s="151" t="str">
        <f t="shared" si="19"/>
        <v/>
      </c>
      <c r="AXG9" s="151" t="str">
        <f t="shared" si="19"/>
        <v/>
      </c>
      <c r="AXH9" s="151" t="str">
        <f t="shared" si="19"/>
        <v/>
      </c>
      <c r="AXI9" s="151" t="str">
        <f t="shared" si="19"/>
        <v/>
      </c>
      <c r="AXJ9" s="151" t="str">
        <f t="shared" si="19"/>
        <v/>
      </c>
      <c r="AXK9" s="151" t="str">
        <f t="shared" si="19"/>
        <v/>
      </c>
      <c r="AXL9" s="151">
        <f t="shared" si="19"/>
        <v>45108</v>
      </c>
      <c r="AXM9" s="151" t="str">
        <f t="shared" si="19"/>
        <v/>
      </c>
      <c r="AXN9" s="151" t="str">
        <f t="shared" si="19"/>
        <v/>
      </c>
      <c r="AXO9" s="151" t="str">
        <f t="shared" ref="AXO9:AZZ9" si="20">IF(DAY(AXO11)=1,AXO11,"")</f>
        <v/>
      </c>
      <c r="AXP9" s="151" t="str">
        <f t="shared" si="20"/>
        <v/>
      </c>
      <c r="AXQ9" s="151" t="str">
        <f t="shared" si="20"/>
        <v/>
      </c>
      <c r="AXR9" s="151" t="str">
        <f t="shared" si="20"/>
        <v/>
      </c>
      <c r="AXS9" s="151" t="str">
        <f t="shared" si="20"/>
        <v/>
      </c>
      <c r="AXT9" s="151" t="str">
        <f t="shared" si="20"/>
        <v/>
      </c>
      <c r="AXU9" s="151" t="str">
        <f t="shared" si="20"/>
        <v/>
      </c>
      <c r="AXV9" s="151" t="str">
        <f t="shared" si="20"/>
        <v/>
      </c>
      <c r="AXW9" s="151" t="str">
        <f t="shared" si="20"/>
        <v/>
      </c>
      <c r="AXX9" s="151" t="str">
        <f t="shared" si="20"/>
        <v/>
      </c>
      <c r="AXY9" s="151" t="str">
        <f t="shared" si="20"/>
        <v/>
      </c>
      <c r="AXZ9" s="151" t="str">
        <f t="shared" si="20"/>
        <v/>
      </c>
      <c r="AYA9" s="151" t="str">
        <f t="shared" si="20"/>
        <v/>
      </c>
      <c r="AYB9" s="151" t="str">
        <f t="shared" si="20"/>
        <v/>
      </c>
      <c r="AYC9" s="151" t="str">
        <f t="shared" si="20"/>
        <v/>
      </c>
      <c r="AYD9" s="151" t="str">
        <f t="shared" si="20"/>
        <v/>
      </c>
      <c r="AYE9" s="151" t="str">
        <f t="shared" si="20"/>
        <v/>
      </c>
      <c r="AYF9" s="151" t="str">
        <f t="shared" si="20"/>
        <v/>
      </c>
      <c r="AYG9" s="151" t="str">
        <f t="shared" si="20"/>
        <v/>
      </c>
      <c r="AYH9" s="151" t="str">
        <f t="shared" si="20"/>
        <v/>
      </c>
      <c r="AYI9" s="151" t="str">
        <f t="shared" si="20"/>
        <v/>
      </c>
      <c r="AYJ9" s="151" t="str">
        <f t="shared" si="20"/>
        <v/>
      </c>
      <c r="AYK9" s="151" t="str">
        <f t="shared" si="20"/>
        <v/>
      </c>
      <c r="AYL9" s="151" t="str">
        <f t="shared" si="20"/>
        <v/>
      </c>
      <c r="AYM9" s="151" t="str">
        <f t="shared" si="20"/>
        <v/>
      </c>
      <c r="AYN9" s="151" t="str">
        <f t="shared" si="20"/>
        <v/>
      </c>
      <c r="AYO9" s="151" t="str">
        <f t="shared" si="20"/>
        <v/>
      </c>
      <c r="AYP9" s="151" t="str">
        <f t="shared" si="20"/>
        <v/>
      </c>
      <c r="AYQ9" s="151">
        <f t="shared" si="20"/>
        <v>45139</v>
      </c>
      <c r="AYR9" s="151" t="str">
        <f t="shared" si="20"/>
        <v/>
      </c>
      <c r="AYS9" s="151" t="str">
        <f t="shared" si="20"/>
        <v/>
      </c>
      <c r="AYT9" s="151" t="str">
        <f t="shared" si="20"/>
        <v/>
      </c>
      <c r="AYU9" s="151" t="str">
        <f t="shared" si="20"/>
        <v/>
      </c>
      <c r="AYV9" s="151" t="str">
        <f t="shared" si="20"/>
        <v/>
      </c>
      <c r="AYW9" s="151" t="str">
        <f t="shared" si="20"/>
        <v/>
      </c>
      <c r="AYX9" s="151" t="str">
        <f t="shared" si="20"/>
        <v/>
      </c>
      <c r="AYY9" s="151" t="str">
        <f t="shared" si="20"/>
        <v/>
      </c>
      <c r="AYZ9" s="151" t="str">
        <f t="shared" si="20"/>
        <v/>
      </c>
      <c r="AZA9" s="151" t="str">
        <f t="shared" si="20"/>
        <v/>
      </c>
      <c r="AZB9" s="151" t="str">
        <f t="shared" si="20"/>
        <v/>
      </c>
      <c r="AZC9" s="151" t="str">
        <f t="shared" si="20"/>
        <v/>
      </c>
      <c r="AZD9" s="151" t="str">
        <f t="shared" si="20"/>
        <v/>
      </c>
      <c r="AZE9" s="151" t="str">
        <f t="shared" si="20"/>
        <v/>
      </c>
      <c r="AZF9" s="151" t="str">
        <f t="shared" si="20"/>
        <v/>
      </c>
      <c r="AZG9" s="151" t="str">
        <f t="shared" si="20"/>
        <v/>
      </c>
      <c r="AZH9" s="151" t="str">
        <f t="shared" si="20"/>
        <v/>
      </c>
      <c r="AZI9" s="151" t="str">
        <f t="shared" si="20"/>
        <v/>
      </c>
      <c r="AZJ9" s="151" t="str">
        <f t="shared" si="20"/>
        <v/>
      </c>
      <c r="AZK9" s="151" t="str">
        <f t="shared" si="20"/>
        <v/>
      </c>
      <c r="AZL9" s="151" t="str">
        <f t="shared" si="20"/>
        <v/>
      </c>
      <c r="AZM9" s="151" t="str">
        <f t="shared" si="20"/>
        <v/>
      </c>
      <c r="AZN9" s="151" t="str">
        <f t="shared" si="20"/>
        <v/>
      </c>
      <c r="AZO9" s="151" t="str">
        <f t="shared" si="20"/>
        <v/>
      </c>
      <c r="AZP9" s="151" t="str">
        <f t="shared" si="20"/>
        <v/>
      </c>
      <c r="AZQ9" s="151" t="str">
        <f t="shared" si="20"/>
        <v/>
      </c>
      <c r="AZR9" s="151" t="str">
        <f t="shared" si="20"/>
        <v/>
      </c>
      <c r="AZS9" s="151" t="str">
        <f t="shared" si="20"/>
        <v/>
      </c>
      <c r="AZT9" s="151" t="str">
        <f t="shared" si="20"/>
        <v/>
      </c>
      <c r="AZU9" s="151" t="str">
        <f t="shared" si="20"/>
        <v/>
      </c>
      <c r="AZV9" s="151">
        <f t="shared" si="20"/>
        <v>45170</v>
      </c>
      <c r="AZW9" s="151" t="str">
        <f t="shared" si="20"/>
        <v/>
      </c>
      <c r="AZX9" s="151" t="str">
        <f t="shared" si="20"/>
        <v/>
      </c>
      <c r="AZY9" s="151" t="str">
        <f t="shared" si="20"/>
        <v/>
      </c>
      <c r="AZZ9" s="151" t="str">
        <f t="shared" si="20"/>
        <v/>
      </c>
      <c r="BAA9" s="151" t="str">
        <f t="shared" ref="BAA9:BCL9" si="21">IF(DAY(BAA11)=1,BAA11,"")</f>
        <v/>
      </c>
      <c r="BAB9" s="151" t="str">
        <f t="shared" si="21"/>
        <v/>
      </c>
      <c r="BAC9" s="151" t="str">
        <f t="shared" si="21"/>
        <v/>
      </c>
      <c r="BAD9" s="151" t="str">
        <f t="shared" si="21"/>
        <v/>
      </c>
      <c r="BAE9" s="151" t="str">
        <f t="shared" si="21"/>
        <v/>
      </c>
      <c r="BAF9" s="151" t="str">
        <f t="shared" si="21"/>
        <v/>
      </c>
      <c r="BAG9" s="151" t="str">
        <f t="shared" si="21"/>
        <v/>
      </c>
      <c r="BAH9" s="151" t="str">
        <f t="shared" si="21"/>
        <v/>
      </c>
      <c r="BAI9" s="151" t="str">
        <f t="shared" si="21"/>
        <v/>
      </c>
      <c r="BAJ9" s="151" t="str">
        <f t="shared" si="21"/>
        <v/>
      </c>
      <c r="BAK9" s="151" t="str">
        <f t="shared" si="21"/>
        <v/>
      </c>
      <c r="BAL9" s="151" t="str">
        <f t="shared" si="21"/>
        <v/>
      </c>
      <c r="BAM9" s="151" t="str">
        <f t="shared" si="21"/>
        <v/>
      </c>
      <c r="BAN9" s="151" t="str">
        <f t="shared" si="21"/>
        <v/>
      </c>
      <c r="BAO9" s="151" t="str">
        <f t="shared" si="21"/>
        <v/>
      </c>
      <c r="BAP9" s="151" t="str">
        <f t="shared" si="21"/>
        <v/>
      </c>
      <c r="BAQ9" s="151" t="str">
        <f t="shared" si="21"/>
        <v/>
      </c>
      <c r="BAR9" s="151" t="str">
        <f t="shared" si="21"/>
        <v/>
      </c>
      <c r="BAS9" s="151" t="str">
        <f t="shared" si="21"/>
        <v/>
      </c>
      <c r="BAT9" s="151" t="str">
        <f t="shared" si="21"/>
        <v/>
      </c>
      <c r="BAU9" s="151" t="str">
        <f t="shared" si="21"/>
        <v/>
      </c>
      <c r="BAV9" s="151" t="str">
        <f t="shared" si="21"/>
        <v/>
      </c>
      <c r="BAW9" s="151" t="str">
        <f t="shared" si="21"/>
        <v/>
      </c>
      <c r="BAX9" s="151" t="str">
        <f t="shared" si="21"/>
        <v/>
      </c>
      <c r="BAY9" s="151" t="str">
        <f t="shared" si="21"/>
        <v/>
      </c>
      <c r="BAZ9" s="151">
        <f t="shared" si="21"/>
        <v>45200</v>
      </c>
      <c r="BBA9" s="151" t="str">
        <f t="shared" si="21"/>
        <v/>
      </c>
      <c r="BBB9" s="151" t="str">
        <f t="shared" si="21"/>
        <v/>
      </c>
      <c r="BBC9" s="151" t="str">
        <f t="shared" si="21"/>
        <v/>
      </c>
      <c r="BBD9" s="151" t="str">
        <f t="shared" si="21"/>
        <v/>
      </c>
      <c r="BBE9" s="151" t="str">
        <f t="shared" si="21"/>
        <v/>
      </c>
      <c r="BBF9" s="151" t="str">
        <f t="shared" si="21"/>
        <v/>
      </c>
      <c r="BBG9" s="151" t="str">
        <f t="shared" si="21"/>
        <v/>
      </c>
      <c r="BBH9" s="151" t="str">
        <f t="shared" si="21"/>
        <v/>
      </c>
      <c r="BBI9" s="151" t="str">
        <f t="shared" si="21"/>
        <v/>
      </c>
      <c r="BBJ9" s="151" t="str">
        <f t="shared" si="21"/>
        <v/>
      </c>
      <c r="BBK9" s="151" t="str">
        <f t="shared" si="21"/>
        <v/>
      </c>
      <c r="BBL9" s="151" t="str">
        <f t="shared" si="21"/>
        <v/>
      </c>
      <c r="BBM9" s="151" t="str">
        <f t="shared" si="21"/>
        <v/>
      </c>
      <c r="BBN9" s="151" t="str">
        <f t="shared" si="21"/>
        <v/>
      </c>
      <c r="BBO9" s="151" t="str">
        <f t="shared" si="21"/>
        <v/>
      </c>
      <c r="BBP9" s="151" t="str">
        <f t="shared" si="21"/>
        <v/>
      </c>
      <c r="BBQ9" s="151" t="str">
        <f t="shared" si="21"/>
        <v/>
      </c>
      <c r="BBR9" s="151" t="str">
        <f t="shared" si="21"/>
        <v/>
      </c>
      <c r="BBS9" s="151" t="str">
        <f t="shared" si="21"/>
        <v/>
      </c>
      <c r="BBT9" s="151" t="str">
        <f t="shared" si="21"/>
        <v/>
      </c>
      <c r="BBU9" s="151" t="str">
        <f t="shared" si="21"/>
        <v/>
      </c>
      <c r="BBV9" s="151" t="str">
        <f t="shared" si="21"/>
        <v/>
      </c>
      <c r="BBW9" s="151" t="str">
        <f t="shared" si="21"/>
        <v/>
      </c>
      <c r="BBX9" s="151" t="str">
        <f t="shared" si="21"/>
        <v/>
      </c>
      <c r="BBY9" s="151" t="str">
        <f t="shared" si="21"/>
        <v/>
      </c>
      <c r="BBZ9" s="151" t="str">
        <f t="shared" si="21"/>
        <v/>
      </c>
      <c r="BCA9" s="151" t="str">
        <f t="shared" si="21"/>
        <v/>
      </c>
      <c r="BCB9" s="151" t="str">
        <f t="shared" si="21"/>
        <v/>
      </c>
      <c r="BCC9" s="151" t="str">
        <f t="shared" si="21"/>
        <v/>
      </c>
      <c r="BCD9" s="151" t="str">
        <f t="shared" si="21"/>
        <v/>
      </c>
      <c r="BCE9" s="151">
        <f t="shared" si="21"/>
        <v>45231</v>
      </c>
      <c r="BCF9" s="151" t="str">
        <f t="shared" si="21"/>
        <v/>
      </c>
      <c r="BCG9" s="151" t="str">
        <f t="shared" si="21"/>
        <v/>
      </c>
      <c r="BCH9" s="151" t="str">
        <f t="shared" si="21"/>
        <v/>
      </c>
      <c r="BCI9" s="151" t="str">
        <f t="shared" si="21"/>
        <v/>
      </c>
      <c r="BCJ9" s="151" t="str">
        <f t="shared" si="21"/>
        <v/>
      </c>
      <c r="BCK9" s="151" t="str">
        <f t="shared" si="21"/>
        <v/>
      </c>
      <c r="BCL9" s="151" t="str">
        <f t="shared" si="21"/>
        <v/>
      </c>
      <c r="BCM9" s="151" t="str">
        <f t="shared" ref="BCM9:BEX9" si="22">IF(DAY(BCM11)=1,BCM11,"")</f>
        <v/>
      </c>
      <c r="BCN9" s="151" t="str">
        <f t="shared" si="22"/>
        <v/>
      </c>
      <c r="BCO9" s="151" t="str">
        <f t="shared" si="22"/>
        <v/>
      </c>
      <c r="BCP9" s="151" t="str">
        <f t="shared" si="22"/>
        <v/>
      </c>
      <c r="BCQ9" s="151" t="str">
        <f t="shared" si="22"/>
        <v/>
      </c>
      <c r="BCR9" s="151" t="str">
        <f t="shared" si="22"/>
        <v/>
      </c>
      <c r="BCS9" s="151" t="str">
        <f t="shared" si="22"/>
        <v/>
      </c>
      <c r="BCT9" s="151" t="str">
        <f t="shared" si="22"/>
        <v/>
      </c>
      <c r="BCU9" s="151" t="str">
        <f t="shared" si="22"/>
        <v/>
      </c>
      <c r="BCV9" s="151" t="str">
        <f t="shared" si="22"/>
        <v/>
      </c>
      <c r="BCW9" s="151" t="str">
        <f t="shared" si="22"/>
        <v/>
      </c>
      <c r="BCX9" s="151" t="str">
        <f t="shared" si="22"/>
        <v/>
      </c>
      <c r="BCY9" s="151" t="str">
        <f t="shared" si="22"/>
        <v/>
      </c>
      <c r="BCZ9" s="151" t="str">
        <f t="shared" si="22"/>
        <v/>
      </c>
      <c r="BDA9" s="151" t="str">
        <f t="shared" si="22"/>
        <v/>
      </c>
      <c r="BDB9" s="151" t="str">
        <f t="shared" si="22"/>
        <v/>
      </c>
      <c r="BDC9" s="151" t="str">
        <f t="shared" si="22"/>
        <v/>
      </c>
      <c r="BDD9" s="151" t="str">
        <f t="shared" si="22"/>
        <v/>
      </c>
      <c r="BDE9" s="151" t="str">
        <f t="shared" si="22"/>
        <v/>
      </c>
      <c r="BDF9" s="151" t="str">
        <f t="shared" si="22"/>
        <v/>
      </c>
      <c r="BDG9" s="151" t="str">
        <f t="shared" si="22"/>
        <v/>
      </c>
      <c r="BDH9" s="151" t="str">
        <f t="shared" si="22"/>
        <v/>
      </c>
      <c r="BDI9" s="151">
        <f t="shared" si="22"/>
        <v>45261</v>
      </c>
      <c r="BDJ9" s="151" t="str">
        <f t="shared" si="22"/>
        <v/>
      </c>
      <c r="BDK9" s="151" t="str">
        <f t="shared" si="22"/>
        <v/>
      </c>
      <c r="BDL9" s="151" t="str">
        <f t="shared" si="22"/>
        <v/>
      </c>
      <c r="BDM9" s="151" t="str">
        <f t="shared" si="22"/>
        <v/>
      </c>
      <c r="BDN9" s="151" t="str">
        <f t="shared" si="22"/>
        <v/>
      </c>
      <c r="BDO9" s="151" t="str">
        <f t="shared" si="22"/>
        <v/>
      </c>
      <c r="BDP9" s="151" t="str">
        <f t="shared" si="22"/>
        <v/>
      </c>
      <c r="BDQ9" s="151" t="str">
        <f t="shared" si="22"/>
        <v/>
      </c>
      <c r="BDR9" s="151" t="str">
        <f t="shared" si="22"/>
        <v/>
      </c>
      <c r="BDS9" s="151" t="str">
        <f t="shared" si="22"/>
        <v/>
      </c>
      <c r="BDT9" s="151" t="str">
        <f t="shared" si="22"/>
        <v/>
      </c>
      <c r="BDU9" s="151" t="str">
        <f t="shared" si="22"/>
        <v/>
      </c>
      <c r="BDV9" s="151" t="str">
        <f t="shared" si="22"/>
        <v/>
      </c>
      <c r="BDW9" s="151" t="str">
        <f t="shared" si="22"/>
        <v/>
      </c>
      <c r="BDX9" s="151" t="str">
        <f t="shared" si="22"/>
        <v/>
      </c>
      <c r="BDY9" s="151" t="str">
        <f t="shared" si="22"/>
        <v/>
      </c>
      <c r="BDZ9" s="151" t="str">
        <f t="shared" si="22"/>
        <v/>
      </c>
      <c r="BEA9" s="151" t="str">
        <f t="shared" si="22"/>
        <v/>
      </c>
      <c r="BEB9" s="151" t="str">
        <f t="shared" si="22"/>
        <v/>
      </c>
      <c r="BEC9" s="151" t="str">
        <f t="shared" si="22"/>
        <v/>
      </c>
      <c r="BED9" s="151" t="str">
        <f t="shared" si="22"/>
        <v/>
      </c>
      <c r="BEE9" s="151" t="str">
        <f t="shared" si="22"/>
        <v/>
      </c>
      <c r="BEF9" s="151" t="str">
        <f t="shared" si="22"/>
        <v/>
      </c>
      <c r="BEG9" s="151" t="str">
        <f t="shared" si="22"/>
        <v/>
      </c>
      <c r="BEH9" s="151" t="str">
        <f t="shared" si="22"/>
        <v/>
      </c>
      <c r="BEI9" s="151" t="str">
        <f t="shared" si="22"/>
        <v/>
      </c>
      <c r="BEJ9" s="151" t="str">
        <f t="shared" si="22"/>
        <v/>
      </c>
      <c r="BEK9" s="151" t="str">
        <f t="shared" si="22"/>
        <v/>
      </c>
      <c r="BEL9" s="151" t="str">
        <f t="shared" si="22"/>
        <v/>
      </c>
      <c r="BEM9" s="151" t="str">
        <f t="shared" si="22"/>
        <v/>
      </c>
      <c r="BEN9" s="151">
        <f t="shared" si="22"/>
        <v>45292</v>
      </c>
      <c r="BEO9" s="151" t="str">
        <f t="shared" si="22"/>
        <v/>
      </c>
      <c r="BEP9" s="151" t="str">
        <f t="shared" si="22"/>
        <v/>
      </c>
      <c r="BEQ9" s="151" t="str">
        <f t="shared" si="22"/>
        <v/>
      </c>
      <c r="BER9" s="151" t="str">
        <f t="shared" si="22"/>
        <v/>
      </c>
      <c r="BES9" s="151" t="str">
        <f t="shared" si="22"/>
        <v/>
      </c>
      <c r="BET9" s="151" t="str">
        <f t="shared" si="22"/>
        <v/>
      </c>
      <c r="BEU9" s="151" t="str">
        <f t="shared" si="22"/>
        <v/>
      </c>
      <c r="BEV9" s="151" t="str">
        <f t="shared" si="22"/>
        <v/>
      </c>
      <c r="BEW9" s="151" t="str">
        <f t="shared" si="22"/>
        <v/>
      </c>
      <c r="BEX9" s="151" t="str">
        <f t="shared" si="22"/>
        <v/>
      </c>
      <c r="BEY9" s="151" t="str">
        <f t="shared" ref="BEY9:BHJ9" si="23">IF(DAY(BEY11)=1,BEY11,"")</f>
        <v/>
      </c>
      <c r="BEZ9" s="151" t="str">
        <f t="shared" si="23"/>
        <v/>
      </c>
      <c r="BFA9" s="151" t="str">
        <f t="shared" si="23"/>
        <v/>
      </c>
      <c r="BFB9" s="151" t="str">
        <f t="shared" si="23"/>
        <v/>
      </c>
      <c r="BFC9" s="151" t="str">
        <f t="shared" si="23"/>
        <v/>
      </c>
      <c r="BFD9" s="151" t="str">
        <f t="shared" si="23"/>
        <v/>
      </c>
      <c r="BFE9" s="151" t="str">
        <f t="shared" si="23"/>
        <v/>
      </c>
      <c r="BFF9" s="151" t="str">
        <f t="shared" si="23"/>
        <v/>
      </c>
      <c r="BFG9" s="151" t="str">
        <f t="shared" si="23"/>
        <v/>
      </c>
      <c r="BFH9" s="151" t="str">
        <f t="shared" si="23"/>
        <v/>
      </c>
      <c r="BFI9" s="151" t="str">
        <f t="shared" si="23"/>
        <v/>
      </c>
      <c r="BFJ9" s="151" t="str">
        <f t="shared" si="23"/>
        <v/>
      </c>
      <c r="BFK9" s="151" t="str">
        <f t="shared" si="23"/>
        <v/>
      </c>
      <c r="BFL9" s="151" t="str">
        <f t="shared" si="23"/>
        <v/>
      </c>
      <c r="BFM9" s="151" t="str">
        <f t="shared" si="23"/>
        <v/>
      </c>
      <c r="BFN9" s="151" t="str">
        <f t="shared" si="23"/>
        <v/>
      </c>
      <c r="BFO9" s="151" t="str">
        <f t="shared" si="23"/>
        <v/>
      </c>
      <c r="BFP9" s="151" t="str">
        <f t="shared" si="23"/>
        <v/>
      </c>
      <c r="BFQ9" s="151" t="str">
        <f t="shared" si="23"/>
        <v/>
      </c>
      <c r="BFR9" s="151" t="str">
        <f t="shared" si="23"/>
        <v/>
      </c>
      <c r="BFS9" s="151">
        <f t="shared" si="23"/>
        <v>45323</v>
      </c>
      <c r="BFT9" s="151" t="str">
        <f t="shared" si="23"/>
        <v/>
      </c>
      <c r="BFU9" s="151" t="str">
        <f t="shared" si="23"/>
        <v/>
      </c>
      <c r="BFV9" s="151" t="str">
        <f t="shared" si="23"/>
        <v/>
      </c>
      <c r="BFW9" s="151" t="str">
        <f t="shared" si="23"/>
        <v/>
      </c>
      <c r="BFX9" s="151" t="str">
        <f t="shared" si="23"/>
        <v/>
      </c>
      <c r="BFY9" s="151" t="str">
        <f t="shared" si="23"/>
        <v/>
      </c>
      <c r="BFZ9" s="151" t="str">
        <f t="shared" si="23"/>
        <v/>
      </c>
      <c r="BGA9" s="151" t="str">
        <f t="shared" si="23"/>
        <v/>
      </c>
      <c r="BGB9" s="151" t="str">
        <f t="shared" si="23"/>
        <v/>
      </c>
      <c r="BGC9" s="151" t="str">
        <f t="shared" si="23"/>
        <v/>
      </c>
      <c r="BGD9" s="151" t="str">
        <f t="shared" si="23"/>
        <v/>
      </c>
      <c r="BGE9" s="151" t="str">
        <f t="shared" si="23"/>
        <v/>
      </c>
      <c r="BGF9" s="151" t="str">
        <f t="shared" si="23"/>
        <v/>
      </c>
      <c r="BGG9" s="151" t="str">
        <f t="shared" si="23"/>
        <v/>
      </c>
      <c r="BGH9" s="151" t="str">
        <f t="shared" si="23"/>
        <v/>
      </c>
      <c r="BGI9" s="151" t="str">
        <f t="shared" si="23"/>
        <v/>
      </c>
      <c r="BGJ9" s="151" t="str">
        <f t="shared" si="23"/>
        <v/>
      </c>
      <c r="BGK9" s="151" t="str">
        <f t="shared" si="23"/>
        <v/>
      </c>
      <c r="BGL9" s="151" t="str">
        <f t="shared" si="23"/>
        <v/>
      </c>
      <c r="BGM9" s="151" t="str">
        <f t="shared" si="23"/>
        <v/>
      </c>
      <c r="BGN9" s="151" t="str">
        <f t="shared" si="23"/>
        <v/>
      </c>
      <c r="BGO9" s="151" t="str">
        <f t="shared" si="23"/>
        <v/>
      </c>
      <c r="BGP9" s="151" t="str">
        <f t="shared" si="23"/>
        <v/>
      </c>
      <c r="BGQ9" s="151" t="str">
        <f t="shared" si="23"/>
        <v/>
      </c>
      <c r="BGR9" s="151" t="str">
        <f t="shared" si="23"/>
        <v/>
      </c>
      <c r="BGS9" s="151" t="str">
        <f t="shared" si="23"/>
        <v/>
      </c>
      <c r="BGT9" s="151" t="str">
        <f t="shared" si="23"/>
        <v/>
      </c>
      <c r="BGU9" s="151" t="str">
        <f t="shared" si="23"/>
        <v/>
      </c>
      <c r="BGV9" s="151">
        <f t="shared" si="23"/>
        <v>45352</v>
      </c>
      <c r="BGW9" s="151" t="str">
        <f t="shared" si="23"/>
        <v/>
      </c>
      <c r="BGX9" s="151" t="str">
        <f t="shared" si="23"/>
        <v/>
      </c>
      <c r="BGY9" s="151" t="str">
        <f t="shared" si="23"/>
        <v/>
      </c>
      <c r="BGZ9" s="151" t="str">
        <f t="shared" si="23"/>
        <v/>
      </c>
      <c r="BHA9" s="151" t="str">
        <f t="shared" si="23"/>
        <v/>
      </c>
      <c r="BHB9" s="151" t="str">
        <f t="shared" si="23"/>
        <v/>
      </c>
      <c r="BHC9" s="151" t="str">
        <f t="shared" si="23"/>
        <v/>
      </c>
      <c r="BHD9" s="151" t="str">
        <f t="shared" si="23"/>
        <v/>
      </c>
      <c r="BHE9" s="151" t="str">
        <f t="shared" si="23"/>
        <v/>
      </c>
      <c r="BHF9" s="151" t="str">
        <f t="shared" si="23"/>
        <v/>
      </c>
      <c r="BHG9" s="151" t="str">
        <f t="shared" si="23"/>
        <v/>
      </c>
      <c r="BHH9" s="151" t="str">
        <f t="shared" si="23"/>
        <v/>
      </c>
      <c r="BHI9" s="151" t="str">
        <f t="shared" si="23"/>
        <v/>
      </c>
      <c r="BHJ9" s="151" t="str">
        <f t="shared" si="23"/>
        <v/>
      </c>
      <c r="BHK9" s="151" t="str">
        <f t="shared" ref="BHK9:BJV9" si="24">IF(DAY(BHK11)=1,BHK11,"")</f>
        <v/>
      </c>
      <c r="BHL9" s="151" t="str">
        <f t="shared" si="24"/>
        <v/>
      </c>
      <c r="BHM9" s="151" t="str">
        <f t="shared" si="24"/>
        <v/>
      </c>
      <c r="BHN9" s="151" t="str">
        <f t="shared" si="24"/>
        <v/>
      </c>
      <c r="BHO9" s="151" t="str">
        <f t="shared" si="24"/>
        <v/>
      </c>
      <c r="BHP9" s="151" t="str">
        <f t="shared" si="24"/>
        <v/>
      </c>
      <c r="BHQ9" s="151" t="str">
        <f t="shared" si="24"/>
        <v/>
      </c>
      <c r="BHR9" s="151" t="str">
        <f t="shared" si="24"/>
        <v/>
      </c>
      <c r="BHS9" s="151" t="str">
        <f t="shared" si="24"/>
        <v/>
      </c>
      <c r="BHT9" s="151" t="str">
        <f t="shared" si="24"/>
        <v/>
      </c>
      <c r="BHU9" s="151" t="str">
        <f t="shared" si="24"/>
        <v/>
      </c>
      <c r="BHV9" s="151" t="str">
        <f t="shared" si="24"/>
        <v/>
      </c>
      <c r="BHW9" s="151" t="str">
        <f t="shared" si="24"/>
        <v/>
      </c>
      <c r="BHX9" s="151" t="str">
        <f t="shared" si="24"/>
        <v/>
      </c>
      <c r="BHY9" s="151" t="str">
        <f t="shared" si="24"/>
        <v/>
      </c>
      <c r="BHZ9" s="151" t="str">
        <f t="shared" si="24"/>
        <v/>
      </c>
      <c r="BIA9" s="151">
        <f t="shared" si="24"/>
        <v>45383</v>
      </c>
      <c r="BIB9" s="151" t="str">
        <f t="shared" si="24"/>
        <v/>
      </c>
      <c r="BIC9" s="151" t="str">
        <f t="shared" si="24"/>
        <v/>
      </c>
      <c r="BID9" s="151" t="str">
        <f t="shared" si="24"/>
        <v/>
      </c>
      <c r="BIE9" s="151" t="str">
        <f t="shared" si="24"/>
        <v/>
      </c>
      <c r="BIF9" s="151" t="str">
        <f t="shared" si="24"/>
        <v/>
      </c>
      <c r="BIG9" s="151" t="str">
        <f t="shared" si="24"/>
        <v/>
      </c>
      <c r="BIH9" s="151" t="str">
        <f t="shared" si="24"/>
        <v/>
      </c>
      <c r="BII9" s="151" t="str">
        <f t="shared" si="24"/>
        <v/>
      </c>
      <c r="BIJ9" s="151" t="str">
        <f t="shared" si="24"/>
        <v/>
      </c>
      <c r="BIK9" s="151" t="str">
        <f t="shared" si="24"/>
        <v/>
      </c>
      <c r="BIL9" s="151" t="str">
        <f t="shared" si="24"/>
        <v/>
      </c>
      <c r="BIM9" s="151" t="str">
        <f t="shared" si="24"/>
        <v/>
      </c>
      <c r="BIN9" s="151" t="str">
        <f t="shared" si="24"/>
        <v/>
      </c>
      <c r="BIO9" s="151" t="str">
        <f t="shared" si="24"/>
        <v/>
      </c>
      <c r="BIP9" s="151" t="str">
        <f t="shared" si="24"/>
        <v/>
      </c>
      <c r="BIQ9" s="151" t="str">
        <f t="shared" si="24"/>
        <v/>
      </c>
      <c r="BIR9" s="151" t="str">
        <f t="shared" si="24"/>
        <v/>
      </c>
      <c r="BIS9" s="151" t="str">
        <f t="shared" si="24"/>
        <v/>
      </c>
      <c r="BIT9" s="151" t="str">
        <f t="shared" si="24"/>
        <v/>
      </c>
      <c r="BIU9" s="151" t="str">
        <f t="shared" si="24"/>
        <v/>
      </c>
      <c r="BIV9" s="151" t="str">
        <f t="shared" si="24"/>
        <v/>
      </c>
      <c r="BIW9" s="151" t="str">
        <f t="shared" si="24"/>
        <v/>
      </c>
      <c r="BIX9" s="151" t="str">
        <f t="shared" si="24"/>
        <v/>
      </c>
      <c r="BIY9" s="151" t="str">
        <f t="shared" si="24"/>
        <v/>
      </c>
      <c r="BIZ9" s="151" t="str">
        <f t="shared" si="24"/>
        <v/>
      </c>
      <c r="BJA9" s="151" t="str">
        <f t="shared" si="24"/>
        <v/>
      </c>
      <c r="BJB9" s="151" t="str">
        <f t="shared" si="24"/>
        <v/>
      </c>
      <c r="BJC9" s="151" t="str">
        <f t="shared" si="24"/>
        <v/>
      </c>
      <c r="BJD9" s="151" t="str">
        <f t="shared" si="24"/>
        <v/>
      </c>
      <c r="BJE9" s="151">
        <f t="shared" si="24"/>
        <v>45413</v>
      </c>
      <c r="BJF9" s="151" t="str">
        <f t="shared" si="24"/>
        <v/>
      </c>
      <c r="BJG9" s="151" t="str">
        <f t="shared" si="24"/>
        <v/>
      </c>
      <c r="BJH9" s="151" t="str">
        <f t="shared" si="24"/>
        <v/>
      </c>
      <c r="BJI9" s="151" t="str">
        <f t="shared" si="24"/>
        <v/>
      </c>
      <c r="BJJ9" s="151" t="str">
        <f t="shared" si="24"/>
        <v/>
      </c>
      <c r="BJK9" s="151" t="str">
        <f t="shared" si="24"/>
        <v/>
      </c>
      <c r="BJL9" s="151" t="str">
        <f t="shared" si="24"/>
        <v/>
      </c>
      <c r="BJM9" s="151" t="str">
        <f t="shared" si="24"/>
        <v/>
      </c>
      <c r="BJN9" s="151" t="str">
        <f t="shared" si="24"/>
        <v/>
      </c>
      <c r="BJO9" s="151" t="str">
        <f t="shared" si="24"/>
        <v/>
      </c>
      <c r="BJP9" s="151" t="str">
        <f t="shared" si="24"/>
        <v/>
      </c>
      <c r="BJQ9" s="151" t="str">
        <f t="shared" si="24"/>
        <v/>
      </c>
      <c r="BJR9" s="151" t="str">
        <f t="shared" si="24"/>
        <v/>
      </c>
      <c r="BJS9" s="151" t="str">
        <f t="shared" si="24"/>
        <v/>
      </c>
      <c r="BJT9" s="151" t="str">
        <f t="shared" si="24"/>
        <v/>
      </c>
      <c r="BJU9" s="151" t="str">
        <f t="shared" si="24"/>
        <v/>
      </c>
      <c r="BJV9" s="151" t="str">
        <f t="shared" si="24"/>
        <v/>
      </c>
      <c r="BJW9" s="151" t="str">
        <f t="shared" ref="BJW9:BMH9" si="25">IF(DAY(BJW11)=1,BJW11,"")</f>
        <v/>
      </c>
      <c r="BJX9" s="151" t="str">
        <f t="shared" si="25"/>
        <v/>
      </c>
      <c r="BJY9" s="151" t="str">
        <f t="shared" si="25"/>
        <v/>
      </c>
      <c r="BJZ9" s="151" t="str">
        <f t="shared" si="25"/>
        <v/>
      </c>
      <c r="BKA9" s="151" t="str">
        <f t="shared" si="25"/>
        <v/>
      </c>
      <c r="BKB9" s="151" t="str">
        <f t="shared" si="25"/>
        <v/>
      </c>
      <c r="BKC9" s="151" t="str">
        <f t="shared" si="25"/>
        <v/>
      </c>
      <c r="BKD9" s="151" t="str">
        <f t="shared" si="25"/>
        <v/>
      </c>
      <c r="BKE9" s="151" t="str">
        <f t="shared" si="25"/>
        <v/>
      </c>
      <c r="BKF9" s="151" t="str">
        <f t="shared" si="25"/>
        <v/>
      </c>
      <c r="BKG9" s="151" t="str">
        <f t="shared" si="25"/>
        <v/>
      </c>
      <c r="BKH9" s="151" t="str">
        <f t="shared" si="25"/>
        <v/>
      </c>
      <c r="BKI9" s="151" t="str">
        <f t="shared" si="25"/>
        <v/>
      </c>
      <c r="BKJ9" s="151">
        <f t="shared" si="25"/>
        <v>45444</v>
      </c>
      <c r="BKK9" s="151" t="str">
        <f t="shared" si="25"/>
        <v/>
      </c>
      <c r="BKL9" s="151" t="str">
        <f t="shared" si="25"/>
        <v/>
      </c>
      <c r="BKM9" s="151" t="str">
        <f t="shared" si="25"/>
        <v/>
      </c>
      <c r="BKN9" s="151" t="str">
        <f t="shared" si="25"/>
        <v/>
      </c>
      <c r="BKO9" s="151" t="str">
        <f t="shared" si="25"/>
        <v/>
      </c>
      <c r="BKP9" s="151" t="str">
        <f t="shared" si="25"/>
        <v/>
      </c>
      <c r="BKQ9" s="151" t="str">
        <f t="shared" si="25"/>
        <v/>
      </c>
      <c r="BKR9" s="151" t="str">
        <f t="shared" si="25"/>
        <v/>
      </c>
      <c r="BKS9" s="151" t="str">
        <f t="shared" si="25"/>
        <v/>
      </c>
      <c r="BKT9" s="151" t="str">
        <f t="shared" si="25"/>
        <v/>
      </c>
      <c r="BKU9" s="151" t="str">
        <f t="shared" si="25"/>
        <v/>
      </c>
      <c r="BKV9" s="151" t="str">
        <f t="shared" si="25"/>
        <v/>
      </c>
      <c r="BKW9" s="151" t="str">
        <f t="shared" si="25"/>
        <v/>
      </c>
      <c r="BKX9" s="151" t="str">
        <f t="shared" si="25"/>
        <v/>
      </c>
      <c r="BKY9" s="151" t="str">
        <f t="shared" si="25"/>
        <v/>
      </c>
      <c r="BKZ9" s="151" t="str">
        <f t="shared" si="25"/>
        <v/>
      </c>
      <c r="BLA9" s="151" t="str">
        <f t="shared" si="25"/>
        <v/>
      </c>
      <c r="BLB9" s="151" t="str">
        <f t="shared" si="25"/>
        <v/>
      </c>
      <c r="BLC9" s="151" t="str">
        <f t="shared" si="25"/>
        <v/>
      </c>
      <c r="BLD9" s="151" t="str">
        <f t="shared" si="25"/>
        <v/>
      </c>
      <c r="BLE9" s="151" t="str">
        <f t="shared" si="25"/>
        <v/>
      </c>
      <c r="BLF9" s="151" t="str">
        <f t="shared" si="25"/>
        <v/>
      </c>
      <c r="BLG9" s="151" t="str">
        <f t="shared" si="25"/>
        <v/>
      </c>
      <c r="BLH9" s="151" t="str">
        <f t="shared" si="25"/>
        <v/>
      </c>
      <c r="BLI9" s="151" t="str">
        <f t="shared" si="25"/>
        <v/>
      </c>
      <c r="BLJ9" s="151" t="str">
        <f t="shared" si="25"/>
        <v/>
      </c>
      <c r="BLK9" s="151" t="str">
        <f t="shared" si="25"/>
        <v/>
      </c>
      <c r="BLL9" s="151" t="str">
        <f t="shared" si="25"/>
        <v/>
      </c>
      <c r="BLM9" s="151" t="str">
        <f t="shared" si="25"/>
        <v/>
      </c>
      <c r="BLN9" s="151">
        <f t="shared" si="25"/>
        <v>45474</v>
      </c>
      <c r="BLO9" s="151" t="str">
        <f t="shared" si="25"/>
        <v/>
      </c>
      <c r="BLP9" s="151" t="str">
        <f t="shared" si="25"/>
        <v/>
      </c>
      <c r="BLQ9" s="151" t="str">
        <f t="shared" si="25"/>
        <v/>
      </c>
      <c r="BLR9" s="151" t="str">
        <f t="shared" si="25"/>
        <v/>
      </c>
      <c r="BLS9" s="151" t="str">
        <f t="shared" si="25"/>
        <v/>
      </c>
      <c r="BLT9" s="151" t="str">
        <f t="shared" si="25"/>
        <v/>
      </c>
      <c r="BLU9" s="151" t="str">
        <f t="shared" si="25"/>
        <v/>
      </c>
      <c r="BLV9" s="151" t="str">
        <f t="shared" si="25"/>
        <v/>
      </c>
      <c r="BLW9" s="151" t="str">
        <f t="shared" si="25"/>
        <v/>
      </c>
      <c r="BLX9" s="151" t="str">
        <f t="shared" si="25"/>
        <v/>
      </c>
      <c r="BLY9" s="151" t="str">
        <f t="shared" si="25"/>
        <v/>
      </c>
      <c r="BLZ9" s="151" t="str">
        <f t="shared" si="25"/>
        <v/>
      </c>
      <c r="BMA9" s="151" t="str">
        <f t="shared" si="25"/>
        <v/>
      </c>
      <c r="BMB9" s="151" t="str">
        <f t="shared" si="25"/>
        <v/>
      </c>
      <c r="BMC9" s="151" t="str">
        <f t="shared" si="25"/>
        <v/>
      </c>
      <c r="BMD9" s="151" t="str">
        <f t="shared" si="25"/>
        <v/>
      </c>
      <c r="BME9" s="151" t="str">
        <f t="shared" si="25"/>
        <v/>
      </c>
      <c r="BMF9" s="151" t="str">
        <f t="shared" si="25"/>
        <v/>
      </c>
      <c r="BMG9" s="151" t="str">
        <f t="shared" si="25"/>
        <v/>
      </c>
      <c r="BMH9" s="151" t="str">
        <f t="shared" si="25"/>
        <v/>
      </c>
      <c r="BMI9" s="151" t="str">
        <f t="shared" ref="BMI9:BOT9" si="26">IF(DAY(BMI11)=1,BMI11,"")</f>
        <v/>
      </c>
      <c r="BMJ9" s="151" t="str">
        <f t="shared" si="26"/>
        <v/>
      </c>
      <c r="BMK9" s="151" t="str">
        <f t="shared" si="26"/>
        <v/>
      </c>
      <c r="BML9" s="151" t="str">
        <f t="shared" si="26"/>
        <v/>
      </c>
      <c r="BMM9" s="151" t="str">
        <f t="shared" si="26"/>
        <v/>
      </c>
      <c r="BMN9" s="151" t="str">
        <f t="shared" si="26"/>
        <v/>
      </c>
      <c r="BMO9" s="151" t="str">
        <f t="shared" si="26"/>
        <v/>
      </c>
      <c r="BMP9" s="151" t="str">
        <f t="shared" si="26"/>
        <v/>
      </c>
      <c r="BMQ9" s="151" t="str">
        <f t="shared" si="26"/>
        <v/>
      </c>
      <c r="BMR9" s="151" t="str">
        <f t="shared" si="26"/>
        <v/>
      </c>
      <c r="BMS9" s="151">
        <f t="shared" si="26"/>
        <v>45505</v>
      </c>
      <c r="BMT9" s="151" t="str">
        <f t="shared" si="26"/>
        <v/>
      </c>
      <c r="BMU9" s="151" t="str">
        <f t="shared" si="26"/>
        <v/>
      </c>
      <c r="BMV9" s="151" t="str">
        <f t="shared" si="26"/>
        <v/>
      </c>
      <c r="BMW9" s="151" t="str">
        <f t="shared" si="26"/>
        <v/>
      </c>
      <c r="BMX9" s="151" t="str">
        <f t="shared" si="26"/>
        <v/>
      </c>
      <c r="BMY9" s="151" t="str">
        <f t="shared" si="26"/>
        <v/>
      </c>
      <c r="BMZ9" s="151" t="str">
        <f t="shared" si="26"/>
        <v/>
      </c>
      <c r="BNA9" s="151" t="str">
        <f t="shared" si="26"/>
        <v/>
      </c>
      <c r="BNB9" s="151" t="str">
        <f t="shared" si="26"/>
        <v/>
      </c>
      <c r="BNC9" s="151" t="str">
        <f t="shared" si="26"/>
        <v/>
      </c>
      <c r="BND9" s="151" t="str">
        <f t="shared" si="26"/>
        <v/>
      </c>
      <c r="BNE9" s="151" t="str">
        <f t="shared" si="26"/>
        <v/>
      </c>
      <c r="BNF9" s="151" t="str">
        <f t="shared" si="26"/>
        <v/>
      </c>
      <c r="BNG9" s="151" t="str">
        <f t="shared" si="26"/>
        <v/>
      </c>
      <c r="BNH9" s="151" t="str">
        <f t="shared" si="26"/>
        <v/>
      </c>
      <c r="BNI9" s="151" t="str">
        <f t="shared" si="26"/>
        <v/>
      </c>
      <c r="BNJ9" s="151" t="str">
        <f t="shared" si="26"/>
        <v/>
      </c>
      <c r="BNK9" s="151" t="str">
        <f t="shared" si="26"/>
        <v/>
      </c>
      <c r="BNL9" s="151" t="str">
        <f t="shared" si="26"/>
        <v/>
      </c>
      <c r="BNM9" s="151" t="str">
        <f t="shared" si="26"/>
        <v/>
      </c>
      <c r="BNN9" s="151" t="str">
        <f t="shared" si="26"/>
        <v/>
      </c>
      <c r="BNO9" s="151" t="str">
        <f t="shared" si="26"/>
        <v/>
      </c>
      <c r="BNP9" s="151" t="str">
        <f t="shared" si="26"/>
        <v/>
      </c>
      <c r="BNQ9" s="151" t="str">
        <f t="shared" si="26"/>
        <v/>
      </c>
      <c r="BNR9" s="151" t="str">
        <f t="shared" si="26"/>
        <v/>
      </c>
      <c r="BNS9" s="151" t="str">
        <f t="shared" si="26"/>
        <v/>
      </c>
      <c r="BNT9" s="151" t="str">
        <f t="shared" si="26"/>
        <v/>
      </c>
      <c r="BNU9" s="151" t="str">
        <f t="shared" si="26"/>
        <v/>
      </c>
      <c r="BNV9" s="151" t="str">
        <f t="shared" si="26"/>
        <v/>
      </c>
      <c r="BNW9" s="151" t="str">
        <f t="shared" si="26"/>
        <v/>
      </c>
      <c r="BNX9" s="151">
        <f t="shared" si="26"/>
        <v>45536</v>
      </c>
      <c r="BNY9" s="151" t="str">
        <f t="shared" si="26"/>
        <v/>
      </c>
      <c r="BNZ9" s="151" t="str">
        <f t="shared" si="26"/>
        <v/>
      </c>
      <c r="BOA9" s="151" t="str">
        <f t="shared" si="26"/>
        <v/>
      </c>
      <c r="BOB9" s="151" t="str">
        <f t="shared" si="26"/>
        <v/>
      </c>
      <c r="BOC9" s="151" t="str">
        <f t="shared" si="26"/>
        <v/>
      </c>
      <c r="BOD9" s="151" t="str">
        <f t="shared" si="26"/>
        <v/>
      </c>
      <c r="BOE9" s="151" t="str">
        <f t="shared" si="26"/>
        <v/>
      </c>
      <c r="BOF9" s="151" t="str">
        <f t="shared" si="26"/>
        <v/>
      </c>
      <c r="BOG9" s="151" t="str">
        <f t="shared" si="26"/>
        <v/>
      </c>
      <c r="BOH9" s="151" t="str">
        <f t="shared" si="26"/>
        <v/>
      </c>
      <c r="BOI9" s="151" t="str">
        <f t="shared" si="26"/>
        <v/>
      </c>
      <c r="BOJ9" s="151" t="str">
        <f t="shared" si="26"/>
        <v/>
      </c>
      <c r="BOK9" s="151" t="str">
        <f t="shared" si="26"/>
        <v/>
      </c>
      <c r="BOL9" s="151" t="str">
        <f t="shared" si="26"/>
        <v/>
      </c>
      <c r="BOM9" s="151" t="str">
        <f t="shared" si="26"/>
        <v/>
      </c>
      <c r="BON9" s="151" t="str">
        <f t="shared" si="26"/>
        <v/>
      </c>
      <c r="BOO9" s="151" t="str">
        <f t="shared" si="26"/>
        <v/>
      </c>
      <c r="BOP9" s="151" t="str">
        <f t="shared" si="26"/>
        <v/>
      </c>
      <c r="BOQ9" s="151" t="str">
        <f t="shared" si="26"/>
        <v/>
      </c>
      <c r="BOR9" s="151" t="str">
        <f t="shared" si="26"/>
        <v/>
      </c>
      <c r="BOS9" s="151" t="str">
        <f t="shared" si="26"/>
        <v/>
      </c>
      <c r="BOT9" s="151" t="str">
        <f t="shared" si="26"/>
        <v/>
      </c>
      <c r="BOU9" s="151" t="str">
        <f t="shared" ref="BOU9:BRF9" si="27">IF(DAY(BOU11)=1,BOU11,"")</f>
        <v/>
      </c>
      <c r="BOV9" s="151" t="str">
        <f t="shared" si="27"/>
        <v/>
      </c>
      <c r="BOW9" s="151" t="str">
        <f t="shared" si="27"/>
        <v/>
      </c>
      <c r="BOX9" s="151" t="str">
        <f t="shared" si="27"/>
        <v/>
      </c>
      <c r="BOY9" s="151" t="str">
        <f t="shared" si="27"/>
        <v/>
      </c>
      <c r="BOZ9" s="151" t="str">
        <f t="shared" si="27"/>
        <v/>
      </c>
      <c r="BPA9" s="151" t="str">
        <f t="shared" si="27"/>
        <v/>
      </c>
      <c r="BPB9" s="151">
        <f t="shared" si="27"/>
        <v>45566</v>
      </c>
      <c r="BPC9" s="151" t="str">
        <f t="shared" si="27"/>
        <v/>
      </c>
      <c r="BPD9" s="151" t="str">
        <f t="shared" si="27"/>
        <v/>
      </c>
      <c r="BPE9" s="151" t="str">
        <f t="shared" si="27"/>
        <v/>
      </c>
      <c r="BPF9" s="151" t="str">
        <f t="shared" si="27"/>
        <v/>
      </c>
      <c r="BPG9" s="151" t="str">
        <f t="shared" si="27"/>
        <v/>
      </c>
      <c r="BPH9" s="151" t="str">
        <f t="shared" si="27"/>
        <v/>
      </c>
      <c r="BPI9" s="151" t="str">
        <f t="shared" si="27"/>
        <v/>
      </c>
      <c r="BPJ9" s="151" t="str">
        <f t="shared" si="27"/>
        <v/>
      </c>
      <c r="BPK9" s="151" t="str">
        <f t="shared" si="27"/>
        <v/>
      </c>
      <c r="BPL9" s="151" t="str">
        <f t="shared" si="27"/>
        <v/>
      </c>
      <c r="BPM9" s="151" t="str">
        <f t="shared" si="27"/>
        <v/>
      </c>
      <c r="BPN9" s="151" t="str">
        <f t="shared" si="27"/>
        <v/>
      </c>
      <c r="BPO9" s="151" t="str">
        <f t="shared" si="27"/>
        <v/>
      </c>
      <c r="BPP9" s="151" t="str">
        <f t="shared" si="27"/>
        <v/>
      </c>
      <c r="BPQ9" s="151" t="str">
        <f t="shared" si="27"/>
        <v/>
      </c>
      <c r="BPR9" s="151" t="str">
        <f t="shared" si="27"/>
        <v/>
      </c>
      <c r="BPS9" s="151" t="str">
        <f t="shared" si="27"/>
        <v/>
      </c>
      <c r="BPT9" s="151" t="str">
        <f t="shared" si="27"/>
        <v/>
      </c>
      <c r="BPU9" s="151" t="str">
        <f t="shared" si="27"/>
        <v/>
      </c>
      <c r="BPV9" s="151" t="str">
        <f t="shared" si="27"/>
        <v/>
      </c>
      <c r="BPW9" s="151" t="str">
        <f t="shared" si="27"/>
        <v/>
      </c>
      <c r="BPX9" s="151" t="str">
        <f t="shared" si="27"/>
        <v/>
      </c>
      <c r="BPY9" s="151" t="str">
        <f t="shared" si="27"/>
        <v/>
      </c>
      <c r="BPZ9" s="151" t="str">
        <f t="shared" si="27"/>
        <v/>
      </c>
      <c r="BQA9" s="151" t="str">
        <f t="shared" si="27"/>
        <v/>
      </c>
      <c r="BQB9" s="151" t="str">
        <f t="shared" si="27"/>
        <v/>
      </c>
      <c r="BQC9" s="151" t="str">
        <f t="shared" si="27"/>
        <v/>
      </c>
      <c r="BQD9" s="151" t="str">
        <f t="shared" si="27"/>
        <v/>
      </c>
      <c r="BQE9" s="151" t="str">
        <f t="shared" si="27"/>
        <v/>
      </c>
      <c r="BQF9" s="151" t="str">
        <f t="shared" si="27"/>
        <v/>
      </c>
      <c r="BQG9" s="151">
        <f t="shared" si="27"/>
        <v>45597</v>
      </c>
      <c r="BQH9" s="151" t="str">
        <f t="shared" si="27"/>
        <v/>
      </c>
      <c r="BQI9" s="151" t="str">
        <f t="shared" si="27"/>
        <v/>
      </c>
      <c r="BQJ9" s="151" t="str">
        <f t="shared" si="27"/>
        <v/>
      </c>
      <c r="BQK9" s="151" t="str">
        <f t="shared" si="27"/>
        <v/>
      </c>
      <c r="BQL9" s="151" t="str">
        <f t="shared" si="27"/>
        <v/>
      </c>
      <c r="BQM9" s="151" t="str">
        <f t="shared" si="27"/>
        <v/>
      </c>
      <c r="BQN9" s="151" t="str">
        <f t="shared" si="27"/>
        <v/>
      </c>
      <c r="BQO9" s="151" t="str">
        <f t="shared" si="27"/>
        <v/>
      </c>
      <c r="BQP9" s="151" t="str">
        <f t="shared" si="27"/>
        <v/>
      </c>
      <c r="BQQ9" s="151" t="str">
        <f t="shared" si="27"/>
        <v/>
      </c>
      <c r="BQR9" s="151" t="str">
        <f t="shared" si="27"/>
        <v/>
      </c>
      <c r="BQS9" s="151" t="str">
        <f t="shared" si="27"/>
        <v/>
      </c>
      <c r="BQT9" s="151" t="str">
        <f t="shared" si="27"/>
        <v/>
      </c>
      <c r="BQU9" s="151" t="str">
        <f t="shared" si="27"/>
        <v/>
      </c>
      <c r="BQV9" s="151" t="str">
        <f t="shared" si="27"/>
        <v/>
      </c>
      <c r="BQW9" s="151" t="str">
        <f t="shared" si="27"/>
        <v/>
      </c>
      <c r="BQX9" s="151" t="str">
        <f t="shared" si="27"/>
        <v/>
      </c>
      <c r="BQY9" s="151" t="str">
        <f t="shared" si="27"/>
        <v/>
      </c>
      <c r="BQZ9" s="151" t="str">
        <f t="shared" si="27"/>
        <v/>
      </c>
      <c r="BRA9" s="151" t="str">
        <f t="shared" si="27"/>
        <v/>
      </c>
      <c r="BRB9" s="151" t="str">
        <f t="shared" si="27"/>
        <v/>
      </c>
      <c r="BRC9" s="151" t="str">
        <f t="shared" si="27"/>
        <v/>
      </c>
      <c r="BRD9" s="151" t="str">
        <f t="shared" si="27"/>
        <v/>
      </c>
      <c r="BRE9" s="151" t="str">
        <f t="shared" si="27"/>
        <v/>
      </c>
      <c r="BRF9" s="151" t="str">
        <f t="shared" si="27"/>
        <v/>
      </c>
      <c r="BRG9" s="151" t="str">
        <f t="shared" ref="BRG9:BTR9" si="28">IF(DAY(BRG11)=1,BRG11,"")</f>
        <v/>
      </c>
      <c r="BRH9" s="151" t="str">
        <f t="shared" si="28"/>
        <v/>
      </c>
      <c r="BRI9" s="151" t="str">
        <f t="shared" si="28"/>
        <v/>
      </c>
      <c r="BRJ9" s="151" t="str">
        <f t="shared" si="28"/>
        <v/>
      </c>
      <c r="BRK9" s="151">
        <f t="shared" si="28"/>
        <v>45627</v>
      </c>
      <c r="BRL9" s="151" t="str">
        <f t="shared" si="28"/>
        <v/>
      </c>
      <c r="BRM9" s="151" t="str">
        <f t="shared" si="28"/>
        <v/>
      </c>
      <c r="BRN9" s="151" t="str">
        <f t="shared" si="28"/>
        <v/>
      </c>
      <c r="BRO9" s="151" t="str">
        <f t="shared" si="28"/>
        <v/>
      </c>
      <c r="BRP9" s="151" t="str">
        <f t="shared" si="28"/>
        <v/>
      </c>
      <c r="BRQ9" s="151" t="str">
        <f t="shared" si="28"/>
        <v/>
      </c>
      <c r="BRR9" s="151" t="str">
        <f t="shared" si="28"/>
        <v/>
      </c>
      <c r="BRS9" s="151" t="str">
        <f t="shared" si="28"/>
        <v/>
      </c>
      <c r="BRT9" s="151" t="str">
        <f t="shared" si="28"/>
        <v/>
      </c>
      <c r="BRU9" s="151" t="str">
        <f t="shared" si="28"/>
        <v/>
      </c>
      <c r="BRV9" s="151" t="str">
        <f t="shared" si="28"/>
        <v/>
      </c>
      <c r="BRW9" s="151" t="str">
        <f t="shared" si="28"/>
        <v/>
      </c>
      <c r="BRX9" s="151" t="str">
        <f t="shared" si="28"/>
        <v/>
      </c>
      <c r="BRY9" s="151" t="str">
        <f t="shared" si="28"/>
        <v/>
      </c>
      <c r="BRZ9" s="151" t="str">
        <f t="shared" si="28"/>
        <v/>
      </c>
      <c r="BSA9" s="151" t="str">
        <f t="shared" si="28"/>
        <v/>
      </c>
      <c r="BSB9" s="151" t="str">
        <f t="shared" si="28"/>
        <v/>
      </c>
      <c r="BSC9" s="151" t="str">
        <f t="shared" si="28"/>
        <v/>
      </c>
      <c r="BSD9" s="151" t="str">
        <f t="shared" si="28"/>
        <v/>
      </c>
      <c r="BSE9" s="151" t="str">
        <f t="shared" si="28"/>
        <v/>
      </c>
      <c r="BSF9" s="151" t="str">
        <f t="shared" si="28"/>
        <v/>
      </c>
      <c r="BSG9" s="151" t="str">
        <f t="shared" si="28"/>
        <v/>
      </c>
      <c r="BSH9" s="151" t="str">
        <f t="shared" si="28"/>
        <v/>
      </c>
      <c r="BSI9" s="151" t="str">
        <f t="shared" si="28"/>
        <v/>
      </c>
      <c r="BSJ9" s="151" t="str">
        <f t="shared" si="28"/>
        <v/>
      </c>
      <c r="BSK9" s="151" t="str">
        <f t="shared" si="28"/>
        <v/>
      </c>
      <c r="BSL9" s="151" t="str">
        <f t="shared" si="28"/>
        <v/>
      </c>
      <c r="BSM9" s="151" t="str">
        <f t="shared" si="28"/>
        <v/>
      </c>
      <c r="BSN9" s="151" t="str">
        <f t="shared" si="28"/>
        <v/>
      </c>
      <c r="BSO9" s="151" t="str">
        <f t="shared" si="28"/>
        <v/>
      </c>
      <c r="BSP9" s="151">
        <f t="shared" si="28"/>
        <v>45658</v>
      </c>
      <c r="BSQ9" s="151" t="str">
        <f t="shared" si="28"/>
        <v/>
      </c>
      <c r="BSR9" s="151" t="str">
        <f t="shared" si="28"/>
        <v/>
      </c>
      <c r="BSS9" s="151" t="str">
        <f t="shared" si="28"/>
        <v/>
      </c>
      <c r="BST9" s="151" t="str">
        <f t="shared" si="28"/>
        <v/>
      </c>
      <c r="BSU9" s="151" t="str">
        <f t="shared" si="28"/>
        <v/>
      </c>
      <c r="BSV9" s="151" t="str">
        <f t="shared" si="28"/>
        <v/>
      </c>
      <c r="BSW9" s="151" t="str">
        <f t="shared" si="28"/>
        <v/>
      </c>
      <c r="BSX9" s="151" t="str">
        <f t="shared" si="28"/>
        <v/>
      </c>
      <c r="BSY9" s="151" t="str">
        <f t="shared" si="28"/>
        <v/>
      </c>
      <c r="BSZ9" s="151" t="str">
        <f t="shared" si="28"/>
        <v/>
      </c>
      <c r="BTA9" s="151" t="str">
        <f t="shared" si="28"/>
        <v/>
      </c>
      <c r="BTB9" s="151" t="str">
        <f t="shared" si="28"/>
        <v/>
      </c>
      <c r="BTC9" s="151" t="str">
        <f t="shared" si="28"/>
        <v/>
      </c>
      <c r="BTD9" s="151" t="str">
        <f t="shared" si="28"/>
        <v/>
      </c>
      <c r="BTE9" s="151" t="str">
        <f t="shared" si="28"/>
        <v/>
      </c>
      <c r="BTF9" s="151" t="str">
        <f t="shared" si="28"/>
        <v/>
      </c>
      <c r="BTG9" s="151" t="str">
        <f t="shared" si="28"/>
        <v/>
      </c>
      <c r="BTH9" s="151" t="str">
        <f t="shared" si="28"/>
        <v/>
      </c>
      <c r="BTI9" s="151" t="str">
        <f t="shared" si="28"/>
        <v/>
      </c>
      <c r="BTJ9" s="151" t="str">
        <f t="shared" si="28"/>
        <v/>
      </c>
      <c r="BTK9" s="151" t="str">
        <f t="shared" si="28"/>
        <v/>
      </c>
      <c r="BTL9" s="151" t="str">
        <f t="shared" si="28"/>
        <v/>
      </c>
      <c r="BTM9" s="151" t="str">
        <f t="shared" si="28"/>
        <v/>
      </c>
      <c r="BTN9" s="151" t="str">
        <f t="shared" si="28"/>
        <v/>
      </c>
      <c r="BTO9" s="151" t="str">
        <f t="shared" si="28"/>
        <v/>
      </c>
      <c r="BTP9" s="151" t="str">
        <f t="shared" si="28"/>
        <v/>
      </c>
      <c r="BTQ9" s="151" t="str">
        <f t="shared" si="28"/>
        <v/>
      </c>
      <c r="BTR9" s="151" t="str">
        <f t="shared" si="28"/>
        <v/>
      </c>
      <c r="BTS9" s="151" t="str">
        <f t="shared" ref="BTS9:BWD9" si="29">IF(DAY(BTS11)=1,BTS11,"")</f>
        <v/>
      </c>
      <c r="BTT9" s="151" t="str">
        <f t="shared" si="29"/>
        <v/>
      </c>
      <c r="BTU9" s="151">
        <f t="shared" si="29"/>
        <v>45689</v>
      </c>
      <c r="BTV9" s="151" t="str">
        <f t="shared" si="29"/>
        <v/>
      </c>
      <c r="BTW9" s="151" t="str">
        <f t="shared" si="29"/>
        <v/>
      </c>
      <c r="BTX9" s="151" t="str">
        <f t="shared" si="29"/>
        <v/>
      </c>
      <c r="BTY9" s="151" t="str">
        <f t="shared" si="29"/>
        <v/>
      </c>
      <c r="BTZ9" s="151" t="str">
        <f t="shared" si="29"/>
        <v/>
      </c>
      <c r="BUA9" s="151" t="str">
        <f t="shared" si="29"/>
        <v/>
      </c>
      <c r="BUB9" s="151" t="str">
        <f t="shared" si="29"/>
        <v/>
      </c>
      <c r="BUC9" s="151" t="str">
        <f t="shared" si="29"/>
        <v/>
      </c>
      <c r="BUD9" s="151" t="str">
        <f t="shared" si="29"/>
        <v/>
      </c>
      <c r="BUE9" s="151" t="str">
        <f t="shared" si="29"/>
        <v/>
      </c>
      <c r="BUF9" s="151" t="str">
        <f t="shared" si="29"/>
        <v/>
      </c>
      <c r="BUG9" s="151" t="str">
        <f t="shared" si="29"/>
        <v/>
      </c>
      <c r="BUH9" s="151" t="str">
        <f t="shared" si="29"/>
        <v/>
      </c>
      <c r="BUI9" s="151" t="str">
        <f t="shared" si="29"/>
        <v/>
      </c>
      <c r="BUJ9" s="151" t="str">
        <f t="shared" si="29"/>
        <v/>
      </c>
      <c r="BUK9" s="151" t="str">
        <f t="shared" si="29"/>
        <v/>
      </c>
      <c r="BUL9" s="151" t="str">
        <f t="shared" si="29"/>
        <v/>
      </c>
      <c r="BUM9" s="151" t="str">
        <f t="shared" si="29"/>
        <v/>
      </c>
      <c r="BUN9" s="151" t="str">
        <f t="shared" si="29"/>
        <v/>
      </c>
      <c r="BUO9" s="151" t="str">
        <f t="shared" si="29"/>
        <v/>
      </c>
      <c r="BUP9" s="151" t="str">
        <f t="shared" si="29"/>
        <v/>
      </c>
      <c r="BUQ9" s="151" t="str">
        <f t="shared" si="29"/>
        <v/>
      </c>
      <c r="BUR9" s="151" t="str">
        <f t="shared" si="29"/>
        <v/>
      </c>
      <c r="BUS9" s="151" t="str">
        <f t="shared" si="29"/>
        <v/>
      </c>
      <c r="BUT9" s="151" t="str">
        <f t="shared" si="29"/>
        <v/>
      </c>
      <c r="BUU9" s="151" t="str">
        <f t="shared" si="29"/>
        <v/>
      </c>
      <c r="BUV9" s="151" t="str">
        <f t="shared" si="29"/>
        <v/>
      </c>
      <c r="BUW9" s="151">
        <f t="shared" si="29"/>
        <v>45717</v>
      </c>
      <c r="BUX9" s="151" t="str">
        <f t="shared" si="29"/>
        <v/>
      </c>
      <c r="BUY9" s="151" t="str">
        <f t="shared" si="29"/>
        <v/>
      </c>
      <c r="BUZ9" s="151" t="str">
        <f t="shared" si="29"/>
        <v/>
      </c>
      <c r="BVA9" s="151" t="str">
        <f t="shared" si="29"/>
        <v/>
      </c>
      <c r="BVB9" s="151" t="str">
        <f t="shared" si="29"/>
        <v/>
      </c>
      <c r="BVC9" s="151" t="str">
        <f t="shared" si="29"/>
        <v/>
      </c>
      <c r="BVD9" s="151" t="str">
        <f t="shared" si="29"/>
        <v/>
      </c>
      <c r="BVE9" s="151" t="str">
        <f t="shared" si="29"/>
        <v/>
      </c>
      <c r="BVF9" s="151" t="str">
        <f t="shared" si="29"/>
        <v/>
      </c>
      <c r="BVG9" s="151" t="str">
        <f t="shared" si="29"/>
        <v/>
      </c>
      <c r="BVH9" s="151" t="str">
        <f t="shared" si="29"/>
        <v/>
      </c>
      <c r="BVI9" s="151" t="str">
        <f t="shared" si="29"/>
        <v/>
      </c>
      <c r="BVJ9" s="151" t="str">
        <f t="shared" si="29"/>
        <v/>
      </c>
      <c r="BVK9" s="151" t="str">
        <f t="shared" si="29"/>
        <v/>
      </c>
      <c r="BVL9" s="151" t="str">
        <f t="shared" si="29"/>
        <v/>
      </c>
      <c r="BVM9" s="151" t="str">
        <f t="shared" si="29"/>
        <v/>
      </c>
      <c r="BVN9" s="151" t="str">
        <f t="shared" si="29"/>
        <v/>
      </c>
      <c r="BVO9" s="151" t="str">
        <f t="shared" si="29"/>
        <v/>
      </c>
      <c r="BVP9" s="151" t="str">
        <f t="shared" si="29"/>
        <v/>
      </c>
      <c r="BVQ9" s="151" t="str">
        <f t="shared" si="29"/>
        <v/>
      </c>
      <c r="BVR9" s="151" t="str">
        <f t="shared" si="29"/>
        <v/>
      </c>
      <c r="BVS9" s="151" t="str">
        <f t="shared" si="29"/>
        <v/>
      </c>
      <c r="BVT9" s="151" t="str">
        <f t="shared" si="29"/>
        <v/>
      </c>
      <c r="BVU9" s="151" t="str">
        <f t="shared" si="29"/>
        <v/>
      </c>
      <c r="BVV9" s="151" t="str">
        <f t="shared" si="29"/>
        <v/>
      </c>
      <c r="BVW9" s="151" t="str">
        <f t="shared" si="29"/>
        <v/>
      </c>
      <c r="BVX9" s="151" t="str">
        <f t="shared" si="29"/>
        <v/>
      </c>
      <c r="BVY9" s="151" t="str">
        <f t="shared" si="29"/>
        <v/>
      </c>
      <c r="BVZ9" s="151" t="str">
        <f t="shared" si="29"/>
        <v/>
      </c>
      <c r="BWA9" s="151" t="str">
        <f t="shared" si="29"/>
        <v/>
      </c>
      <c r="BWB9" s="151">
        <f t="shared" si="29"/>
        <v>45748</v>
      </c>
      <c r="BWC9" s="151" t="str">
        <f t="shared" si="29"/>
        <v/>
      </c>
      <c r="BWD9" s="151" t="str">
        <f t="shared" si="29"/>
        <v/>
      </c>
      <c r="BWE9" s="151" t="str">
        <f t="shared" ref="BWE9:BYP9" si="30">IF(DAY(BWE11)=1,BWE11,"")</f>
        <v/>
      </c>
      <c r="BWF9" s="151" t="str">
        <f t="shared" si="30"/>
        <v/>
      </c>
      <c r="BWG9" s="151" t="str">
        <f t="shared" si="30"/>
        <v/>
      </c>
      <c r="BWH9" s="151" t="str">
        <f t="shared" si="30"/>
        <v/>
      </c>
      <c r="BWI9" s="151" t="str">
        <f t="shared" si="30"/>
        <v/>
      </c>
      <c r="BWJ9" s="151" t="str">
        <f t="shared" si="30"/>
        <v/>
      </c>
      <c r="BWK9" s="151" t="str">
        <f t="shared" si="30"/>
        <v/>
      </c>
      <c r="BWL9" s="151" t="str">
        <f t="shared" si="30"/>
        <v/>
      </c>
      <c r="BWM9" s="151" t="str">
        <f t="shared" si="30"/>
        <v/>
      </c>
      <c r="BWN9" s="151" t="str">
        <f t="shared" si="30"/>
        <v/>
      </c>
      <c r="BWO9" s="151" t="str">
        <f t="shared" si="30"/>
        <v/>
      </c>
      <c r="BWP9" s="151" t="str">
        <f t="shared" si="30"/>
        <v/>
      </c>
      <c r="BWQ9" s="151" t="str">
        <f t="shared" si="30"/>
        <v/>
      </c>
      <c r="BWR9" s="151" t="str">
        <f t="shared" si="30"/>
        <v/>
      </c>
      <c r="BWS9" s="151" t="str">
        <f t="shared" si="30"/>
        <v/>
      </c>
      <c r="BWT9" s="151" t="str">
        <f t="shared" si="30"/>
        <v/>
      </c>
      <c r="BWU9" s="151" t="str">
        <f t="shared" si="30"/>
        <v/>
      </c>
      <c r="BWV9" s="151" t="str">
        <f t="shared" si="30"/>
        <v/>
      </c>
      <c r="BWW9" s="151" t="str">
        <f t="shared" si="30"/>
        <v/>
      </c>
      <c r="BWX9" s="151" t="str">
        <f t="shared" si="30"/>
        <v/>
      </c>
      <c r="BWY9" s="151" t="str">
        <f t="shared" si="30"/>
        <v/>
      </c>
      <c r="BWZ9" s="151" t="str">
        <f t="shared" si="30"/>
        <v/>
      </c>
      <c r="BXA9" s="151" t="str">
        <f t="shared" si="30"/>
        <v/>
      </c>
      <c r="BXB9" s="151" t="str">
        <f t="shared" si="30"/>
        <v/>
      </c>
      <c r="BXC9" s="151" t="str">
        <f t="shared" si="30"/>
        <v/>
      </c>
      <c r="BXD9" s="151" t="str">
        <f t="shared" si="30"/>
        <v/>
      </c>
      <c r="BXE9" s="151" t="str">
        <f t="shared" si="30"/>
        <v/>
      </c>
      <c r="BXF9" s="151">
        <f t="shared" si="30"/>
        <v>45778</v>
      </c>
      <c r="BXG9" s="151" t="str">
        <f t="shared" si="30"/>
        <v/>
      </c>
      <c r="BXH9" s="151" t="str">
        <f t="shared" si="30"/>
        <v/>
      </c>
      <c r="BXI9" s="151" t="str">
        <f t="shared" si="30"/>
        <v/>
      </c>
      <c r="BXJ9" s="151" t="str">
        <f t="shared" si="30"/>
        <v/>
      </c>
      <c r="BXK9" s="151" t="str">
        <f t="shared" si="30"/>
        <v/>
      </c>
      <c r="BXL9" s="151" t="str">
        <f t="shared" si="30"/>
        <v/>
      </c>
      <c r="BXM9" s="151" t="str">
        <f t="shared" si="30"/>
        <v/>
      </c>
      <c r="BXN9" s="151" t="str">
        <f t="shared" si="30"/>
        <v/>
      </c>
      <c r="BXO9" s="151" t="str">
        <f t="shared" si="30"/>
        <v/>
      </c>
      <c r="BXP9" s="151" t="str">
        <f t="shared" si="30"/>
        <v/>
      </c>
      <c r="BXQ9" s="151" t="str">
        <f t="shared" si="30"/>
        <v/>
      </c>
      <c r="BXR9" s="151" t="str">
        <f t="shared" si="30"/>
        <v/>
      </c>
      <c r="BXS9" s="151" t="str">
        <f t="shared" si="30"/>
        <v/>
      </c>
      <c r="BXT9" s="151" t="str">
        <f t="shared" si="30"/>
        <v/>
      </c>
      <c r="BXU9" s="151" t="str">
        <f t="shared" si="30"/>
        <v/>
      </c>
      <c r="BXV9" s="151" t="str">
        <f t="shared" si="30"/>
        <v/>
      </c>
      <c r="BXW9" s="151" t="str">
        <f t="shared" si="30"/>
        <v/>
      </c>
      <c r="BXX9" s="151" t="str">
        <f t="shared" si="30"/>
        <v/>
      </c>
      <c r="BXY9" s="151" t="str">
        <f t="shared" si="30"/>
        <v/>
      </c>
      <c r="BXZ9" s="151" t="str">
        <f t="shared" si="30"/>
        <v/>
      </c>
      <c r="BYA9" s="151" t="str">
        <f t="shared" si="30"/>
        <v/>
      </c>
      <c r="BYB9" s="151" t="str">
        <f t="shared" si="30"/>
        <v/>
      </c>
      <c r="BYC9" s="151" t="str">
        <f t="shared" si="30"/>
        <v/>
      </c>
      <c r="BYD9" s="151" t="str">
        <f t="shared" si="30"/>
        <v/>
      </c>
      <c r="BYE9" s="151" t="str">
        <f t="shared" si="30"/>
        <v/>
      </c>
      <c r="BYF9" s="151" t="str">
        <f t="shared" si="30"/>
        <v/>
      </c>
      <c r="BYG9" s="151" t="str">
        <f t="shared" si="30"/>
        <v/>
      </c>
      <c r="BYH9" s="151" t="str">
        <f t="shared" si="30"/>
        <v/>
      </c>
      <c r="BYI9" s="151" t="str">
        <f t="shared" si="30"/>
        <v/>
      </c>
      <c r="BYJ9" s="151" t="str">
        <f t="shared" si="30"/>
        <v/>
      </c>
      <c r="BYK9" s="151">
        <f t="shared" si="30"/>
        <v>45809</v>
      </c>
      <c r="BYL9" s="151" t="str">
        <f t="shared" si="30"/>
        <v/>
      </c>
      <c r="BYM9" s="151" t="str">
        <f t="shared" si="30"/>
        <v/>
      </c>
      <c r="BYN9" s="151" t="str">
        <f t="shared" si="30"/>
        <v/>
      </c>
      <c r="BYO9" s="151" t="str">
        <f t="shared" si="30"/>
        <v/>
      </c>
      <c r="BYP9" s="151" t="str">
        <f t="shared" si="30"/>
        <v/>
      </c>
      <c r="BYQ9" s="151" t="str">
        <f t="shared" ref="BYQ9:CBB9" si="31">IF(DAY(BYQ11)=1,BYQ11,"")</f>
        <v/>
      </c>
      <c r="BYR9" s="151" t="str">
        <f t="shared" si="31"/>
        <v/>
      </c>
      <c r="BYS9" s="151" t="str">
        <f t="shared" si="31"/>
        <v/>
      </c>
      <c r="BYT9" s="151" t="str">
        <f t="shared" si="31"/>
        <v/>
      </c>
      <c r="BYU9" s="151" t="str">
        <f t="shared" si="31"/>
        <v/>
      </c>
      <c r="BYV9" s="151" t="str">
        <f t="shared" si="31"/>
        <v/>
      </c>
      <c r="BYW9" s="151" t="str">
        <f t="shared" si="31"/>
        <v/>
      </c>
      <c r="BYX9" s="151" t="str">
        <f t="shared" si="31"/>
        <v/>
      </c>
      <c r="BYY9" s="151" t="str">
        <f t="shared" si="31"/>
        <v/>
      </c>
      <c r="BYZ9" s="151" t="str">
        <f t="shared" si="31"/>
        <v/>
      </c>
      <c r="BZA9" s="151" t="str">
        <f t="shared" si="31"/>
        <v/>
      </c>
      <c r="BZB9" s="151" t="str">
        <f t="shared" si="31"/>
        <v/>
      </c>
      <c r="BZC9" s="151" t="str">
        <f t="shared" si="31"/>
        <v/>
      </c>
      <c r="BZD9" s="151" t="str">
        <f t="shared" si="31"/>
        <v/>
      </c>
      <c r="BZE9" s="151" t="str">
        <f t="shared" si="31"/>
        <v/>
      </c>
      <c r="BZF9" s="151" t="str">
        <f t="shared" si="31"/>
        <v/>
      </c>
      <c r="BZG9" s="151" t="str">
        <f t="shared" si="31"/>
        <v/>
      </c>
      <c r="BZH9" s="151" t="str">
        <f t="shared" si="31"/>
        <v/>
      </c>
      <c r="BZI9" s="151" t="str">
        <f t="shared" si="31"/>
        <v/>
      </c>
      <c r="BZJ9" s="151" t="str">
        <f t="shared" si="31"/>
        <v/>
      </c>
      <c r="BZK9" s="151" t="str">
        <f t="shared" si="31"/>
        <v/>
      </c>
      <c r="BZL9" s="151" t="str">
        <f t="shared" si="31"/>
        <v/>
      </c>
      <c r="BZM9" s="151" t="str">
        <f t="shared" si="31"/>
        <v/>
      </c>
      <c r="BZN9" s="151" t="str">
        <f t="shared" si="31"/>
        <v/>
      </c>
      <c r="BZO9" s="151">
        <f t="shared" si="31"/>
        <v>45839</v>
      </c>
      <c r="BZP9" s="151" t="str">
        <f t="shared" si="31"/>
        <v/>
      </c>
      <c r="BZQ9" s="151" t="str">
        <f t="shared" si="31"/>
        <v/>
      </c>
      <c r="BZR9" s="151" t="str">
        <f t="shared" si="31"/>
        <v/>
      </c>
      <c r="BZS9" s="151" t="str">
        <f t="shared" si="31"/>
        <v/>
      </c>
      <c r="BZT9" s="151" t="str">
        <f t="shared" si="31"/>
        <v/>
      </c>
      <c r="BZU9" s="151" t="str">
        <f t="shared" si="31"/>
        <v/>
      </c>
      <c r="BZV9" s="151" t="str">
        <f t="shared" si="31"/>
        <v/>
      </c>
      <c r="BZW9" s="151" t="str">
        <f t="shared" si="31"/>
        <v/>
      </c>
      <c r="BZX9" s="151" t="str">
        <f t="shared" si="31"/>
        <v/>
      </c>
      <c r="BZY9" s="151" t="str">
        <f t="shared" si="31"/>
        <v/>
      </c>
      <c r="BZZ9" s="151" t="str">
        <f t="shared" si="31"/>
        <v/>
      </c>
      <c r="CAA9" s="151" t="str">
        <f t="shared" si="31"/>
        <v/>
      </c>
      <c r="CAB9" s="151" t="str">
        <f t="shared" si="31"/>
        <v/>
      </c>
      <c r="CAC9" s="151" t="str">
        <f t="shared" si="31"/>
        <v/>
      </c>
      <c r="CAD9" s="151" t="str">
        <f t="shared" si="31"/>
        <v/>
      </c>
      <c r="CAE9" s="151" t="str">
        <f t="shared" si="31"/>
        <v/>
      </c>
      <c r="CAF9" s="151" t="str">
        <f t="shared" si="31"/>
        <v/>
      </c>
      <c r="CAG9" s="151" t="str">
        <f t="shared" si="31"/>
        <v/>
      </c>
      <c r="CAH9" s="151" t="str">
        <f t="shared" si="31"/>
        <v/>
      </c>
      <c r="CAI9" s="151" t="str">
        <f t="shared" si="31"/>
        <v/>
      </c>
      <c r="CAJ9" s="151" t="str">
        <f t="shared" si="31"/>
        <v/>
      </c>
      <c r="CAK9" s="151" t="str">
        <f t="shared" si="31"/>
        <v/>
      </c>
      <c r="CAL9" s="151" t="str">
        <f t="shared" si="31"/>
        <v/>
      </c>
      <c r="CAM9" s="151" t="str">
        <f t="shared" si="31"/>
        <v/>
      </c>
      <c r="CAN9" s="151" t="str">
        <f t="shared" si="31"/>
        <v/>
      </c>
      <c r="CAO9" s="151" t="str">
        <f t="shared" si="31"/>
        <v/>
      </c>
      <c r="CAP9" s="151" t="str">
        <f t="shared" si="31"/>
        <v/>
      </c>
      <c r="CAQ9" s="151" t="str">
        <f t="shared" si="31"/>
        <v/>
      </c>
      <c r="CAR9" s="151" t="str">
        <f t="shared" si="31"/>
        <v/>
      </c>
      <c r="CAS9" s="151" t="str">
        <f t="shared" si="31"/>
        <v/>
      </c>
      <c r="CAT9" s="151">
        <f t="shared" si="31"/>
        <v>45870</v>
      </c>
      <c r="CAU9" s="151" t="str">
        <f t="shared" si="31"/>
        <v/>
      </c>
      <c r="CAV9" s="151" t="str">
        <f t="shared" si="31"/>
        <v/>
      </c>
      <c r="CAW9" s="151" t="str">
        <f t="shared" si="31"/>
        <v/>
      </c>
      <c r="CAX9" s="151" t="str">
        <f t="shared" si="31"/>
        <v/>
      </c>
      <c r="CAY9" s="151" t="str">
        <f t="shared" si="31"/>
        <v/>
      </c>
      <c r="CAZ9" s="151" t="str">
        <f t="shared" si="31"/>
        <v/>
      </c>
      <c r="CBA9" s="151" t="str">
        <f t="shared" si="31"/>
        <v/>
      </c>
      <c r="CBB9" s="151" t="str">
        <f t="shared" si="31"/>
        <v/>
      </c>
      <c r="CBC9" s="151" t="str">
        <f t="shared" ref="CBC9:CDN9" si="32">IF(DAY(CBC11)=1,CBC11,"")</f>
        <v/>
      </c>
      <c r="CBD9" s="151" t="str">
        <f t="shared" si="32"/>
        <v/>
      </c>
      <c r="CBE9" s="151" t="str">
        <f t="shared" si="32"/>
        <v/>
      </c>
      <c r="CBF9" s="151" t="str">
        <f t="shared" si="32"/>
        <v/>
      </c>
      <c r="CBG9" s="151" t="str">
        <f t="shared" si="32"/>
        <v/>
      </c>
      <c r="CBH9" s="151" t="str">
        <f t="shared" si="32"/>
        <v/>
      </c>
      <c r="CBI9" s="151" t="str">
        <f t="shared" si="32"/>
        <v/>
      </c>
      <c r="CBJ9" s="151" t="str">
        <f t="shared" si="32"/>
        <v/>
      </c>
      <c r="CBK9" s="151" t="str">
        <f t="shared" si="32"/>
        <v/>
      </c>
      <c r="CBL9" s="151" t="str">
        <f t="shared" si="32"/>
        <v/>
      </c>
      <c r="CBM9" s="151" t="str">
        <f t="shared" si="32"/>
        <v/>
      </c>
      <c r="CBN9" s="151" t="str">
        <f t="shared" si="32"/>
        <v/>
      </c>
      <c r="CBO9" s="151" t="str">
        <f t="shared" si="32"/>
        <v/>
      </c>
      <c r="CBP9" s="151" t="str">
        <f t="shared" si="32"/>
        <v/>
      </c>
      <c r="CBQ9" s="151" t="str">
        <f t="shared" si="32"/>
        <v/>
      </c>
      <c r="CBR9" s="151" t="str">
        <f t="shared" si="32"/>
        <v/>
      </c>
      <c r="CBS9" s="151" t="str">
        <f t="shared" si="32"/>
        <v/>
      </c>
      <c r="CBT9" s="151" t="str">
        <f t="shared" si="32"/>
        <v/>
      </c>
      <c r="CBU9" s="151" t="str">
        <f t="shared" si="32"/>
        <v/>
      </c>
      <c r="CBV9" s="151" t="str">
        <f t="shared" si="32"/>
        <v/>
      </c>
      <c r="CBW9" s="151" t="str">
        <f t="shared" si="32"/>
        <v/>
      </c>
      <c r="CBX9" s="151" t="str">
        <f t="shared" si="32"/>
        <v/>
      </c>
      <c r="CBY9" s="151">
        <f t="shared" si="32"/>
        <v>45901</v>
      </c>
      <c r="CBZ9" s="151" t="str">
        <f t="shared" si="32"/>
        <v/>
      </c>
      <c r="CCA9" s="151" t="str">
        <f t="shared" si="32"/>
        <v/>
      </c>
      <c r="CCB9" s="151" t="str">
        <f t="shared" si="32"/>
        <v/>
      </c>
      <c r="CCC9" s="151" t="str">
        <f t="shared" si="32"/>
        <v/>
      </c>
      <c r="CCD9" s="151" t="str">
        <f t="shared" si="32"/>
        <v/>
      </c>
      <c r="CCE9" s="151" t="str">
        <f t="shared" si="32"/>
        <v/>
      </c>
      <c r="CCF9" s="151" t="str">
        <f t="shared" si="32"/>
        <v/>
      </c>
      <c r="CCG9" s="151" t="str">
        <f t="shared" si="32"/>
        <v/>
      </c>
      <c r="CCH9" s="151" t="str">
        <f t="shared" si="32"/>
        <v/>
      </c>
      <c r="CCI9" s="151" t="str">
        <f t="shared" si="32"/>
        <v/>
      </c>
      <c r="CCJ9" s="151" t="str">
        <f t="shared" si="32"/>
        <v/>
      </c>
      <c r="CCK9" s="151" t="str">
        <f t="shared" si="32"/>
        <v/>
      </c>
      <c r="CCL9" s="151" t="str">
        <f t="shared" si="32"/>
        <v/>
      </c>
      <c r="CCM9" s="151" t="str">
        <f t="shared" si="32"/>
        <v/>
      </c>
      <c r="CCN9" s="151" t="str">
        <f t="shared" si="32"/>
        <v/>
      </c>
      <c r="CCO9" s="151" t="str">
        <f t="shared" si="32"/>
        <v/>
      </c>
      <c r="CCP9" s="151" t="str">
        <f t="shared" si="32"/>
        <v/>
      </c>
      <c r="CCQ9" s="151" t="str">
        <f t="shared" si="32"/>
        <v/>
      </c>
      <c r="CCR9" s="151" t="str">
        <f t="shared" si="32"/>
        <v/>
      </c>
      <c r="CCS9" s="151" t="str">
        <f t="shared" si="32"/>
        <v/>
      </c>
      <c r="CCT9" s="151" t="str">
        <f t="shared" si="32"/>
        <v/>
      </c>
      <c r="CCU9" s="151" t="str">
        <f t="shared" si="32"/>
        <v/>
      </c>
      <c r="CCV9" s="151" t="str">
        <f t="shared" si="32"/>
        <v/>
      </c>
      <c r="CCW9" s="151" t="str">
        <f t="shared" si="32"/>
        <v/>
      </c>
      <c r="CCX9" s="151" t="str">
        <f t="shared" si="32"/>
        <v/>
      </c>
      <c r="CCY9" s="151" t="str">
        <f t="shared" si="32"/>
        <v/>
      </c>
      <c r="CCZ9" s="151" t="str">
        <f t="shared" si="32"/>
        <v/>
      </c>
      <c r="CDA9" s="151" t="str">
        <f t="shared" si="32"/>
        <v/>
      </c>
      <c r="CDB9" s="151" t="str">
        <f t="shared" si="32"/>
        <v/>
      </c>
      <c r="CDC9" s="151">
        <f t="shared" si="32"/>
        <v>45931</v>
      </c>
      <c r="CDD9" s="151" t="str">
        <f t="shared" si="32"/>
        <v/>
      </c>
      <c r="CDE9" s="151" t="str">
        <f t="shared" si="32"/>
        <v/>
      </c>
      <c r="CDF9" s="151" t="str">
        <f t="shared" si="32"/>
        <v/>
      </c>
      <c r="CDG9" s="151" t="str">
        <f t="shared" si="32"/>
        <v/>
      </c>
      <c r="CDH9" s="151" t="str">
        <f t="shared" si="32"/>
        <v/>
      </c>
      <c r="CDI9" s="151" t="str">
        <f t="shared" si="32"/>
        <v/>
      </c>
      <c r="CDJ9" s="151" t="str">
        <f t="shared" si="32"/>
        <v/>
      </c>
      <c r="CDK9" s="151" t="str">
        <f t="shared" si="32"/>
        <v/>
      </c>
      <c r="CDL9" s="151" t="str">
        <f t="shared" si="32"/>
        <v/>
      </c>
      <c r="CDM9" s="151" t="str">
        <f t="shared" si="32"/>
        <v/>
      </c>
      <c r="CDN9" s="151" t="str">
        <f t="shared" si="32"/>
        <v/>
      </c>
      <c r="CDO9" s="151" t="str">
        <f t="shared" ref="CDO9:CFZ9" si="33">IF(DAY(CDO11)=1,CDO11,"")</f>
        <v/>
      </c>
      <c r="CDP9" s="151" t="str">
        <f t="shared" si="33"/>
        <v/>
      </c>
      <c r="CDQ9" s="151" t="str">
        <f t="shared" si="33"/>
        <v/>
      </c>
      <c r="CDR9" s="151" t="str">
        <f t="shared" si="33"/>
        <v/>
      </c>
      <c r="CDS9" s="151" t="str">
        <f t="shared" si="33"/>
        <v/>
      </c>
      <c r="CDT9" s="151" t="str">
        <f t="shared" si="33"/>
        <v/>
      </c>
      <c r="CDU9" s="151" t="str">
        <f t="shared" si="33"/>
        <v/>
      </c>
      <c r="CDV9" s="151" t="str">
        <f t="shared" si="33"/>
        <v/>
      </c>
      <c r="CDW9" s="151" t="str">
        <f t="shared" si="33"/>
        <v/>
      </c>
      <c r="CDX9" s="151" t="str">
        <f t="shared" si="33"/>
        <v/>
      </c>
      <c r="CDY9" s="151" t="str">
        <f t="shared" si="33"/>
        <v/>
      </c>
      <c r="CDZ9" s="151" t="str">
        <f t="shared" si="33"/>
        <v/>
      </c>
      <c r="CEA9" s="151" t="str">
        <f t="shared" si="33"/>
        <v/>
      </c>
      <c r="CEB9" s="151" t="str">
        <f t="shared" si="33"/>
        <v/>
      </c>
      <c r="CEC9" s="151" t="str">
        <f t="shared" si="33"/>
        <v/>
      </c>
      <c r="CED9" s="151" t="str">
        <f t="shared" si="33"/>
        <v/>
      </c>
      <c r="CEE9" s="151" t="str">
        <f t="shared" si="33"/>
        <v/>
      </c>
      <c r="CEF9" s="151" t="str">
        <f t="shared" si="33"/>
        <v/>
      </c>
      <c r="CEG9" s="151" t="str">
        <f t="shared" si="33"/>
        <v/>
      </c>
      <c r="CEH9" s="151">
        <f t="shared" si="33"/>
        <v>45962</v>
      </c>
      <c r="CEI9" s="151" t="str">
        <f t="shared" si="33"/>
        <v/>
      </c>
      <c r="CEJ9" s="151" t="str">
        <f t="shared" si="33"/>
        <v/>
      </c>
      <c r="CEK9" s="151" t="str">
        <f t="shared" si="33"/>
        <v/>
      </c>
      <c r="CEL9" s="151" t="str">
        <f t="shared" si="33"/>
        <v/>
      </c>
      <c r="CEM9" s="151" t="str">
        <f t="shared" si="33"/>
        <v/>
      </c>
      <c r="CEN9" s="151" t="str">
        <f t="shared" si="33"/>
        <v/>
      </c>
      <c r="CEO9" s="151" t="str">
        <f t="shared" si="33"/>
        <v/>
      </c>
      <c r="CEP9" s="151" t="str">
        <f t="shared" si="33"/>
        <v/>
      </c>
      <c r="CEQ9" s="151" t="str">
        <f t="shared" si="33"/>
        <v/>
      </c>
      <c r="CER9" s="151" t="str">
        <f t="shared" si="33"/>
        <v/>
      </c>
      <c r="CES9" s="151" t="str">
        <f t="shared" si="33"/>
        <v/>
      </c>
      <c r="CET9" s="151" t="str">
        <f t="shared" si="33"/>
        <v/>
      </c>
      <c r="CEU9" s="151" t="str">
        <f t="shared" si="33"/>
        <v/>
      </c>
      <c r="CEV9" s="151" t="str">
        <f t="shared" si="33"/>
        <v/>
      </c>
      <c r="CEW9" s="151" t="str">
        <f t="shared" si="33"/>
        <v/>
      </c>
      <c r="CEX9" s="151" t="str">
        <f t="shared" si="33"/>
        <v/>
      </c>
      <c r="CEY9" s="151" t="str">
        <f t="shared" si="33"/>
        <v/>
      </c>
      <c r="CEZ9" s="151" t="str">
        <f t="shared" si="33"/>
        <v/>
      </c>
      <c r="CFA9" s="151" t="str">
        <f t="shared" si="33"/>
        <v/>
      </c>
      <c r="CFB9" s="151" t="str">
        <f t="shared" si="33"/>
        <v/>
      </c>
      <c r="CFC9" s="151" t="str">
        <f t="shared" si="33"/>
        <v/>
      </c>
      <c r="CFD9" s="151" t="str">
        <f t="shared" si="33"/>
        <v/>
      </c>
      <c r="CFE9" s="151" t="str">
        <f t="shared" si="33"/>
        <v/>
      </c>
      <c r="CFF9" s="151" t="str">
        <f t="shared" si="33"/>
        <v/>
      </c>
      <c r="CFG9" s="151" t="str">
        <f t="shared" si="33"/>
        <v/>
      </c>
      <c r="CFH9" s="151" t="str">
        <f t="shared" si="33"/>
        <v/>
      </c>
      <c r="CFI9" s="151" t="str">
        <f t="shared" si="33"/>
        <v/>
      </c>
      <c r="CFJ9" s="151" t="str">
        <f t="shared" si="33"/>
        <v/>
      </c>
      <c r="CFK9" s="151" t="str">
        <f t="shared" si="33"/>
        <v/>
      </c>
      <c r="CFL9" s="151">
        <f t="shared" si="33"/>
        <v>45992</v>
      </c>
      <c r="CFM9" s="151" t="str">
        <f t="shared" si="33"/>
        <v/>
      </c>
      <c r="CFN9" s="151" t="str">
        <f t="shared" si="33"/>
        <v/>
      </c>
      <c r="CFO9" s="151" t="str">
        <f t="shared" si="33"/>
        <v/>
      </c>
      <c r="CFP9" s="151" t="str">
        <f t="shared" si="33"/>
        <v/>
      </c>
      <c r="CFQ9" s="151" t="str">
        <f t="shared" si="33"/>
        <v/>
      </c>
      <c r="CFR9" s="151" t="str">
        <f t="shared" si="33"/>
        <v/>
      </c>
      <c r="CFS9" s="151" t="str">
        <f t="shared" si="33"/>
        <v/>
      </c>
      <c r="CFT9" s="151" t="str">
        <f t="shared" si="33"/>
        <v/>
      </c>
      <c r="CFU9" s="151" t="str">
        <f t="shared" si="33"/>
        <v/>
      </c>
      <c r="CFV9" s="151" t="str">
        <f t="shared" si="33"/>
        <v/>
      </c>
      <c r="CFW9" s="151" t="str">
        <f t="shared" si="33"/>
        <v/>
      </c>
      <c r="CFX9" s="151" t="str">
        <f t="shared" si="33"/>
        <v/>
      </c>
      <c r="CFY9" s="151" t="str">
        <f t="shared" si="33"/>
        <v/>
      </c>
      <c r="CFZ9" s="151" t="str">
        <f t="shared" si="33"/>
        <v/>
      </c>
      <c r="CGA9" s="151" t="str">
        <f t="shared" ref="CGA9:CHC9" si="34">IF(DAY(CGA11)=1,CGA11,"")</f>
        <v/>
      </c>
      <c r="CGB9" s="151" t="str">
        <f t="shared" ref="CGB9:CGO9" si="35">IF(DAY(CGB11)=1,CGB11,"")</f>
        <v/>
      </c>
      <c r="CGC9" s="151" t="str">
        <f t="shared" si="35"/>
        <v/>
      </c>
      <c r="CGD9" s="151" t="str">
        <f t="shared" si="35"/>
        <v/>
      </c>
      <c r="CGE9" s="151" t="str">
        <f t="shared" si="35"/>
        <v/>
      </c>
      <c r="CGF9" s="151" t="str">
        <f t="shared" si="35"/>
        <v/>
      </c>
      <c r="CGG9" s="151" t="str">
        <f t="shared" si="35"/>
        <v/>
      </c>
      <c r="CGH9" s="151" t="str">
        <f t="shared" si="35"/>
        <v/>
      </c>
      <c r="CGI9" s="151" t="str">
        <f t="shared" si="35"/>
        <v/>
      </c>
      <c r="CGJ9" s="151" t="str">
        <f t="shared" si="35"/>
        <v/>
      </c>
      <c r="CGK9" s="151" t="str">
        <f t="shared" si="35"/>
        <v/>
      </c>
      <c r="CGL9" s="151" t="str">
        <f t="shared" si="35"/>
        <v/>
      </c>
      <c r="CGM9" s="151" t="str">
        <f t="shared" si="35"/>
        <v/>
      </c>
      <c r="CGN9" s="151" t="str">
        <f t="shared" si="35"/>
        <v/>
      </c>
      <c r="CGO9" s="151" t="str">
        <f t="shared" si="35"/>
        <v/>
      </c>
      <c r="CGP9" s="151" t="str">
        <f t="shared" si="34"/>
        <v/>
      </c>
      <c r="CGQ9" s="151">
        <f t="shared" si="34"/>
        <v>46023</v>
      </c>
      <c r="CGR9" s="151" t="str">
        <f t="shared" si="34"/>
        <v/>
      </c>
      <c r="CGS9" s="151" t="str">
        <f t="shared" si="34"/>
        <v/>
      </c>
      <c r="CGT9" s="151" t="str">
        <f t="shared" si="34"/>
        <v/>
      </c>
      <c r="CGU9" s="151" t="str">
        <f t="shared" si="34"/>
        <v/>
      </c>
      <c r="CGV9" s="151" t="str">
        <f t="shared" si="34"/>
        <v/>
      </c>
      <c r="CGW9" s="151" t="str">
        <f t="shared" si="34"/>
        <v/>
      </c>
      <c r="CGX9" s="151" t="str">
        <f t="shared" si="34"/>
        <v/>
      </c>
      <c r="CGY9" s="151" t="str">
        <f t="shared" si="34"/>
        <v/>
      </c>
      <c r="CGZ9" s="151" t="str">
        <f t="shared" si="34"/>
        <v/>
      </c>
      <c r="CHA9" s="151" t="str">
        <f t="shared" si="34"/>
        <v/>
      </c>
      <c r="CHB9" s="151" t="str">
        <f t="shared" si="34"/>
        <v/>
      </c>
      <c r="CHC9" s="151" t="str">
        <f t="shared" si="34"/>
        <v/>
      </c>
    </row>
    <row r="10" spans="1:2239" ht="15" customHeight="1" thickBot="1">
      <c r="B10" s="145"/>
      <c r="C10" s="139"/>
      <c r="D10" s="139"/>
      <c r="E10" s="68">
        <v>2026</v>
      </c>
      <c r="F10" s="69">
        <v>8</v>
      </c>
      <c r="G10" s="152" t="str">
        <f>基本情報!$C$3</f>
        <v>法定</v>
      </c>
      <c r="H10" s="153" t="str">
        <f>IF(OR(基本情報!$C$4&lt;1,$G$10="法定"),"-",IF(ISNUMBER(基本情報!$C$4)=FALSE,"-",DATE($E$10,MONTH(基本情報!$C$4),DAY(基本情報!$C$4))))</f>
        <v>-</v>
      </c>
      <c r="I10" s="153" t="str">
        <f>IF(OR(基本情報!$C$7&lt;1,$G$10="法定"),"-",IF(ISNUMBER(基本情報!$C$7)=FALSE,"-",DATE($E$10,MONTH(基本情報!$C$7),DAY(基本情報!$C$7))))</f>
        <v>-</v>
      </c>
      <c r="J10" s="154" t="str">
        <f>IF(基本情報!$C$12="","", 基本情報!$C$12 &amp; "日")</f>
        <v>末日</v>
      </c>
      <c r="K10" s="131"/>
      <c r="L10" s="131"/>
      <c r="M10" s="131"/>
      <c r="N10" s="131"/>
      <c r="O10" s="133"/>
      <c r="P10" s="155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5"/>
      <c r="AC10" s="136"/>
      <c r="AD10" s="137"/>
      <c r="AE10" s="137"/>
      <c r="AF10" s="132"/>
      <c r="AH10" s="138"/>
      <c r="AI10" s="156">
        <f>IF(DAY(AI11)=1,AI11,"")</f>
        <v>43831</v>
      </c>
      <c r="AJ10" s="156" t="str">
        <f t="shared" ref="AJ10:CT10" si="36">IF(DAY(AJ11)=1,AJ11,"")</f>
        <v/>
      </c>
      <c r="AK10" s="156" t="str">
        <f t="shared" si="36"/>
        <v/>
      </c>
      <c r="AL10" s="156" t="str">
        <f t="shared" si="36"/>
        <v/>
      </c>
      <c r="AM10" s="156" t="str">
        <f t="shared" si="36"/>
        <v/>
      </c>
      <c r="AN10" s="156" t="str">
        <f t="shared" si="36"/>
        <v/>
      </c>
      <c r="AO10" s="157" t="str">
        <f t="shared" si="36"/>
        <v/>
      </c>
      <c r="AP10" s="157" t="str">
        <f t="shared" si="36"/>
        <v/>
      </c>
      <c r="AQ10" s="157" t="str">
        <f t="shared" si="36"/>
        <v/>
      </c>
      <c r="AR10" s="157" t="str">
        <f t="shared" si="36"/>
        <v/>
      </c>
      <c r="AS10" s="157" t="str">
        <f t="shared" si="36"/>
        <v/>
      </c>
      <c r="AT10" s="157" t="str">
        <f t="shared" si="36"/>
        <v/>
      </c>
      <c r="AU10" s="157" t="str">
        <f t="shared" si="36"/>
        <v/>
      </c>
      <c r="AV10" s="157" t="str">
        <f t="shared" si="36"/>
        <v/>
      </c>
      <c r="AW10" s="157" t="str">
        <f t="shared" si="36"/>
        <v/>
      </c>
      <c r="AX10" s="157" t="str">
        <f t="shared" si="36"/>
        <v/>
      </c>
      <c r="AY10" s="157" t="str">
        <f t="shared" si="36"/>
        <v/>
      </c>
      <c r="AZ10" s="157" t="str">
        <f t="shared" si="36"/>
        <v/>
      </c>
      <c r="BA10" s="157" t="str">
        <f t="shared" si="36"/>
        <v/>
      </c>
      <c r="BB10" s="157" t="str">
        <f t="shared" si="36"/>
        <v/>
      </c>
      <c r="BC10" s="157" t="str">
        <f t="shared" si="36"/>
        <v/>
      </c>
      <c r="BD10" s="157" t="str">
        <f t="shared" si="36"/>
        <v/>
      </c>
      <c r="BE10" s="157" t="str">
        <f t="shared" si="36"/>
        <v/>
      </c>
      <c r="BF10" s="157" t="str">
        <f t="shared" si="36"/>
        <v/>
      </c>
      <c r="BG10" s="157" t="str">
        <f t="shared" si="36"/>
        <v/>
      </c>
      <c r="BH10" s="157" t="str">
        <f t="shared" si="36"/>
        <v/>
      </c>
      <c r="BI10" s="157" t="str">
        <f t="shared" si="36"/>
        <v/>
      </c>
      <c r="BJ10" s="157" t="str">
        <f t="shared" si="36"/>
        <v/>
      </c>
      <c r="BK10" s="157" t="str">
        <f t="shared" si="36"/>
        <v/>
      </c>
      <c r="BL10" s="157" t="str">
        <f t="shared" si="36"/>
        <v/>
      </c>
      <c r="BM10" s="157" t="str">
        <f t="shared" si="36"/>
        <v/>
      </c>
      <c r="BN10" s="157">
        <f t="shared" si="36"/>
        <v>43862</v>
      </c>
      <c r="BO10" s="157" t="str">
        <f t="shared" si="36"/>
        <v/>
      </c>
      <c r="BP10" s="157" t="str">
        <f t="shared" si="36"/>
        <v/>
      </c>
      <c r="BQ10" s="157" t="str">
        <f t="shared" si="36"/>
        <v/>
      </c>
      <c r="BR10" s="157" t="str">
        <f t="shared" si="36"/>
        <v/>
      </c>
      <c r="BS10" s="157" t="str">
        <f t="shared" si="36"/>
        <v/>
      </c>
      <c r="BT10" s="157" t="str">
        <f t="shared" si="36"/>
        <v/>
      </c>
      <c r="BU10" s="157" t="str">
        <f t="shared" si="36"/>
        <v/>
      </c>
      <c r="BV10" s="157" t="str">
        <f t="shared" si="36"/>
        <v/>
      </c>
      <c r="BW10" s="157" t="str">
        <f t="shared" si="36"/>
        <v/>
      </c>
      <c r="BX10" s="157" t="str">
        <f t="shared" si="36"/>
        <v/>
      </c>
      <c r="BY10" s="157" t="str">
        <f t="shared" si="36"/>
        <v/>
      </c>
      <c r="BZ10" s="157" t="str">
        <f t="shared" si="36"/>
        <v/>
      </c>
      <c r="CA10" s="157" t="str">
        <f t="shared" si="36"/>
        <v/>
      </c>
      <c r="CB10" s="157" t="str">
        <f t="shared" si="36"/>
        <v/>
      </c>
      <c r="CC10" s="157" t="str">
        <f t="shared" si="36"/>
        <v/>
      </c>
      <c r="CD10" s="157" t="str">
        <f t="shared" si="36"/>
        <v/>
      </c>
      <c r="CE10" s="157" t="str">
        <f t="shared" si="36"/>
        <v/>
      </c>
      <c r="CF10" s="157" t="str">
        <f t="shared" si="36"/>
        <v/>
      </c>
      <c r="CG10" s="157" t="str">
        <f t="shared" si="36"/>
        <v/>
      </c>
      <c r="CH10" s="157" t="str">
        <f t="shared" si="36"/>
        <v/>
      </c>
      <c r="CI10" s="157" t="str">
        <f t="shared" si="36"/>
        <v/>
      </c>
      <c r="CJ10" s="157" t="str">
        <f t="shared" si="36"/>
        <v/>
      </c>
      <c r="CK10" s="157" t="str">
        <f t="shared" si="36"/>
        <v/>
      </c>
      <c r="CL10" s="157" t="str">
        <f t="shared" si="36"/>
        <v/>
      </c>
      <c r="CM10" s="157" t="str">
        <f t="shared" si="36"/>
        <v/>
      </c>
      <c r="CN10" s="157" t="str">
        <f t="shared" si="36"/>
        <v/>
      </c>
      <c r="CO10" s="157" t="str">
        <f t="shared" si="36"/>
        <v/>
      </c>
      <c r="CP10" s="157" t="str">
        <f t="shared" si="36"/>
        <v/>
      </c>
      <c r="CQ10" s="157">
        <f t="shared" si="36"/>
        <v>43891</v>
      </c>
      <c r="CR10" s="157" t="str">
        <f t="shared" si="36"/>
        <v/>
      </c>
      <c r="CS10" s="157" t="str">
        <f t="shared" si="36"/>
        <v/>
      </c>
      <c r="CT10" s="157" t="str">
        <f t="shared" si="36"/>
        <v/>
      </c>
      <c r="CU10" s="157" t="str">
        <f t="shared" ref="CU10:FF10" si="37">IF(DAY(CU11)=1,CU11,"")</f>
        <v/>
      </c>
      <c r="CV10" s="157" t="str">
        <f t="shared" si="37"/>
        <v/>
      </c>
      <c r="CW10" s="157" t="str">
        <f t="shared" si="37"/>
        <v/>
      </c>
      <c r="CX10" s="157" t="str">
        <f t="shared" si="37"/>
        <v/>
      </c>
      <c r="CY10" s="157" t="str">
        <f t="shared" si="37"/>
        <v/>
      </c>
      <c r="CZ10" s="157" t="str">
        <f t="shared" si="37"/>
        <v/>
      </c>
      <c r="DA10" s="157" t="str">
        <f t="shared" si="37"/>
        <v/>
      </c>
      <c r="DB10" s="157" t="str">
        <f t="shared" si="37"/>
        <v/>
      </c>
      <c r="DC10" s="157" t="str">
        <f t="shared" si="37"/>
        <v/>
      </c>
      <c r="DD10" s="157" t="str">
        <f t="shared" si="37"/>
        <v/>
      </c>
      <c r="DE10" s="157" t="str">
        <f t="shared" si="37"/>
        <v/>
      </c>
      <c r="DF10" s="157" t="str">
        <f t="shared" si="37"/>
        <v/>
      </c>
      <c r="DG10" s="157" t="str">
        <f t="shared" si="37"/>
        <v/>
      </c>
      <c r="DH10" s="157" t="str">
        <f t="shared" si="37"/>
        <v/>
      </c>
      <c r="DI10" s="157" t="str">
        <f t="shared" si="37"/>
        <v/>
      </c>
      <c r="DJ10" s="157" t="str">
        <f t="shared" si="37"/>
        <v/>
      </c>
      <c r="DK10" s="157" t="str">
        <f t="shared" si="37"/>
        <v/>
      </c>
      <c r="DL10" s="157" t="str">
        <f t="shared" si="37"/>
        <v/>
      </c>
      <c r="DM10" s="157" t="str">
        <f t="shared" si="37"/>
        <v/>
      </c>
      <c r="DN10" s="157" t="str">
        <f t="shared" si="37"/>
        <v/>
      </c>
      <c r="DO10" s="157" t="str">
        <f t="shared" si="37"/>
        <v/>
      </c>
      <c r="DP10" s="157" t="str">
        <f t="shared" si="37"/>
        <v/>
      </c>
      <c r="DQ10" s="157" t="str">
        <f t="shared" si="37"/>
        <v/>
      </c>
      <c r="DR10" s="157" t="str">
        <f t="shared" si="37"/>
        <v/>
      </c>
      <c r="DS10" s="157" t="str">
        <f t="shared" si="37"/>
        <v/>
      </c>
      <c r="DT10" s="157" t="str">
        <f t="shared" si="37"/>
        <v/>
      </c>
      <c r="DU10" s="157" t="str">
        <f t="shared" si="37"/>
        <v/>
      </c>
      <c r="DV10" s="157">
        <f t="shared" si="37"/>
        <v>43922</v>
      </c>
      <c r="DW10" s="157" t="str">
        <f t="shared" si="37"/>
        <v/>
      </c>
      <c r="DX10" s="157" t="str">
        <f t="shared" si="37"/>
        <v/>
      </c>
      <c r="DY10" s="157" t="str">
        <f t="shared" si="37"/>
        <v/>
      </c>
      <c r="DZ10" s="157" t="str">
        <f t="shared" si="37"/>
        <v/>
      </c>
      <c r="EA10" s="157" t="str">
        <f t="shared" si="37"/>
        <v/>
      </c>
      <c r="EB10" s="157" t="str">
        <f t="shared" si="37"/>
        <v/>
      </c>
      <c r="EC10" s="157" t="str">
        <f t="shared" si="37"/>
        <v/>
      </c>
      <c r="ED10" s="157" t="str">
        <f t="shared" si="37"/>
        <v/>
      </c>
      <c r="EE10" s="157" t="str">
        <f t="shared" si="37"/>
        <v/>
      </c>
      <c r="EF10" s="157" t="str">
        <f t="shared" si="37"/>
        <v/>
      </c>
      <c r="EG10" s="157" t="str">
        <f t="shared" si="37"/>
        <v/>
      </c>
      <c r="EH10" s="157" t="str">
        <f t="shared" si="37"/>
        <v/>
      </c>
      <c r="EI10" s="157" t="str">
        <f t="shared" si="37"/>
        <v/>
      </c>
      <c r="EJ10" s="157" t="str">
        <f t="shared" si="37"/>
        <v/>
      </c>
      <c r="EK10" s="157" t="str">
        <f t="shared" si="37"/>
        <v/>
      </c>
      <c r="EL10" s="157" t="str">
        <f t="shared" si="37"/>
        <v/>
      </c>
      <c r="EM10" s="157" t="str">
        <f t="shared" si="37"/>
        <v/>
      </c>
      <c r="EN10" s="157" t="str">
        <f t="shared" si="37"/>
        <v/>
      </c>
      <c r="EO10" s="157" t="str">
        <f t="shared" si="37"/>
        <v/>
      </c>
      <c r="EP10" s="157" t="str">
        <f t="shared" si="37"/>
        <v/>
      </c>
      <c r="EQ10" s="157" t="str">
        <f t="shared" si="37"/>
        <v/>
      </c>
      <c r="ER10" s="157" t="str">
        <f t="shared" si="37"/>
        <v/>
      </c>
      <c r="ES10" s="157" t="str">
        <f t="shared" si="37"/>
        <v/>
      </c>
      <c r="ET10" s="157" t="str">
        <f t="shared" si="37"/>
        <v/>
      </c>
      <c r="EU10" s="157" t="str">
        <f t="shared" si="37"/>
        <v/>
      </c>
      <c r="EV10" s="157" t="str">
        <f t="shared" si="37"/>
        <v/>
      </c>
      <c r="EW10" s="157" t="str">
        <f t="shared" si="37"/>
        <v/>
      </c>
      <c r="EX10" s="157" t="str">
        <f t="shared" si="37"/>
        <v/>
      </c>
      <c r="EY10" s="157" t="str">
        <f t="shared" si="37"/>
        <v/>
      </c>
      <c r="EZ10" s="157">
        <f t="shared" si="37"/>
        <v>43952</v>
      </c>
      <c r="FA10" s="157" t="str">
        <f t="shared" si="37"/>
        <v/>
      </c>
      <c r="FB10" s="157" t="str">
        <f t="shared" si="37"/>
        <v/>
      </c>
      <c r="FC10" s="157" t="str">
        <f t="shared" si="37"/>
        <v/>
      </c>
      <c r="FD10" s="157" t="str">
        <f t="shared" si="37"/>
        <v/>
      </c>
      <c r="FE10" s="157" t="str">
        <f t="shared" si="37"/>
        <v/>
      </c>
      <c r="FF10" s="157" t="str">
        <f t="shared" si="37"/>
        <v/>
      </c>
      <c r="FG10" s="157" t="str">
        <f t="shared" ref="FG10:HR10" si="38">IF(DAY(FG11)=1,FG11,"")</f>
        <v/>
      </c>
      <c r="FH10" s="157" t="str">
        <f t="shared" si="38"/>
        <v/>
      </c>
      <c r="FI10" s="157" t="str">
        <f t="shared" si="38"/>
        <v/>
      </c>
      <c r="FJ10" s="157" t="str">
        <f t="shared" si="38"/>
        <v/>
      </c>
      <c r="FK10" s="157" t="str">
        <f t="shared" si="38"/>
        <v/>
      </c>
      <c r="FL10" s="157" t="str">
        <f t="shared" si="38"/>
        <v/>
      </c>
      <c r="FM10" s="157" t="str">
        <f t="shared" si="38"/>
        <v/>
      </c>
      <c r="FN10" s="157" t="str">
        <f t="shared" si="38"/>
        <v/>
      </c>
      <c r="FO10" s="157" t="str">
        <f t="shared" si="38"/>
        <v/>
      </c>
      <c r="FP10" s="157" t="str">
        <f t="shared" si="38"/>
        <v/>
      </c>
      <c r="FQ10" s="157" t="str">
        <f t="shared" si="38"/>
        <v/>
      </c>
      <c r="FR10" s="157" t="str">
        <f t="shared" si="38"/>
        <v/>
      </c>
      <c r="FS10" s="157" t="str">
        <f t="shared" si="38"/>
        <v/>
      </c>
      <c r="FT10" s="157" t="str">
        <f t="shared" si="38"/>
        <v/>
      </c>
      <c r="FU10" s="157" t="str">
        <f t="shared" si="38"/>
        <v/>
      </c>
      <c r="FV10" s="157" t="str">
        <f t="shared" si="38"/>
        <v/>
      </c>
      <c r="FW10" s="157" t="str">
        <f t="shared" si="38"/>
        <v/>
      </c>
      <c r="FX10" s="157" t="str">
        <f t="shared" si="38"/>
        <v/>
      </c>
      <c r="FY10" s="157" t="str">
        <f t="shared" si="38"/>
        <v/>
      </c>
      <c r="FZ10" s="157" t="str">
        <f t="shared" si="38"/>
        <v/>
      </c>
      <c r="GA10" s="157" t="str">
        <f t="shared" si="38"/>
        <v/>
      </c>
      <c r="GB10" s="157" t="str">
        <f t="shared" si="38"/>
        <v/>
      </c>
      <c r="GC10" s="157" t="str">
        <f t="shared" si="38"/>
        <v/>
      </c>
      <c r="GD10" s="157" t="str">
        <f t="shared" si="38"/>
        <v/>
      </c>
      <c r="GE10" s="157">
        <f t="shared" si="38"/>
        <v>43983</v>
      </c>
      <c r="GF10" s="157" t="str">
        <f t="shared" si="38"/>
        <v/>
      </c>
      <c r="GG10" s="157" t="str">
        <f t="shared" si="38"/>
        <v/>
      </c>
      <c r="GH10" s="157" t="str">
        <f t="shared" si="38"/>
        <v/>
      </c>
      <c r="GI10" s="157" t="str">
        <f t="shared" si="38"/>
        <v/>
      </c>
      <c r="GJ10" s="157" t="str">
        <f t="shared" si="38"/>
        <v/>
      </c>
      <c r="GK10" s="157" t="str">
        <f t="shared" si="38"/>
        <v/>
      </c>
      <c r="GL10" s="157" t="str">
        <f t="shared" si="38"/>
        <v/>
      </c>
      <c r="GM10" s="157" t="str">
        <f t="shared" si="38"/>
        <v/>
      </c>
      <c r="GN10" s="157" t="str">
        <f t="shared" si="38"/>
        <v/>
      </c>
      <c r="GO10" s="157" t="str">
        <f t="shared" si="38"/>
        <v/>
      </c>
      <c r="GP10" s="157" t="str">
        <f t="shared" si="38"/>
        <v/>
      </c>
      <c r="GQ10" s="157" t="str">
        <f t="shared" si="38"/>
        <v/>
      </c>
      <c r="GR10" s="157" t="str">
        <f t="shared" si="38"/>
        <v/>
      </c>
      <c r="GS10" s="157" t="str">
        <f t="shared" si="38"/>
        <v/>
      </c>
      <c r="GT10" s="157" t="str">
        <f t="shared" si="38"/>
        <v/>
      </c>
      <c r="GU10" s="157" t="str">
        <f t="shared" si="38"/>
        <v/>
      </c>
      <c r="GV10" s="157" t="str">
        <f t="shared" si="38"/>
        <v/>
      </c>
      <c r="GW10" s="157" t="str">
        <f t="shared" si="38"/>
        <v/>
      </c>
      <c r="GX10" s="157" t="str">
        <f t="shared" si="38"/>
        <v/>
      </c>
      <c r="GY10" s="157" t="str">
        <f t="shared" si="38"/>
        <v/>
      </c>
      <c r="GZ10" s="157" t="str">
        <f t="shared" si="38"/>
        <v/>
      </c>
      <c r="HA10" s="157" t="str">
        <f t="shared" si="38"/>
        <v/>
      </c>
      <c r="HB10" s="157" t="str">
        <f t="shared" si="38"/>
        <v/>
      </c>
      <c r="HC10" s="157" t="str">
        <f t="shared" si="38"/>
        <v/>
      </c>
      <c r="HD10" s="157" t="str">
        <f t="shared" si="38"/>
        <v/>
      </c>
      <c r="HE10" s="157" t="str">
        <f t="shared" si="38"/>
        <v/>
      </c>
      <c r="HF10" s="157" t="str">
        <f t="shared" si="38"/>
        <v/>
      </c>
      <c r="HG10" s="157" t="str">
        <f t="shared" si="38"/>
        <v/>
      </c>
      <c r="HH10" s="157" t="str">
        <f t="shared" si="38"/>
        <v/>
      </c>
      <c r="HI10" s="157">
        <f t="shared" si="38"/>
        <v>44013</v>
      </c>
      <c r="HJ10" s="157" t="str">
        <f t="shared" si="38"/>
        <v/>
      </c>
      <c r="HK10" s="157" t="str">
        <f t="shared" si="38"/>
        <v/>
      </c>
      <c r="HL10" s="157" t="str">
        <f t="shared" si="38"/>
        <v/>
      </c>
      <c r="HM10" s="157" t="str">
        <f t="shared" si="38"/>
        <v/>
      </c>
      <c r="HN10" s="157" t="str">
        <f t="shared" si="38"/>
        <v/>
      </c>
      <c r="HO10" s="157" t="str">
        <f t="shared" si="38"/>
        <v/>
      </c>
      <c r="HP10" s="157" t="str">
        <f t="shared" si="38"/>
        <v/>
      </c>
      <c r="HQ10" s="157" t="str">
        <f t="shared" si="38"/>
        <v/>
      </c>
      <c r="HR10" s="157" t="str">
        <f t="shared" si="38"/>
        <v/>
      </c>
      <c r="HS10" s="157" t="str">
        <f t="shared" ref="HS10:KD10" si="39">IF(DAY(HS11)=1,HS11,"")</f>
        <v/>
      </c>
      <c r="HT10" s="157" t="str">
        <f t="shared" si="39"/>
        <v/>
      </c>
      <c r="HU10" s="157" t="str">
        <f t="shared" si="39"/>
        <v/>
      </c>
      <c r="HV10" s="157" t="str">
        <f t="shared" si="39"/>
        <v/>
      </c>
      <c r="HW10" s="157" t="str">
        <f t="shared" si="39"/>
        <v/>
      </c>
      <c r="HX10" s="157" t="str">
        <f t="shared" si="39"/>
        <v/>
      </c>
      <c r="HY10" s="157" t="str">
        <f t="shared" si="39"/>
        <v/>
      </c>
      <c r="HZ10" s="157" t="str">
        <f t="shared" si="39"/>
        <v/>
      </c>
      <c r="IA10" s="157" t="str">
        <f t="shared" si="39"/>
        <v/>
      </c>
      <c r="IB10" s="157" t="str">
        <f t="shared" si="39"/>
        <v/>
      </c>
      <c r="IC10" s="157" t="str">
        <f t="shared" si="39"/>
        <v/>
      </c>
      <c r="ID10" s="157" t="str">
        <f t="shared" si="39"/>
        <v/>
      </c>
      <c r="IE10" s="157" t="str">
        <f t="shared" si="39"/>
        <v/>
      </c>
      <c r="IF10" s="157" t="str">
        <f t="shared" si="39"/>
        <v/>
      </c>
      <c r="IG10" s="157" t="str">
        <f t="shared" si="39"/>
        <v/>
      </c>
      <c r="IH10" s="157" t="str">
        <f t="shared" si="39"/>
        <v/>
      </c>
      <c r="II10" s="157" t="str">
        <f t="shared" si="39"/>
        <v/>
      </c>
      <c r="IJ10" s="157" t="str">
        <f t="shared" si="39"/>
        <v/>
      </c>
      <c r="IK10" s="157" t="str">
        <f t="shared" si="39"/>
        <v/>
      </c>
      <c r="IL10" s="157" t="str">
        <f t="shared" si="39"/>
        <v/>
      </c>
      <c r="IM10" s="157" t="str">
        <f t="shared" si="39"/>
        <v/>
      </c>
      <c r="IN10" s="157">
        <f t="shared" si="39"/>
        <v>44044</v>
      </c>
      <c r="IO10" s="157" t="str">
        <f t="shared" si="39"/>
        <v/>
      </c>
      <c r="IP10" s="157" t="str">
        <f t="shared" si="39"/>
        <v/>
      </c>
      <c r="IQ10" s="157" t="str">
        <f t="shared" si="39"/>
        <v/>
      </c>
      <c r="IR10" s="157" t="str">
        <f t="shared" si="39"/>
        <v/>
      </c>
      <c r="IS10" s="157" t="str">
        <f t="shared" si="39"/>
        <v/>
      </c>
      <c r="IT10" s="157" t="str">
        <f t="shared" si="39"/>
        <v/>
      </c>
      <c r="IU10" s="157" t="str">
        <f t="shared" si="39"/>
        <v/>
      </c>
      <c r="IV10" s="157" t="str">
        <f t="shared" si="39"/>
        <v/>
      </c>
      <c r="IW10" s="157" t="str">
        <f t="shared" si="39"/>
        <v/>
      </c>
      <c r="IX10" s="157" t="str">
        <f t="shared" si="39"/>
        <v/>
      </c>
      <c r="IY10" s="157" t="str">
        <f t="shared" si="39"/>
        <v/>
      </c>
      <c r="IZ10" s="157" t="str">
        <f t="shared" si="39"/>
        <v/>
      </c>
      <c r="JA10" s="157" t="str">
        <f t="shared" si="39"/>
        <v/>
      </c>
      <c r="JB10" s="157" t="str">
        <f t="shared" si="39"/>
        <v/>
      </c>
      <c r="JC10" s="157" t="str">
        <f t="shared" si="39"/>
        <v/>
      </c>
      <c r="JD10" s="157" t="str">
        <f t="shared" si="39"/>
        <v/>
      </c>
      <c r="JE10" s="157" t="str">
        <f t="shared" si="39"/>
        <v/>
      </c>
      <c r="JF10" s="157" t="str">
        <f t="shared" si="39"/>
        <v/>
      </c>
      <c r="JG10" s="157" t="str">
        <f t="shared" si="39"/>
        <v/>
      </c>
      <c r="JH10" s="157" t="str">
        <f t="shared" si="39"/>
        <v/>
      </c>
      <c r="JI10" s="157" t="str">
        <f t="shared" si="39"/>
        <v/>
      </c>
      <c r="JJ10" s="157" t="str">
        <f t="shared" si="39"/>
        <v/>
      </c>
      <c r="JK10" s="157" t="str">
        <f t="shared" si="39"/>
        <v/>
      </c>
      <c r="JL10" s="157" t="str">
        <f t="shared" si="39"/>
        <v/>
      </c>
      <c r="JM10" s="157" t="str">
        <f t="shared" si="39"/>
        <v/>
      </c>
      <c r="JN10" s="157" t="str">
        <f t="shared" si="39"/>
        <v/>
      </c>
      <c r="JO10" s="157" t="str">
        <f t="shared" si="39"/>
        <v/>
      </c>
      <c r="JP10" s="157" t="str">
        <f t="shared" si="39"/>
        <v/>
      </c>
      <c r="JQ10" s="157" t="str">
        <f t="shared" si="39"/>
        <v/>
      </c>
      <c r="JR10" s="157" t="str">
        <f t="shared" si="39"/>
        <v/>
      </c>
      <c r="JS10" s="157">
        <f t="shared" si="39"/>
        <v>44075</v>
      </c>
      <c r="JT10" s="157" t="str">
        <f t="shared" si="39"/>
        <v/>
      </c>
      <c r="JU10" s="157" t="str">
        <f t="shared" si="39"/>
        <v/>
      </c>
      <c r="JV10" s="157" t="str">
        <f t="shared" si="39"/>
        <v/>
      </c>
      <c r="JW10" s="157" t="str">
        <f t="shared" si="39"/>
        <v/>
      </c>
      <c r="JX10" s="157" t="str">
        <f t="shared" si="39"/>
        <v/>
      </c>
      <c r="JY10" s="157" t="str">
        <f t="shared" si="39"/>
        <v/>
      </c>
      <c r="JZ10" s="157" t="str">
        <f t="shared" si="39"/>
        <v/>
      </c>
      <c r="KA10" s="157" t="str">
        <f t="shared" si="39"/>
        <v/>
      </c>
      <c r="KB10" s="157" t="str">
        <f t="shared" si="39"/>
        <v/>
      </c>
      <c r="KC10" s="157" t="str">
        <f t="shared" si="39"/>
        <v/>
      </c>
      <c r="KD10" s="157" t="str">
        <f t="shared" si="39"/>
        <v/>
      </c>
      <c r="KE10" s="157" t="str">
        <f t="shared" ref="KE10:MP10" si="40">IF(DAY(KE11)=1,KE11,"")</f>
        <v/>
      </c>
      <c r="KF10" s="157" t="str">
        <f t="shared" si="40"/>
        <v/>
      </c>
      <c r="KG10" s="157" t="str">
        <f t="shared" si="40"/>
        <v/>
      </c>
      <c r="KH10" s="157" t="str">
        <f t="shared" si="40"/>
        <v/>
      </c>
      <c r="KI10" s="157" t="str">
        <f t="shared" si="40"/>
        <v/>
      </c>
      <c r="KJ10" s="157" t="str">
        <f t="shared" si="40"/>
        <v/>
      </c>
      <c r="KK10" s="157" t="str">
        <f t="shared" si="40"/>
        <v/>
      </c>
      <c r="KL10" s="157" t="str">
        <f t="shared" si="40"/>
        <v/>
      </c>
      <c r="KM10" s="157" t="str">
        <f t="shared" si="40"/>
        <v/>
      </c>
      <c r="KN10" s="157" t="str">
        <f t="shared" si="40"/>
        <v/>
      </c>
      <c r="KO10" s="157" t="str">
        <f t="shared" si="40"/>
        <v/>
      </c>
      <c r="KP10" s="157" t="str">
        <f t="shared" si="40"/>
        <v/>
      </c>
      <c r="KQ10" s="157" t="str">
        <f t="shared" si="40"/>
        <v/>
      </c>
      <c r="KR10" s="157" t="str">
        <f t="shared" si="40"/>
        <v/>
      </c>
      <c r="KS10" s="157" t="str">
        <f t="shared" si="40"/>
        <v/>
      </c>
      <c r="KT10" s="157" t="str">
        <f t="shared" si="40"/>
        <v/>
      </c>
      <c r="KU10" s="157" t="str">
        <f t="shared" si="40"/>
        <v/>
      </c>
      <c r="KV10" s="157" t="str">
        <f t="shared" si="40"/>
        <v/>
      </c>
      <c r="KW10" s="157">
        <f t="shared" si="40"/>
        <v>44105</v>
      </c>
      <c r="KX10" s="157" t="str">
        <f t="shared" si="40"/>
        <v/>
      </c>
      <c r="KY10" s="157" t="str">
        <f t="shared" si="40"/>
        <v/>
      </c>
      <c r="KZ10" s="157" t="str">
        <f t="shared" si="40"/>
        <v/>
      </c>
      <c r="LA10" s="157" t="str">
        <f t="shared" si="40"/>
        <v/>
      </c>
      <c r="LB10" s="157" t="str">
        <f t="shared" si="40"/>
        <v/>
      </c>
      <c r="LC10" s="157" t="str">
        <f t="shared" si="40"/>
        <v/>
      </c>
      <c r="LD10" s="157" t="str">
        <f t="shared" si="40"/>
        <v/>
      </c>
      <c r="LE10" s="157" t="str">
        <f t="shared" si="40"/>
        <v/>
      </c>
      <c r="LF10" s="157" t="str">
        <f t="shared" si="40"/>
        <v/>
      </c>
      <c r="LG10" s="157" t="str">
        <f t="shared" si="40"/>
        <v/>
      </c>
      <c r="LH10" s="157" t="str">
        <f t="shared" si="40"/>
        <v/>
      </c>
      <c r="LI10" s="157" t="str">
        <f t="shared" si="40"/>
        <v/>
      </c>
      <c r="LJ10" s="157" t="str">
        <f t="shared" si="40"/>
        <v/>
      </c>
      <c r="LK10" s="157" t="str">
        <f t="shared" si="40"/>
        <v/>
      </c>
      <c r="LL10" s="157" t="str">
        <f t="shared" si="40"/>
        <v/>
      </c>
      <c r="LM10" s="157" t="str">
        <f t="shared" si="40"/>
        <v/>
      </c>
      <c r="LN10" s="157" t="str">
        <f t="shared" si="40"/>
        <v/>
      </c>
      <c r="LO10" s="157" t="str">
        <f t="shared" si="40"/>
        <v/>
      </c>
      <c r="LP10" s="157" t="str">
        <f t="shared" si="40"/>
        <v/>
      </c>
      <c r="LQ10" s="157" t="str">
        <f t="shared" si="40"/>
        <v/>
      </c>
      <c r="LR10" s="157" t="str">
        <f t="shared" si="40"/>
        <v/>
      </c>
      <c r="LS10" s="157" t="str">
        <f t="shared" si="40"/>
        <v/>
      </c>
      <c r="LT10" s="157" t="str">
        <f t="shared" si="40"/>
        <v/>
      </c>
      <c r="LU10" s="157" t="str">
        <f t="shared" si="40"/>
        <v/>
      </c>
      <c r="LV10" s="157" t="str">
        <f t="shared" si="40"/>
        <v/>
      </c>
      <c r="LW10" s="157" t="str">
        <f t="shared" si="40"/>
        <v/>
      </c>
      <c r="LX10" s="157" t="str">
        <f t="shared" si="40"/>
        <v/>
      </c>
      <c r="LY10" s="157" t="str">
        <f t="shared" si="40"/>
        <v/>
      </c>
      <c r="LZ10" s="157" t="str">
        <f t="shared" si="40"/>
        <v/>
      </c>
      <c r="MA10" s="157" t="str">
        <f t="shared" si="40"/>
        <v/>
      </c>
      <c r="MB10" s="157">
        <f t="shared" si="40"/>
        <v>44136</v>
      </c>
      <c r="MC10" s="157" t="str">
        <f t="shared" si="40"/>
        <v/>
      </c>
      <c r="MD10" s="157" t="str">
        <f t="shared" si="40"/>
        <v/>
      </c>
      <c r="ME10" s="157" t="str">
        <f t="shared" si="40"/>
        <v/>
      </c>
      <c r="MF10" s="157" t="str">
        <f t="shared" si="40"/>
        <v/>
      </c>
      <c r="MG10" s="157" t="str">
        <f t="shared" si="40"/>
        <v/>
      </c>
      <c r="MH10" s="157" t="str">
        <f t="shared" si="40"/>
        <v/>
      </c>
      <c r="MI10" s="157" t="str">
        <f t="shared" si="40"/>
        <v/>
      </c>
      <c r="MJ10" s="157" t="str">
        <f t="shared" si="40"/>
        <v/>
      </c>
      <c r="MK10" s="157" t="str">
        <f t="shared" si="40"/>
        <v/>
      </c>
      <c r="ML10" s="157" t="str">
        <f t="shared" si="40"/>
        <v/>
      </c>
      <c r="MM10" s="157" t="str">
        <f t="shared" si="40"/>
        <v/>
      </c>
      <c r="MN10" s="157" t="str">
        <f t="shared" si="40"/>
        <v/>
      </c>
      <c r="MO10" s="157" t="str">
        <f t="shared" si="40"/>
        <v/>
      </c>
      <c r="MP10" s="157" t="str">
        <f t="shared" si="40"/>
        <v/>
      </c>
      <c r="MQ10" s="157" t="str">
        <f t="shared" ref="MQ10:PB10" si="41">IF(DAY(MQ11)=1,MQ11,"")</f>
        <v/>
      </c>
      <c r="MR10" s="157" t="str">
        <f t="shared" si="41"/>
        <v/>
      </c>
      <c r="MS10" s="157" t="str">
        <f t="shared" si="41"/>
        <v/>
      </c>
      <c r="MT10" s="157" t="str">
        <f t="shared" si="41"/>
        <v/>
      </c>
      <c r="MU10" s="157" t="str">
        <f t="shared" si="41"/>
        <v/>
      </c>
      <c r="MV10" s="157" t="str">
        <f t="shared" si="41"/>
        <v/>
      </c>
      <c r="MW10" s="157" t="str">
        <f t="shared" si="41"/>
        <v/>
      </c>
      <c r="MX10" s="157" t="str">
        <f t="shared" si="41"/>
        <v/>
      </c>
      <c r="MY10" s="157" t="str">
        <f t="shared" si="41"/>
        <v/>
      </c>
      <c r="MZ10" s="157" t="str">
        <f t="shared" si="41"/>
        <v/>
      </c>
      <c r="NA10" s="157" t="str">
        <f t="shared" si="41"/>
        <v/>
      </c>
      <c r="NB10" s="157" t="str">
        <f t="shared" si="41"/>
        <v/>
      </c>
      <c r="NC10" s="157" t="str">
        <f t="shared" si="41"/>
        <v/>
      </c>
      <c r="ND10" s="157" t="str">
        <f t="shared" si="41"/>
        <v/>
      </c>
      <c r="NE10" s="157" t="str">
        <f t="shared" si="41"/>
        <v/>
      </c>
      <c r="NF10" s="157">
        <f t="shared" si="41"/>
        <v>44166</v>
      </c>
      <c r="NG10" s="157" t="str">
        <f t="shared" si="41"/>
        <v/>
      </c>
      <c r="NH10" s="157" t="str">
        <f t="shared" si="41"/>
        <v/>
      </c>
      <c r="NI10" s="157" t="str">
        <f t="shared" si="41"/>
        <v/>
      </c>
      <c r="NJ10" s="157" t="str">
        <f t="shared" si="41"/>
        <v/>
      </c>
      <c r="NK10" s="157" t="str">
        <f t="shared" si="41"/>
        <v/>
      </c>
      <c r="NL10" s="157" t="str">
        <f t="shared" si="41"/>
        <v/>
      </c>
      <c r="NM10" s="157" t="str">
        <f t="shared" si="41"/>
        <v/>
      </c>
      <c r="NN10" s="157" t="str">
        <f t="shared" si="41"/>
        <v/>
      </c>
      <c r="NO10" s="157" t="str">
        <f t="shared" si="41"/>
        <v/>
      </c>
      <c r="NP10" s="157" t="str">
        <f t="shared" si="41"/>
        <v/>
      </c>
      <c r="NQ10" s="157" t="str">
        <f t="shared" si="41"/>
        <v/>
      </c>
      <c r="NR10" s="157" t="str">
        <f t="shared" si="41"/>
        <v/>
      </c>
      <c r="NS10" s="157" t="str">
        <f t="shared" si="41"/>
        <v/>
      </c>
      <c r="NT10" s="157" t="str">
        <f t="shared" si="41"/>
        <v/>
      </c>
      <c r="NU10" s="157" t="str">
        <f t="shared" si="41"/>
        <v/>
      </c>
      <c r="NV10" s="157" t="str">
        <f t="shared" si="41"/>
        <v/>
      </c>
      <c r="NW10" s="157" t="str">
        <f t="shared" si="41"/>
        <v/>
      </c>
      <c r="NX10" s="157" t="str">
        <f t="shared" si="41"/>
        <v/>
      </c>
      <c r="NY10" s="157" t="str">
        <f t="shared" si="41"/>
        <v/>
      </c>
      <c r="NZ10" s="157" t="str">
        <f t="shared" si="41"/>
        <v/>
      </c>
      <c r="OA10" s="157" t="str">
        <f t="shared" si="41"/>
        <v/>
      </c>
      <c r="OB10" s="157" t="str">
        <f t="shared" si="41"/>
        <v/>
      </c>
      <c r="OC10" s="157" t="str">
        <f t="shared" si="41"/>
        <v/>
      </c>
      <c r="OD10" s="157" t="str">
        <f t="shared" si="41"/>
        <v/>
      </c>
      <c r="OE10" s="157" t="str">
        <f t="shared" si="41"/>
        <v/>
      </c>
      <c r="OF10" s="157" t="str">
        <f t="shared" si="41"/>
        <v/>
      </c>
      <c r="OG10" s="157" t="str">
        <f t="shared" si="41"/>
        <v/>
      </c>
      <c r="OH10" s="157" t="str">
        <f t="shared" si="41"/>
        <v/>
      </c>
      <c r="OI10" s="157" t="str">
        <f t="shared" si="41"/>
        <v/>
      </c>
      <c r="OJ10" s="157" t="str">
        <f t="shared" si="41"/>
        <v/>
      </c>
      <c r="OK10" s="157">
        <f t="shared" si="41"/>
        <v>44197</v>
      </c>
      <c r="OL10" s="157" t="str">
        <f t="shared" si="41"/>
        <v/>
      </c>
      <c r="OM10" s="157" t="str">
        <f t="shared" si="41"/>
        <v/>
      </c>
      <c r="ON10" s="157" t="str">
        <f t="shared" si="41"/>
        <v/>
      </c>
      <c r="OO10" s="157" t="str">
        <f t="shared" si="41"/>
        <v/>
      </c>
      <c r="OP10" s="157" t="str">
        <f t="shared" si="41"/>
        <v/>
      </c>
      <c r="OQ10" s="157" t="str">
        <f t="shared" si="41"/>
        <v/>
      </c>
      <c r="OR10" s="157" t="str">
        <f t="shared" si="41"/>
        <v/>
      </c>
      <c r="OS10" s="157" t="str">
        <f t="shared" si="41"/>
        <v/>
      </c>
      <c r="OT10" s="157" t="str">
        <f t="shared" si="41"/>
        <v/>
      </c>
      <c r="OU10" s="157" t="str">
        <f t="shared" si="41"/>
        <v/>
      </c>
      <c r="OV10" s="157" t="str">
        <f t="shared" si="41"/>
        <v/>
      </c>
      <c r="OW10" s="157" t="str">
        <f t="shared" si="41"/>
        <v/>
      </c>
      <c r="OX10" s="157" t="str">
        <f t="shared" si="41"/>
        <v/>
      </c>
      <c r="OY10" s="157" t="str">
        <f t="shared" si="41"/>
        <v/>
      </c>
      <c r="OZ10" s="157" t="str">
        <f t="shared" si="41"/>
        <v/>
      </c>
      <c r="PA10" s="157" t="str">
        <f t="shared" si="41"/>
        <v/>
      </c>
      <c r="PB10" s="157" t="str">
        <f t="shared" si="41"/>
        <v/>
      </c>
      <c r="PC10" s="157" t="str">
        <f t="shared" ref="PC10:RN10" si="42">IF(DAY(PC11)=1,PC11,"")</f>
        <v/>
      </c>
      <c r="PD10" s="157" t="str">
        <f t="shared" si="42"/>
        <v/>
      </c>
      <c r="PE10" s="157" t="str">
        <f t="shared" si="42"/>
        <v/>
      </c>
      <c r="PF10" s="157" t="str">
        <f t="shared" si="42"/>
        <v/>
      </c>
      <c r="PG10" s="157" t="str">
        <f t="shared" si="42"/>
        <v/>
      </c>
      <c r="PH10" s="157" t="str">
        <f t="shared" si="42"/>
        <v/>
      </c>
      <c r="PI10" s="157" t="str">
        <f t="shared" si="42"/>
        <v/>
      </c>
      <c r="PJ10" s="157" t="str">
        <f t="shared" si="42"/>
        <v/>
      </c>
      <c r="PK10" s="157" t="str">
        <f t="shared" si="42"/>
        <v/>
      </c>
      <c r="PL10" s="157" t="str">
        <f t="shared" si="42"/>
        <v/>
      </c>
      <c r="PM10" s="157" t="str">
        <f t="shared" si="42"/>
        <v/>
      </c>
      <c r="PN10" s="157" t="str">
        <f t="shared" si="42"/>
        <v/>
      </c>
      <c r="PO10" s="157" t="str">
        <f t="shared" si="42"/>
        <v/>
      </c>
      <c r="PP10" s="157">
        <f t="shared" si="42"/>
        <v>44228</v>
      </c>
      <c r="PQ10" s="157" t="str">
        <f t="shared" si="42"/>
        <v/>
      </c>
      <c r="PR10" s="157" t="str">
        <f t="shared" si="42"/>
        <v/>
      </c>
      <c r="PS10" s="157" t="str">
        <f t="shared" si="42"/>
        <v/>
      </c>
      <c r="PT10" s="157" t="str">
        <f t="shared" si="42"/>
        <v/>
      </c>
      <c r="PU10" s="157" t="str">
        <f t="shared" si="42"/>
        <v/>
      </c>
      <c r="PV10" s="157" t="str">
        <f t="shared" si="42"/>
        <v/>
      </c>
      <c r="PW10" s="157" t="str">
        <f t="shared" si="42"/>
        <v/>
      </c>
      <c r="PX10" s="157" t="str">
        <f t="shared" si="42"/>
        <v/>
      </c>
      <c r="PY10" s="157" t="str">
        <f t="shared" si="42"/>
        <v/>
      </c>
      <c r="PZ10" s="157" t="str">
        <f t="shared" si="42"/>
        <v/>
      </c>
      <c r="QA10" s="157" t="str">
        <f t="shared" si="42"/>
        <v/>
      </c>
      <c r="QB10" s="157" t="str">
        <f t="shared" si="42"/>
        <v/>
      </c>
      <c r="QC10" s="157" t="str">
        <f t="shared" si="42"/>
        <v/>
      </c>
      <c r="QD10" s="157" t="str">
        <f t="shared" si="42"/>
        <v/>
      </c>
      <c r="QE10" s="157" t="str">
        <f t="shared" si="42"/>
        <v/>
      </c>
      <c r="QF10" s="157" t="str">
        <f t="shared" si="42"/>
        <v/>
      </c>
      <c r="QG10" s="157" t="str">
        <f t="shared" si="42"/>
        <v/>
      </c>
      <c r="QH10" s="157" t="str">
        <f t="shared" si="42"/>
        <v/>
      </c>
      <c r="QI10" s="157" t="str">
        <f t="shared" si="42"/>
        <v/>
      </c>
      <c r="QJ10" s="157" t="str">
        <f t="shared" si="42"/>
        <v/>
      </c>
      <c r="QK10" s="157" t="str">
        <f t="shared" si="42"/>
        <v/>
      </c>
      <c r="QL10" s="157" t="str">
        <f t="shared" si="42"/>
        <v/>
      </c>
      <c r="QM10" s="157" t="str">
        <f t="shared" si="42"/>
        <v/>
      </c>
      <c r="QN10" s="157" t="str">
        <f t="shared" si="42"/>
        <v/>
      </c>
      <c r="QO10" s="157" t="str">
        <f t="shared" si="42"/>
        <v/>
      </c>
      <c r="QP10" s="157" t="str">
        <f t="shared" si="42"/>
        <v/>
      </c>
      <c r="QQ10" s="157" t="str">
        <f t="shared" si="42"/>
        <v/>
      </c>
      <c r="QR10" s="157">
        <f t="shared" si="42"/>
        <v>44256</v>
      </c>
      <c r="QS10" s="157" t="str">
        <f t="shared" si="42"/>
        <v/>
      </c>
      <c r="QT10" s="157" t="str">
        <f t="shared" si="42"/>
        <v/>
      </c>
      <c r="QU10" s="157" t="str">
        <f t="shared" si="42"/>
        <v/>
      </c>
      <c r="QV10" s="157" t="str">
        <f t="shared" si="42"/>
        <v/>
      </c>
      <c r="QW10" s="157" t="str">
        <f t="shared" si="42"/>
        <v/>
      </c>
      <c r="QX10" s="157" t="str">
        <f t="shared" si="42"/>
        <v/>
      </c>
      <c r="QY10" s="157" t="str">
        <f t="shared" si="42"/>
        <v/>
      </c>
      <c r="QZ10" s="157" t="str">
        <f t="shared" si="42"/>
        <v/>
      </c>
      <c r="RA10" s="157" t="str">
        <f t="shared" si="42"/>
        <v/>
      </c>
      <c r="RB10" s="157" t="str">
        <f t="shared" si="42"/>
        <v/>
      </c>
      <c r="RC10" s="157" t="str">
        <f t="shared" si="42"/>
        <v/>
      </c>
      <c r="RD10" s="157" t="str">
        <f t="shared" si="42"/>
        <v/>
      </c>
      <c r="RE10" s="157" t="str">
        <f t="shared" si="42"/>
        <v/>
      </c>
      <c r="RF10" s="157" t="str">
        <f t="shared" si="42"/>
        <v/>
      </c>
      <c r="RG10" s="157" t="str">
        <f t="shared" si="42"/>
        <v/>
      </c>
      <c r="RH10" s="157" t="str">
        <f t="shared" si="42"/>
        <v/>
      </c>
      <c r="RI10" s="157" t="str">
        <f t="shared" si="42"/>
        <v/>
      </c>
      <c r="RJ10" s="157" t="str">
        <f t="shared" si="42"/>
        <v/>
      </c>
      <c r="RK10" s="157" t="str">
        <f t="shared" si="42"/>
        <v/>
      </c>
      <c r="RL10" s="157" t="str">
        <f t="shared" si="42"/>
        <v/>
      </c>
      <c r="RM10" s="157" t="str">
        <f t="shared" si="42"/>
        <v/>
      </c>
      <c r="RN10" s="157" t="str">
        <f t="shared" si="42"/>
        <v/>
      </c>
      <c r="RO10" s="157" t="str">
        <f t="shared" ref="RO10:TZ10" si="43">IF(DAY(RO11)=1,RO11,"")</f>
        <v/>
      </c>
      <c r="RP10" s="157" t="str">
        <f t="shared" si="43"/>
        <v/>
      </c>
      <c r="RQ10" s="157" t="str">
        <f t="shared" si="43"/>
        <v/>
      </c>
      <c r="RR10" s="157" t="str">
        <f t="shared" si="43"/>
        <v/>
      </c>
      <c r="RS10" s="157" t="str">
        <f t="shared" si="43"/>
        <v/>
      </c>
      <c r="RT10" s="157" t="str">
        <f t="shared" si="43"/>
        <v/>
      </c>
      <c r="RU10" s="157" t="str">
        <f t="shared" si="43"/>
        <v/>
      </c>
      <c r="RV10" s="157" t="str">
        <f t="shared" si="43"/>
        <v/>
      </c>
      <c r="RW10" s="157">
        <f t="shared" si="43"/>
        <v>44287</v>
      </c>
      <c r="RX10" s="157" t="str">
        <f t="shared" si="43"/>
        <v/>
      </c>
      <c r="RY10" s="157" t="str">
        <f t="shared" si="43"/>
        <v/>
      </c>
      <c r="RZ10" s="157" t="str">
        <f t="shared" si="43"/>
        <v/>
      </c>
      <c r="SA10" s="157" t="str">
        <f t="shared" si="43"/>
        <v/>
      </c>
      <c r="SB10" s="157" t="str">
        <f t="shared" si="43"/>
        <v/>
      </c>
      <c r="SC10" s="157" t="str">
        <f t="shared" si="43"/>
        <v/>
      </c>
      <c r="SD10" s="157" t="str">
        <f t="shared" si="43"/>
        <v/>
      </c>
      <c r="SE10" s="157" t="str">
        <f t="shared" si="43"/>
        <v/>
      </c>
      <c r="SF10" s="157" t="str">
        <f t="shared" si="43"/>
        <v/>
      </c>
      <c r="SG10" s="157" t="str">
        <f t="shared" si="43"/>
        <v/>
      </c>
      <c r="SH10" s="157" t="str">
        <f t="shared" si="43"/>
        <v/>
      </c>
      <c r="SI10" s="157" t="str">
        <f t="shared" si="43"/>
        <v/>
      </c>
      <c r="SJ10" s="157" t="str">
        <f t="shared" si="43"/>
        <v/>
      </c>
      <c r="SK10" s="157" t="str">
        <f t="shared" si="43"/>
        <v/>
      </c>
      <c r="SL10" s="157" t="str">
        <f t="shared" si="43"/>
        <v/>
      </c>
      <c r="SM10" s="157" t="str">
        <f t="shared" si="43"/>
        <v/>
      </c>
      <c r="SN10" s="157" t="str">
        <f t="shared" si="43"/>
        <v/>
      </c>
      <c r="SO10" s="157" t="str">
        <f t="shared" si="43"/>
        <v/>
      </c>
      <c r="SP10" s="157" t="str">
        <f t="shared" si="43"/>
        <v/>
      </c>
      <c r="SQ10" s="157" t="str">
        <f t="shared" si="43"/>
        <v/>
      </c>
      <c r="SR10" s="157" t="str">
        <f t="shared" si="43"/>
        <v/>
      </c>
      <c r="SS10" s="157" t="str">
        <f t="shared" si="43"/>
        <v/>
      </c>
      <c r="ST10" s="157" t="str">
        <f t="shared" si="43"/>
        <v/>
      </c>
      <c r="SU10" s="157" t="str">
        <f t="shared" si="43"/>
        <v/>
      </c>
      <c r="SV10" s="157" t="str">
        <f t="shared" si="43"/>
        <v/>
      </c>
      <c r="SW10" s="157" t="str">
        <f t="shared" si="43"/>
        <v/>
      </c>
      <c r="SX10" s="157" t="str">
        <f t="shared" si="43"/>
        <v/>
      </c>
      <c r="SY10" s="157" t="str">
        <f t="shared" si="43"/>
        <v/>
      </c>
      <c r="SZ10" s="157" t="str">
        <f t="shared" si="43"/>
        <v/>
      </c>
      <c r="TA10" s="157">
        <f t="shared" si="43"/>
        <v>44317</v>
      </c>
      <c r="TB10" s="157" t="str">
        <f t="shared" si="43"/>
        <v/>
      </c>
      <c r="TC10" s="157" t="str">
        <f t="shared" si="43"/>
        <v/>
      </c>
      <c r="TD10" s="157" t="str">
        <f t="shared" si="43"/>
        <v/>
      </c>
      <c r="TE10" s="157" t="str">
        <f t="shared" si="43"/>
        <v/>
      </c>
      <c r="TF10" s="157" t="str">
        <f t="shared" si="43"/>
        <v/>
      </c>
      <c r="TG10" s="157" t="str">
        <f t="shared" si="43"/>
        <v/>
      </c>
      <c r="TH10" s="157" t="str">
        <f t="shared" si="43"/>
        <v/>
      </c>
      <c r="TI10" s="157" t="str">
        <f t="shared" si="43"/>
        <v/>
      </c>
      <c r="TJ10" s="157" t="str">
        <f t="shared" si="43"/>
        <v/>
      </c>
      <c r="TK10" s="157" t="str">
        <f t="shared" si="43"/>
        <v/>
      </c>
      <c r="TL10" s="157" t="str">
        <f t="shared" si="43"/>
        <v/>
      </c>
      <c r="TM10" s="157" t="str">
        <f t="shared" si="43"/>
        <v/>
      </c>
      <c r="TN10" s="157" t="str">
        <f t="shared" si="43"/>
        <v/>
      </c>
      <c r="TO10" s="157" t="str">
        <f t="shared" si="43"/>
        <v/>
      </c>
      <c r="TP10" s="157" t="str">
        <f t="shared" si="43"/>
        <v/>
      </c>
      <c r="TQ10" s="157" t="str">
        <f t="shared" si="43"/>
        <v/>
      </c>
      <c r="TR10" s="157" t="str">
        <f t="shared" si="43"/>
        <v/>
      </c>
      <c r="TS10" s="157" t="str">
        <f t="shared" si="43"/>
        <v/>
      </c>
      <c r="TT10" s="157" t="str">
        <f t="shared" si="43"/>
        <v/>
      </c>
      <c r="TU10" s="157" t="str">
        <f t="shared" si="43"/>
        <v/>
      </c>
      <c r="TV10" s="157" t="str">
        <f t="shared" si="43"/>
        <v/>
      </c>
      <c r="TW10" s="157" t="str">
        <f t="shared" si="43"/>
        <v/>
      </c>
      <c r="TX10" s="157" t="str">
        <f t="shared" si="43"/>
        <v/>
      </c>
      <c r="TY10" s="157" t="str">
        <f t="shared" si="43"/>
        <v/>
      </c>
      <c r="TZ10" s="157" t="str">
        <f t="shared" si="43"/>
        <v/>
      </c>
      <c r="UA10" s="157" t="str">
        <f t="shared" ref="UA10:WL10" si="44">IF(DAY(UA11)=1,UA11,"")</f>
        <v/>
      </c>
      <c r="UB10" s="157" t="str">
        <f t="shared" si="44"/>
        <v/>
      </c>
      <c r="UC10" s="157" t="str">
        <f t="shared" si="44"/>
        <v/>
      </c>
      <c r="UD10" s="157" t="str">
        <f t="shared" si="44"/>
        <v/>
      </c>
      <c r="UE10" s="157" t="str">
        <f t="shared" si="44"/>
        <v/>
      </c>
      <c r="UF10" s="157">
        <f t="shared" si="44"/>
        <v>44348</v>
      </c>
      <c r="UG10" s="157" t="str">
        <f t="shared" si="44"/>
        <v/>
      </c>
      <c r="UH10" s="157" t="str">
        <f t="shared" si="44"/>
        <v/>
      </c>
      <c r="UI10" s="157" t="str">
        <f t="shared" si="44"/>
        <v/>
      </c>
      <c r="UJ10" s="157" t="str">
        <f t="shared" si="44"/>
        <v/>
      </c>
      <c r="UK10" s="157" t="str">
        <f t="shared" si="44"/>
        <v/>
      </c>
      <c r="UL10" s="157" t="str">
        <f t="shared" si="44"/>
        <v/>
      </c>
      <c r="UM10" s="157" t="str">
        <f t="shared" si="44"/>
        <v/>
      </c>
      <c r="UN10" s="157" t="str">
        <f t="shared" si="44"/>
        <v/>
      </c>
      <c r="UO10" s="157" t="str">
        <f t="shared" si="44"/>
        <v/>
      </c>
      <c r="UP10" s="157" t="str">
        <f t="shared" si="44"/>
        <v/>
      </c>
      <c r="UQ10" s="157" t="str">
        <f t="shared" si="44"/>
        <v/>
      </c>
      <c r="UR10" s="157" t="str">
        <f t="shared" si="44"/>
        <v/>
      </c>
      <c r="US10" s="157" t="str">
        <f t="shared" si="44"/>
        <v/>
      </c>
      <c r="UT10" s="157" t="str">
        <f t="shared" si="44"/>
        <v/>
      </c>
      <c r="UU10" s="157" t="str">
        <f t="shared" si="44"/>
        <v/>
      </c>
      <c r="UV10" s="157" t="str">
        <f t="shared" si="44"/>
        <v/>
      </c>
      <c r="UW10" s="157" t="str">
        <f t="shared" si="44"/>
        <v/>
      </c>
      <c r="UX10" s="157" t="str">
        <f t="shared" si="44"/>
        <v/>
      </c>
      <c r="UY10" s="157" t="str">
        <f t="shared" si="44"/>
        <v/>
      </c>
      <c r="UZ10" s="157" t="str">
        <f t="shared" si="44"/>
        <v/>
      </c>
      <c r="VA10" s="157" t="str">
        <f t="shared" si="44"/>
        <v/>
      </c>
      <c r="VB10" s="157" t="str">
        <f t="shared" si="44"/>
        <v/>
      </c>
      <c r="VC10" s="157" t="str">
        <f t="shared" si="44"/>
        <v/>
      </c>
      <c r="VD10" s="157" t="str">
        <f t="shared" si="44"/>
        <v/>
      </c>
      <c r="VE10" s="157" t="str">
        <f t="shared" si="44"/>
        <v/>
      </c>
      <c r="VF10" s="157" t="str">
        <f t="shared" si="44"/>
        <v/>
      </c>
      <c r="VG10" s="157" t="str">
        <f t="shared" si="44"/>
        <v/>
      </c>
      <c r="VH10" s="157" t="str">
        <f t="shared" si="44"/>
        <v/>
      </c>
      <c r="VI10" s="157" t="str">
        <f t="shared" si="44"/>
        <v/>
      </c>
      <c r="VJ10" s="157">
        <f t="shared" si="44"/>
        <v>44378</v>
      </c>
      <c r="VK10" s="157" t="str">
        <f t="shared" si="44"/>
        <v/>
      </c>
      <c r="VL10" s="157" t="str">
        <f t="shared" si="44"/>
        <v/>
      </c>
      <c r="VM10" s="157" t="str">
        <f t="shared" si="44"/>
        <v/>
      </c>
      <c r="VN10" s="157" t="str">
        <f t="shared" si="44"/>
        <v/>
      </c>
      <c r="VO10" s="157" t="str">
        <f t="shared" si="44"/>
        <v/>
      </c>
      <c r="VP10" s="157" t="str">
        <f t="shared" si="44"/>
        <v/>
      </c>
      <c r="VQ10" s="157" t="str">
        <f t="shared" si="44"/>
        <v/>
      </c>
      <c r="VR10" s="157" t="str">
        <f t="shared" si="44"/>
        <v/>
      </c>
      <c r="VS10" s="157" t="str">
        <f t="shared" si="44"/>
        <v/>
      </c>
      <c r="VT10" s="157" t="str">
        <f t="shared" si="44"/>
        <v/>
      </c>
      <c r="VU10" s="157" t="str">
        <f t="shared" si="44"/>
        <v/>
      </c>
      <c r="VV10" s="157" t="str">
        <f t="shared" si="44"/>
        <v/>
      </c>
      <c r="VW10" s="157" t="str">
        <f t="shared" si="44"/>
        <v/>
      </c>
      <c r="VX10" s="157" t="str">
        <f t="shared" si="44"/>
        <v/>
      </c>
      <c r="VY10" s="157" t="str">
        <f t="shared" si="44"/>
        <v/>
      </c>
      <c r="VZ10" s="157" t="str">
        <f t="shared" si="44"/>
        <v/>
      </c>
      <c r="WA10" s="157" t="str">
        <f t="shared" si="44"/>
        <v/>
      </c>
      <c r="WB10" s="157" t="str">
        <f t="shared" si="44"/>
        <v/>
      </c>
      <c r="WC10" s="157" t="str">
        <f t="shared" si="44"/>
        <v/>
      </c>
      <c r="WD10" s="157" t="str">
        <f t="shared" si="44"/>
        <v/>
      </c>
      <c r="WE10" s="157" t="str">
        <f t="shared" si="44"/>
        <v/>
      </c>
      <c r="WF10" s="157" t="str">
        <f t="shared" si="44"/>
        <v/>
      </c>
      <c r="WG10" s="157" t="str">
        <f t="shared" si="44"/>
        <v/>
      </c>
      <c r="WH10" s="157" t="str">
        <f t="shared" si="44"/>
        <v/>
      </c>
      <c r="WI10" s="157" t="str">
        <f t="shared" si="44"/>
        <v/>
      </c>
      <c r="WJ10" s="157" t="str">
        <f t="shared" si="44"/>
        <v/>
      </c>
      <c r="WK10" s="157" t="str">
        <f t="shared" si="44"/>
        <v/>
      </c>
      <c r="WL10" s="157" t="str">
        <f t="shared" si="44"/>
        <v/>
      </c>
      <c r="WM10" s="157" t="str">
        <f t="shared" ref="WM10:YX10" si="45">IF(DAY(WM11)=1,WM11,"")</f>
        <v/>
      </c>
      <c r="WN10" s="157" t="str">
        <f t="shared" si="45"/>
        <v/>
      </c>
      <c r="WO10" s="157">
        <f t="shared" si="45"/>
        <v>44409</v>
      </c>
      <c r="WP10" s="157" t="str">
        <f t="shared" si="45"/>
        <v/>
      </c>
      <c r="WQ10" s="157" t="str">
        <f t="shared" si="45"/>
        <v/>
      </c>
      <c r="WR10" s="157" t="str">
        <f t="shared" si="45"/>
        <v/>
      </c>
      <c r="WS10" s="157" t="str">
        <f t="shared" si="45"/>
        <v/>
      </c>
      <c r="WT10" s="157" t="str">
        <f t="shared" si="45"/>
        <v/>
      </c>
      <c r="WU10" s="157" t="str">
        <f t="shared" si="45"/>
        <v/>
      </c>
      <c r="WV10" s="157" t="str">
        <f t="shared" si="45"/>
        <v/>
      </c>
      <c r="WW10" s="157" t="str">
        <f t="shared" si="45"/>
        <v/>
      </c>
      <c r="WX10" s="157" t="str">
        <f t="shared" si="45"/>
        <v/>
      </c>
      <c r="WY10" s="157" t="str">
        <f t="shared" si="45"/>
        <v/>
      </c>
      <c r="WZ10" s="157" t="str">
        <f t="shared" si="45"/>
        <v/>
      </c>
      <c r="XA10" s="157" t="str">
        <f t="shared" si="45"/>
        <v/>
      </c>
      <c r="XB10" s="157" t="str">
        <f t="shared" si="45"/>
        <v/>
      </c>
      <c r="XC10" s="157" t="str">
        <f t="shared" si="45"/>
        <v/>
      </c>
      <c r="XD10" s="157" t="str">
        <f t="shared" si="45"/>
        <v/>
      </c>
      <c r="XE10" s="157" t="str">
        <f t="shared" si="45"/>
        <v/>
      </c>
      <c r="XF10" s="157" t="str">
        <f t="shared" si="45"/>
        <v/>
      </c>
      <c r="XG10" s="157" t="str">
        <f t="shared" si="45"/>
        <v/>
      </c>
      <c r="XH10" s="157" t="str">
        <f t="shared" si="45"/>
        <v/>
      </c>
      <c r="XI10" s="157" t="str">
        <f t="shared" si="45"/>
        <v/>
      </c>
      <c r="XJ10" s="157" t="str">
        <f t="shared" si="45"/>
        <v/>
      </c>
      <c r="XK10" s="157" t="str">
        <f t="shared" si="45"/>
        <v/>
      </c>
      <c r="XL10" s="157" t="str">
        <f t="shared" si="45"/>
        <v/>
      </c>
      <c r="XM10" s="157" t="str">
        <f t="shared" si="45"/>
        <v/>
      </c>
      <c r="XN10" s="157" t="str">
        <f t="shared" si="45"/>
        <v/>
      </c>
      <c r="XO10" s="157" t="str">
        <f t="shared" si="45"/>
        <v/>
      </c>
      <c r="XP10" s="157" t="str">
        <f t="shared" si="45"/>
        <v/>
      </c>
      <c r="XQ10" s="157" t="str">
        <f t="shared" si="45"/>
        <v/>
      </c>
      <c r="XR10" s="157" t="str">
        <f t="shared" si="45"/>
        <v/>
      </c>
      <c r="XS10" s="157" t="str">
        <f t="shared" si="45"/>
        <v/>
      </c>
      <c r="XT10" s="157">
        <f t="shared" si="45"/>
        <v>44440</v>
      </c>
      <c r="XU10" s="157" t="str">
        <f t="shared" si="45"/>
        <v/>
      </c>
      <c r="XV10" s="157" t="str">
        <f t="shared" si="45"/>
        <v/>
      </c>
      <c r="XW10" s="157" t="str">
        <f t="shared" si="45"/>
        <v/>
      </c>
      <c r="XX10" s="157" t="str">
        <f t="shared" si="45"/>
        <v/>
      </c>
      <c r="XY10" s="157" t="str">
        <f t="shared" si="45"/>
        <v/>
      </c>
      <c r="XZ10" s="157" t="str">
        <f t="shared" si="45"/>
        <v/>
      </c>
      <c r="YA10" s="157" t="str">
        <f t="shared" si="45"/>
        <v/>
      </c>
      <c r="YB10" s="157" t="str">
        <f t="shared" si="45"/>
        <v/>
      </c>
      <c r="YC10" s="157" t="str">
        <f t="shared" si="45"/>
        <v/>
      </c>
      <c r="YD10" s="157" t="str">
        <f t="shared" si="45"/>
        <v/>
      </c>
      <c r="YE10" s="157" t="str">
        <f t="shared" si="45"/>
        <v/>
      </c>
      <c r="YF10" s="157" t="str">
        <f t="shared" si="45"/>
        <v/>
      </c>
      <c r="YG10" s="157" t="str">
        <f t="shared" si="45"/>
        <v/>
      </c>
      <c r="YH10" s="157" t="str">
        <f t="shared" si="45"/>
        <v/>
      </c>
      <c r="YI10" s="157" t="str">
        <f t="shared" si="45"/>
        <v/>
      </c>
      <c r="YJ10" s="157" t="str">
        <f t="shared" si="45"/>
        <v/>
      </c>
      <c r="YK10" s="157" t="str">
        <f t="shared" si="45"/>
        <v/>
      </c>
      <c r="YL10" s="157" t="str">
        <f t="shared" si="45"/>
        <v/>
      </c>
      <c r="YM10" s="157" t="str">
        <f t="shared" si="45"/>
        <v/>
      </c>
      <c r="YN10" s="157" t="str">
        <f t="shared" si="45"/>
        <v/>
      </c>
      <c r="YO10" s="157" t="str">
        <f t="shared" si="45"/>
        <v/>
      </c>
      <c r="YP10" s="157" t="str">
        <f t="shared" si="45"/>
        <v/>
      </c>
      <c r="YQ10" s="157" t="str">
        <f t="shared" si="45"/>
        <v/>
      </c>
      <c r="YR10" s="157" t="str">
        <f t="shared" si="45"/>
        <v/>
      </c>
      <c r="YS10" s="157" t="str">
        <f t="shared" si="45"/>
        <v/>
      </c>
      <c r="YT10" s="157" t="str">
        <f t="shared" si="45"/>
        <v/>
      </c>
      <c r="YU10" s="157" t="str">
        <f t="shared" si="45"/>
        <v/>
      </c>
      <c r="YV10" s="157" t="str">
        <f t="shared" si="45"/>
        <v/>
      </c>
      <c r="YW10" s="157" t="str">
        <f t="shared" si="45"/>
        <v/>
      </c>
      <c r="YX10" s="157">
        <f t="shared" si="45"/>
        <v>44470</v>
      </c>
      <c r="YY10" s="157" t="str">
        <f t="shared" ref="YY10:ABJ10" si="46">IF(DAY(YY11)=1,YY11,"")</f>
        <v/>
      </c>
      <c r="YZ10" s="157" t="str">
        <f t="shared" si="46"/>
        <v/>
      </c>
      <c r="ZA10" s="157" t="str">
        <f t="shared" si="46"/>
        <v/>
      </c>
      <c r="ZB10" s="157" t="str">
        <f t="shared" si="46"/>
        <v/>
      </c>
      <c r="ZC10" s="157" t="str">
        <f t="shared" si="46"/>
        <v/>
      </c>
      <c r="ZD10" s="157" t="str">
        <f t="shared" si="46"/>
        <v/>
      </c>
      <c r="ZE10" s="157" t="str">
        <f t="shared" si="46"/>
        <v/>
      </c>
      <c r="ZF10" s="157" t="str">
        <f t="shared" si="46"/>
        <v/>
      </c>
      <c r="ZG10" s="157" t="str">
        <f t="shared" si="46"/>
        <v/>
      </c>
      <c r="ZH10" s="157" t="str">
        <f t="shared" si="46"/>
        <v/>
      </c>
      <c r="ZI10" s="157" t="str">
        <f t="shared" si="46"/>
        <v/>
      </c>
      <c r="ZJ10" s="157" t="str">
        <f t="shared" si="46"/>
        <v/>
      </c>
      <c r="ZK10" s="157" t="str">
        <f t="shared" si="46"/>
        <v/>
      </c>
      <c r="ZL10" s="157" t="str">
        <f t="shared" si="46"/>
        <v/>
      </c>
      <c r="ZM10" s="157" t="str">
        <f t="shared" si="46"/>
        <v/>
      </c>
      <c r="ZN10" s="157" t="str">
        <f t="shared" si="46"/>
        <v/>
      </c>
      <c r="ZO10" s="157" t="str">
        <f t="shared" si="46"/>
        <v/>
      </c>
      <c r="ZP10" s="157" t="str">
        <f t="shared" si="46"/>
        <v/>
      </c>
      <c r="ZQ10" s="157" t="str">
        <f t="shared" si="46"/>
        <v/>
      </c>
      <c r="ZR10" s="157" t="str">
        <f t="shared" si="46"/>
        <v/>
      </c>
      <c r="ZS10" s="157" t="str">
        <f t="shared" si="46"/>
        <v/>
      </c>
      <c r="ZT10" s="157" t="str">
        <f t="shared" si="46"/>
        <v/>
      </c>
      <c r="ZU10" s="157" t="str">
        <f t="shared" si="46"/>
        <v/>
      </c>
      <c r="ZV10" s="157" t="str">
        <f t="shared" si="46"/>
        <v/>
      </c>
      <c r="ZW10" s="157" t="str">
        <f t="shared" si="46"/>
        <v/>
      </c>
      <c r="ZX10" s="157" t="str">
        <f t="shared" si="46"/>
        <v/>
      </c>
      <c r="ZY10" s="157" t="str">
        <f t="shared" si="46"/>
        <v/>
      </c>
      <c r="ZZ10" s="157" t="str">
        <f t="shared" si="46"/>
        <v/>
      </c>
      <c r="AAA10" s="157" t="str">
        <f t="shared" si="46"/>
        <v/>
      </c>
      <c r="AAB10" s="157" t="str">
        <f t="shared" si="46"/>
        <v/>
      </c>
      <c r="AAC10" s="157">
        <f t="shared" si="46"/>
        <v>44501</v>
      </c>
      <c r="AAD10" s="157" t="str">
        <f t="shared" si="46"/>
        <v/>
      </c>
      <c r="AAE10" s="157" t="str">
        <f t="shared" si="46"/>
        <v/>
      </c>
      <c r="AAF10" s="157" t="str">
        <f t="shared" si="46"/>
        <v/>
      </c>
      <c r="AAG10" s="157" t="str">
        <f t="shared" si="46"/>
        <v/>
      </c>
      <c r="AAH10" s="157" t="str">
        <f t="shared" si="46"/>
        <v/>
      </c>
      <c r="AAI10" s="157" t="str">
        <f t="shared" si="46"/>
        <v/>
      </c>
      <c r="AAJ10" s="157" t="str">
        <f t="shared" si="46"/>
        <v/>
      </c>
      <c r="AAK10" s="157" t="str">
        <f t="shared" si="46"/>
        <v/>
      </c>
      <c r="AAL10" s="157" t="str">
        <f t="shared" si="46"/>
        <v/>
      </c>
      <c r="AAM10" s="157" t="str">
        <f t="shared" si="46"/>
        <v/>
      </c>
      <c r="AAN10" s="157" t="str">
        <f t="shared" si="46"/>
        <v/>
      </c>
      <c r="AAO10" s="157" t="str">
        <f t="shared" si="46"/>
        <v/>
      </c>
      <c r="AAP10" s="157" t="str">
        <f t="shared" si="46"/>
        <v/>
      </c>
      <c r="AAQ10" s="157" t="str">
        <f t="shared" si="46"/>
        <v/>
      </c>
      <c r="AAR10" s="157" t="str">
        <f t="shared" si="46"/>
        <v/>
      </c>
      <c r="AAS10" s="157" t="str">
        <f t="shared" si="46"/>
        <v/>
      </c>
      <c r="AAT10" s="157" t="str">
        <f t="shared" si="46"/>
        <v/>
      </c>
      <c r="AAU10" s="157" t="str">
        <f t="shared" si="46"/>
        <v/>
      </c>
      <c r="AAV10" s="157" t="str">
        <f t="shared" si="46"/>
        <v/>
      </c>
      <c r="AAW10" s="157" t="str">
        <f t="shared" si="46"/>
        <v/>
      </c>
      <c r="AAX10" s="157" t="str">
        <f t="shared" si="46"/>
        <v/>
      </c>
      <c r="AAY10" s="157" t="str">
        <f t="shared" si="46"/>
        <v/>
      </c>
      <c r="AAZ10" s="157" t="str">
        <f t="shared" si="46"/>
        <v/>
      </c>
      <c r="ABA10" s="157" t="str">
        <f t="shared" si="46"/>
        <v/>
      </c>
      <c r="ABB10" s="157" t="str">
        <f t="shared" si="46"/>
        <v/>
      </c>
      <c r="ABC10" s="157" t="str">
        <f t="shared" si="46"/>
        <v/>
      </c>
      <c r="ABD10" s="157" t="str">
        <f t="shared" si="46"/>
        <v/>
      </c>
      <c r="ABE10" s="157" t="str">
        <f t="shared" si="46"/>
        <v/>
      </c>
      <c r="ABF10" s="157" t="str">
        <f t="shared" si="46"/>
        <v/>
      </c>
      <c r="ABG10" s="157">
        <f t="shared" si="46"/>
        <v>44531</v>
      </c>
      <c r="ABH10" s="157" t="str">
        <f t="shared" si="46"/>
        <v/>
      </c>
      <c r="ABI10" s="157" t="str">
        <f t="shared" si="46"/>
        <v/>
      </c>
      <c r="ABJ10" s="157" t="str">
        <f t="shared" si="46"/>
        <v/>
      </c>
      <c r="ABK10" s="157" t="str">
        <f t="shared" ref="ABK10:ADV10" si="47">IF(DAY(ABK11)=1,ABK11,"")</f>
        <v/>
      </c>
      <c r="ABL10" s="157" t="str">
        <f t="shared" si="47"/>
        <v/>
      </c>
      <c r="ABM10" s="157" t="str">
        <f t="shared" si="47"/>
        <v/>
      </c>
      <c r="ABN10" s="157" t="str">
        <f t="shared" si="47"/>
        <v/>
      </c>
      <c r="ABO10" s="157" t="str">
        <f t="shared" si="47"/>
        <v/>
      </c>
      <c r="ABP10" s="157" t="str">
        <f t="shared" si="47"/>
        <v/>
      </c>
      <c r="ABQ10" s="157" t="str">
        <f t="shared" si="47"/>
        <v/>
      </c>
      <c r="ABR10" s="157" t="str">
        <f t="shared" si="47"/>
        <v/>
      </c>
      <c r="ABS10" s="157" t="str">
        <f t="shared" si="47"/>
        <v/>
      </c>
      <c r="ABT10" s="157" t="str">
        <f t="shared" si="47"/>
        <v/>
      </c>
      <c r="ABU10" s="157" t="str">
        <f t="shared" si="47"/>
        <v/>
      </c>
      <c r="ABV10" s="157" t="str">
        <f t="shared" si="47"/>
        <v/>
      </c>
      <c r="ABW10" s="157" t="str">
        <f t="shared" si="47"/>
        <v/>
      </c>
      <c r="ABX10" s="157" t="str">
        <f t="shared" si="47"/>
        <v/>
      </c>
      <c r="ABY10" s="157" t="str">
        <f t="shared" si="47"/>
        <v/>
      </c>
      <c r="ABZ10" s="157" t="str">
        <f t="shared" si="47"/>
        <v/>
      </c>
      <c r="ACA10" s="157" t="str">
        <f t="shared" si="47"/>
        <v/>
      </c>
      <c r="ACB10" s="157" t="str">
        <f t="shared" si="47"/>
        <v/>
      </c>
      <c r="ACC10" s="157" t="str">
        <f t="shared" si="47"/>
        <v/>
      </c>
      <c r="ACD10" s="157" t="str">
        <f t="shared" si="47"/>
        <v/>
      </c>
      <c r="ACE10" s="157" t="str">
        <f t="shared" si="47"/>
        <v/>
      </c>
      <c r="ACF10" s="157" t="str">
        <f t="shared" si="47"/>
        <v/>
      </c>
      <c r="ACG10" s="157" t="str">
        <f t="shared" si="47"/>
        <v/>
      </c>
      <c r="ACH10" s="157" t="str">
        <f t="shared" si="47"/>
        <v/>
      </c>
      <c r="ACI10" s="157" t="str">
        <f t="shared" si="47"/>
        <v/>
      </c>
      <c r="ACJ10" s="157" t="str">
        <f t="shared" si="47"/>
        <v/>
      </c>
      <c r="ACK10" s="157" t="str">
        <f t="shared" si="47"/>
        <v/>
      </c>
      <c r="ACL10" s="157">
        <f t="shared" si="47"/>
        <v>44562</v>
      </c>
      <c r="ACM10" s="157" t="str">
        <f t="shared" si="47"/>
        <v/>
      </c>
      <c r="ACN10" s="157" t="str">
        <f t="shared" si="47"/>
        <v/>
      </c>
      <c r="ACO10" s="157" t="str">
        <f t="shared" si="47"/>
        <v/>
      </c>
      <c r="ACP10" s="157" t="str">
        <f t="shared" si="47"/>
        <v/>
      </c>
      <c r="ACQ10" s="157" t="str">
        <f t="shared" si="47"/>
        <v/>
      </c>
      <c r="ACR10" s="157" t="str">
        <f t="shared" si="47"/>
        <v/>
      </c>
      <c r="ACS10" s="157" t="str">
        <f t="shared" si="47"/>
        <v/>
      </c>
      <c r="ACT10" s="157" t="str">
        <f t="shared" si="47"/>
        <v/>
      </c>
      <c r="ACU10" s="157" t="str">
        <f t="shared" si="47"/>
        <v/>
      </c>
      <c r="ACV10" s="157" t="str">
        <f t="shared" si="47"/>
        <v/>
      </c>
      <c r="ACW10" s="157" t="str">
        <f t="shared" si="47"/>
        <v/>
      </c>
      <c r="ACX10" s="157" t="str">
        <f t="shared" si="47"/>
        <v/>
      </c>
      <c r="ACY10" s="157" t="str">
        <f t="shared" si="47"/>
        <v/>
      </c>
      <c r="ACZ10" s="157" t="str">
        <f t="shared" si="47"/>
        <v/>
      </c>
      <c r="ADA10" s="157" t="str">
        <f t="shared" si="47"/>
        <v/>
      </c>
      <c r="ADB10" s="157" t="str">
        <f t="shared" si="47"/>
        <v/>
      </c>
      <c r="ADC10" s="157" t="str">
        <f t="shared" si="47"/>
        <v/>
      </c>
      <c r="ADD10" s="157" t="str">
        <f t="shared" si="47"/>
        <v/>
      </c>
      <c r="ADE10" s="157" t="str">
        <f t="shared" si="47"/>
        <v/>
      </c>
      <c r="ADF10" s="157" t="str">
        <f t="shared" si="47"/>
        <v/>
      </c>
      <c r="ADG10" s="157" t="str">
        <f t="shared" si="47"/>
        <v/>
      </c>
      <c r="ADH10" s="157" t="str">
        <f t="shared" si="47"/>
        <v/>
      </c>
      <c r="ADI10" s="157" t="str">
        <f t="shared" si="47"/>
        <v/>
      </c>
      <c r="ADJ10" s="157" t="str">
        <f t="shared" si="47"/>
        <v/>
      </c>
      <c r="ADK10" s="157" t="str">
        <f t="shared" si="47"/>
        <v/>
      </c>
      <c r="ADL10" s="157" t="str">
        <f t="shared" si="47"/>
        <v/>
      </c>
      <c r="ADM10" s="157" t="str">
        <f t="shared" si="47"/>
        <v/>
      </c>
      <c r="ADN10" s="157" t="str">
        <f t="shared" si="47"/>
        <v/>
      </c>
      <c r="ADO10" s="157" t="str">
        <f t="shared" si="47"/>
        <v/>
      </c>
      <c r="ADP10" s="157" t="str">
        <f t="shared" si="47"/>
        <v/>
      </c>
      <c r="ADQ10" s="157">
        <f t="shared" si="47"/>
        <v>44593</v>
      </c>
      <c r="ADR10" s="157" t="str">
        <f t="shared" si="47"/>
        <v/>
      </c>
      <c r="ADS10" s="157" t="str">
        <f t="shared" si="47"/>
        <v/>
      </c>
      <c r="ADT10" s="157" t="str">
        <f t="shared" si="47"/>
        <v/>
      </c>
      <c r="ADU10" s="157" t="str">
        <f t="shared" si="47"/>
        <v/>
      </c>
      <c r="ADV10" s="157" t="str">
        <f t="shared" si="47"/>
        <v/>
      </c>
      <c r="ADW10" s="157" t="str">
        <f t="shared" ref="ADW10:AGH10" si="48">IF(DAY(ADW11)=1,ADW11,"")</f>
        <v/>
      </c>
      <c r="ADX10" s="157" t="str">
        <f t="shared" si="48"/>
        <v/>
      </c>
      <c r="ADY10" s="157" t="str">
        <f t="shared" si="48"/>
        <v/>
      </c>
      <c r="ADZ10" s="157" t="str">
        <f t="shared" si="48"/>
        <v/>
      </c>
      <c r="AEA10" s="157" t="str">
        <f t="shared" si="48"/>
        <v/>
      </c>
      <c r="AEB10" s="157" t="str">
        <f t="shared" si="48"/>
        <v/>
      </c>
      <c r="AEC10" s="157" t="str">
        <f t="shared" si="48"/>
        <v/>
      </c>
      <c r="AED10" s="157" t="str">
        <f t="shared" si="48"/>
        <v/>
      </c>
      <c r="AEE10" s="157" t="str">
        <f t="shared" si="48"/>
        <v/>
      </c>
      <c r="AEF10" s="157" t="str">
        <f t="shared" si="48"/>
        <v/>
      </c>
      <c r="AEG10" s="157" t="str">
        <f t="shared" si="48"/>
        <v/>
      </c>
      <c r="AEH10" s="157" t="str">
        <f t="shared" si="48"/>
        <v/>
      </c>
      <c r="AEI10" s="157" t="str">
        <f t="shared" si="48"/>
        <v/>
      </c>
      <c r="AEJ10" s="157" t="str">
        <f t="shared" si="48"/>
        <v/>
      </c>
      <c r="AEK10" s="157" t="str">
        <f t="shared" si="48"/>
        <v/>
      </c>
      <c r="AEL10" s="157" t="str">
        <f t="shared" si="48"/>
        <v/>
      </c>
      <c r="AEM10" s="157" t="str">
        <f t="shared" si="48"/>
        <v/>
      </c>
      <c r="AEN10" s="157" t="str">
        <f t="shared" si="48"/>
        <v/>
      </c>
      <c r="AEO10" s="157" t="str">
        <f t="shared" si="48"/>
        <v/>
      </c>
      <c r="AEP10" s="157" t="str">
        <f t="shared" si="48"/>
        <v/>
      </c>
      <c r="AEQ10" s="157" t="str">
        <f t="shared" si="48"/>
        <v/>
      </c>
      <c r="AER10" s="157" t="str">
        <f t="shared" si="48"/>
        <v/>
      </c>
      <c r="AES10" s="157">
        <f t="shared" si="48"/>
        <v>44621</v>
      </c>
      <c r="AET10" s="157" t="str">
        <f t="shared" si="48"/>
        <v/>
      </c>
      <c r="AEU10" s="157" t="str">
        <f t="shared" si="48"/>
        <v/>
      </c>
      <c r="AEV10" s="157" t="str">
        <f t="shared" si="48"/>
        <v/>
      </c>
      <c r="AEW10" s="157" t="str">
        <f t="shared" si="48"/>
        <v/>
      </c>
      <c r="AEX10" s="157" t="str">
        <f t="shared" si="48"/>
        <v/>
      </c>
      <c r="AEY10" s="157" t="str">
        <f t="shared" si="48"/>
        <v/>
      </c>
      <c r="AEZ10" s="157" t="str">
        <f t="shared" si="48"/>
        <v/>
      </c>
      <c r="AFA10" s="157" t="str">
        <f t="shared" si="48"/>
        <v/>
      </c>
      <c r="AFB10" s="157" t="str">
        <f t="shared" si="48"/>
        <v/>
      </c>
      <c r="AFC10" s="157" t="str">
        <f t="shared" si="48"/>
        <v/>
      </c>
      <c r="AFD10" s="157" t="str">
        <f t="shared" si="48"/>
        <v/>
      </c>
      <c r="AFE10" s="157" t="str">
        <f t="shared" si="48"/>
        <v/>
      </c>
      <c r="AFF10" s="157" t="str">
        <f t="shared" si="48"/>
        <v/>
      </c>
      <c r="AFG10" s="157" t="str">
        <f t="shared" si="48"/>
        <v/>
      </c>
      <c r="AFH10" s="157" t="str">
        <f t="shared" si="48"/>
        <v/>
      </c>
      <c r="AFI10" s="157" t="str">
        <f t="shared" si="48"/>
        <v/>
      </c>
      <c r="AFJ10" s="157" t="str">
        <f t="shared" si="48"/>
        <v/>
      </c>
      <c r="AFK10" s="157" t="str">
        <f t="shared" si="48"/>
        <v/>
      </c>
      <c r="AFL10" s="157" t="str">
        <f t="shared" si="48"/>
        <v/>
      </c>
      <c r="AFM10" s="157" t="str">
        <f t="shared" si="48"/>
        <v/>
      </c>
      <c r="AFN10" s="157" t="str">
        <f t="shared" si="48"/>
        <v/>
      </c>
      <c r="AFO10" s="157" t="str">
        <f t="shared" si="48"/>
        <v/>
      </c>
      <c r="AFP10" s="157" t="str">
        <f t="shared" si="48"/>
        <v/>
      </c>
      <c r="AFQ10" s="157" t="str">
        <f t="shared" si="48"/>
        <v/>
      </c>
      <c r="AFR10" s="157" t="str">
        <f t="shared" si="48"/>
        <v/>
      </c>
      <c r="AFS10" s="157" t="str">
        <f t="shared" si="48"/>
        <v/>
      </c>
      <c r="AFT10" s="157" t="str">
        <f t="shared" si="48"/>
        <v/>
      </c>
      <c r="AFU10" s="157" t="str">
        <f t="shared" si="48"/>
        <v/>
      </c>
      <c r="AFV10" s="157" t="str">
        <f t="shared" si="48"/>
        <v/>
      </c>
      <c r="AFW10" s="157" t="str">
        <f t="shared" si="48"/>
        <v/>
      </c>
      <c r="AFX10" s="157">
        <f t="shared" si="48"/>
        <v>44652</v>
      </c>
      <c r="AFY10" s="157" t="str">
        <f t="shared" si="48"/>
        <v/>
      </c>
      <c r="AFZ10" s="157" t="str">
        <f t="shared" si="48"/>
        <v/>
      </c>
      <c r="AGA10" s="157" t="str">
        <f t="shared" si="48"/>
        <v/>
      </c>
      <c r="AGB10" s="157" t="str">
        <f t="shared" si="48"/>
        <v/>
      </c>
      <c r="AGC10" s="157" t="str">
        <f t="shared" si="48"/>
        <v/>
      </c>
      <c r="AGD10" s="157" t="str">
        <f t="shared" si="48"/>
        <v/>
      </c>
      <c r="AGE10" s="157" t="str">
        <f t="shared" si="48"/>
        <v/>
      </c>
      <c r="AGF10" s="157" t="str">
        <f t="shared" si="48"/>
        <v/>
      </c>
      <c r="AGG10" s="157" t="str">
        <f t="shared" si="48"/>
        <v/>
      </c>
      <c r="AGH10" s="157" t="str">
        <f t="shared" si="48"/>
        <v/>
      </c>
      <c r="AGI10" s="157" t="str">
        <f t="shared" ref="AGI10:AIT10" si="49">IF(DAY(AGI11)=1,AGI11,"")</f>
        <v/>
      </c>
      <c r="AGJ10" s="157" t="str">
        <f t="shared" si="49"/>
        <v/>
      </c>
      <c r="AGK10" s="157" t="str">
        <f t="shared" si="49"/>
        <v/>
      </c>
      <c r="AGL10" s="157" t="str">
        <f t="shared" si="49"/>
        <v/>
      </c>
      <c r="AGM10" s="157" t="str">
        <f t="shared" si="49"/>
        <v/>
      </c>
      <c r="AGN10" s="157" t="str">
        <f t="shared" si="49"/>
        <v/>
      </c>
      <c r="AGO10" s="157" t="str">
        <f t="shared" si="49"/>
        <v/>
      </c>
      <c r="AGP10" s="157" t="str">
        <f t="shared" si="49"/>
        <v/>
      </c>
      <c r="AGQ10" s="157" t="str">
        <f t="shared" si="49"/>
        <v/>
      </c>
      <c r="AGR10" s="157" t="str">
        <f t="shared" si="49"/>
        <v/>
      </c>
      <c r="AGS10" s="157" t="str">
        <f t="shared" si="49"/>
        <v/>
      </c>
      <c r="AGT10" s="157" t="str">
        <f t="shared" si="49"/>
        <v/>
      </c>
      <c r="AGU10" s="157" t="str">
        <f t="shared" si="49"/>
        <v/>
      </c>
      <c r="AGV10" s="157" t="str">
        <f t="shared" si="49"/>
        <v/>
      </c>
      <c r="AGW10" s="157" t="str">
        <f t="shared" si="49"/>
        <v/>
      </c>
      <c r="AGX10" s="157" t="str">
        <f t="shared" si="49"/>
        <v/>
      </c>
      <c r="AGY10" s="157" t="str">
        <f t="shared" si="49"/>
        <v/>
      </c>
      <c r="AGZ10" s="157" t="str">
        <f t="shared" si="49"/>
        <v/>
      </c>
      <c r="AHA10" s="157" t="str">
        <f t="shared" si="49"/>
        <v/>
      </c>
      <c r="AHB10" s="157">
        <f t="shared" si="49"/>
        <v>44682</v>
      </c>
      <c r="AHC10" s="157" t="str">
        <f t="shared" si="49"/>
        <v/>
      </c>
      <c r="AHD10" s="157" t="str">
        <f t="shared" si="49"/>
        <v/>
      </c>
      <c r="AHE10" s="157" t="str">
        <f t="shared" si="49"/>
        <v/>
      </c>
      <c r="AHF10" s="157" t="str">
        <f t="shared" si="49"/>
        <v/>
      </c>
      <c r="AHG10" s="157" t="str">
        <f t="shared" si="49"/>
        <v/>
      </c>
      <c r="AHH10" s="157" t="str">
        <f t="shared" si="49"/>
        <v/>
      </c>
      <c r="AHI10" s="157" t="str">
        <f t="shared" si="49"/>
        <v/>
      </c>
      <c r="AHJ10" s="157" t="str">
        <f t="shared" si="49"/>
        <v/>
      </c>
      <c r="AHK10" s="157" t="str">
        <f t="shared" si="49"/>
        <v/>
      </c>
      <c r="AHL10" s="157" t="str">
        <f t="shared" si="49"/>
        <v/>
      </c>
      <c r="AHM10" s="157" t="str">
        <f t="shared" si="49"/>
        <v/>
      </c>
      <c r="AHN10" s="157" t="str">
        <f t="shared" si="49"/>
        <v/>
      </c>
      <c r="AHO10" s="157" t="str">
        <f t="shared" si="49"/>
        <v/>
      </c>
      <c r="AHP10" s="157" t="str">
        <f t="shared" si="49"/>
        <v/>
      </c>
      <c r="AHQ10" s="157" t="str">
        <f t="shared" si="49"/>
        <v/>
      </c>
      <c r="AHR10" s="157" t="str">
        <f t="shared" si="49"/>
        <v/>
      </c>
      <c r="AHS10" s="157" t="str">
        <f t="shared" si="49"/>
        <v/>
      </c>
      <c r="AHT10" s="157" t="str">
        <f t="shared" si="49"/>
        <v/>
      </c>
      <c r="AHU10" s="157" t="str">
        <f t="shared" si="49"/>
        <v/>
      </c>
      <c r="AHV10" s="157" t="str">
        <f t="shared" si="49"/>
        <v/>
      </c>
      <c r="AHW10" s="157" t="str">
        <f t="shared" si="49"/>
        <v/>
      </c>
      <c r="AHX10" s="157" t="str">
        <f t="shared" si="49"/>
        <v/>
      </c>
      <c r="AHY10" s="157" t="str">
        <f t="shared" si="49"/>
        <v/>
      </c>
      <c r="AHZ10" s="157" t="str">
        <f t="shared" si="49"/>
        <v/>
      </c>
      <c r="AIA10" s="157" t="str">
        <f t="shared" si="49"/>
        <v/>
      </c>
      <c r="AIB10" s="157" t="str">
        <f t="shared" si="49"/>
        <v/>
      </c>
      <c r="AIC10" s="157" t="str">
        <f t="shared" si="49"/>
        <v/>
      </c>
      <c r="AID10" s="157" t="str">
        <f t="shared" si="49"/>
        <v/>
      </c>
      <c r="AIE10" s="157" t="str">
        <f t="shared" si="49"/>
        <v/>
      </c>
      <c r="AIF10" s="157" t="str">
        <f t="shared" si="49"/>
        <v/>
      </c>
      <c r="AIG10" s="157">
        <f t="shared" si="49"/>
        <v>44713</v>
      </c>
      <c r="AIH10" s="157" t="str">
        <f t="shared" si="49"/>
        <v/>
      </c>
      <c r="AII10" s="157" t="str">
        <f t="shared" si="49"/>
        <v/>
      </c>
      <c r="AIJ10" s="157" t="str">
        <f t="shared" si="49"/>
        <v/>
      </c>
      <c r="AIK10" s="157" t="str">
        <f t="shared" si="49"/>
        <v/>
      </c>
      <c r="AIL10" s="157" t="str">
        <f t="shared" si="49"/>
        <v/>
      </c>
      <c r="AIM10" s="157" t="str">
        <f t="shared" si="49"/>
        <v/>
      </c>
      <c r="AIN10" s="157" t="str">
        <f t="shared" si="49"/>
        <v/>
      </c>
      <c r="AIO10" s="157" t="str">
        <f t="shared" si="49"/>
        <v/>
      </c>
      <c r="AIP10" s="157" t="str">
        <f t="shared" si="49"/>
        <v/>
      </c>
      <c r="AIQ10" s="157" t="str">
        <f t="shared" si="49"/>
        <v/>
      </c>
      <c r="AIR10" s="157" t="str">
        <f t="shared" si="49"/>
        <v/>
      </c>
      <c r="AIS10" s="157" t="str">
        <f t="shared" si="49"/>
        <v/>
      </c>
      <c r="AIT10" s="157" t="str">
        <f t="shared" si="49"/>
        <v/>
      </c>
      <c r="AIU10" s="157" t="str">
        <f t="shared" ref="AIU10:ALF10" si="50">IF(DAY(AIU11)=1,AIU11,"")</f>
        <v/>
      </c>
      <c r="AIV10" s="157" t="str">
        <f t="shared" si="50"/>
        <v/>
      </c>
      <c r="AIW10" s="157" t="str">
        <f t="shared" si="50"/>
        <v/>
      </c>
      <c r="AIX10" s="157" t="str">
        <f t="shared" si="50"/>
        <v/>
      </c>
      <c r="AIY10" s="157" t="str">
        <f t="shared" si="50"/>
        <v/>
      </c>
      <c r="AIZ10" s="157" t="str">
        <f t="shared" si="50"/>
        <v/>
      </c>
      <c r="AJA10" s="157" t="str">
        <f t="shared" si="50"/>
        <v/>
      </c>
      <c r="AJB10" s="157" t="str">
        <f t="shared" si="50"/>
        <v/>
      </c>
      <c r="AJC10" s="157" t="str">
        <f t="shared" si="50"/>
        <v/>
      </c>
      <c r="AJD10" s="157" t="str">
        <f t="shared" si="50"/>
        <v/>
      </c>
      <c r="AJE10" s="157" t="str">
        <f t="shared" si="50"/>
        <v/>
      </c>
      <c r="AJF10" s="157" t="str">
        <f t="shared" si="50"/>
        <v/>
      </c>
      <c r="AJG10" s="157" t="str">
        <f t="shared" si="50"/>
        <v/>
      </c>
      <c r="AJH10" s="157" t="str">
        <f t="shared" si="50"/>
        <v/>
      </c>
      <c r="AJI10" s="157" t="str">
        <f t="shared" si="50"/>
        <v/>
      </c>
      <c r="AJJ10" s="157" t="str">
        <f t="shared" si="50"/>
        <v/>
      </c>
      <c r="AJK10" s="157">
        <f t="shared" si="50"/>
        <v>44743</v>
      </c>
      <c r="AJL10" s="157" t="str">
        <f t="shared" si="50"/>
        <v/>
      </c>
      <c r="AJM10" s="157" t="str">
        <f t="shared" si="50"/>
        <v/>
      </c>
      <c r="AJN10" s="157" t="str">
        <f t="shared" si="50"/>
        <v/>
      </c>
      <c r="AJO10" s="157" t="str">
        <f t="shared" si="50"/>
        <v/>
      </c>
      <c r="AJP10" s="157" t="str">
        <f t="shared" si="50"/>
        <v/>
      </c>
      <c r="AJQ10" s="157" t="str">
        <f t="shared" si="50"/>
        <v/>
      </c>
      <c r="AJR10" s="157" t="str">
        <f t="shared" si="50"/>
        <v/>
      </c>
      <c r="AJS10" s="157" t="str">
        <f t="shared" si="50"/>
        <v/>
      </c>
      <c r="AJT10" s="157" t="str">
        <f t="shared" si="50"/>
        <v/>
      </c>
      <c r="AJU10" s="157" t="str">
        <f t="shared" si="50"/>
        <v/>
      </c>
      <c r="AJV10" s="157" t="str">
        <f t="shared" si="50"/>
        <v/>
      </c>
      <c r="AJW10" s="157" t="str">
        <f t="shared" si="50"/>
        <v/>
      </c>
      <c r="AJX10" s="157" t="str">
        <f t="shared" si="50"/>
        <v/>
      </c>
      <c r="AJY10" s="157" t="str">
        <f t="shared" si="50"/>
        <v/>
      </c>
      <c r="AJZ10" s="157" t="str">
        <f t="shared" si="50"/>
        <v/>
      </c>
      <c r="AKA10" s="157" t="str">
        <f t="shared" si="50"/>
        <v/>
      </c>
      <c r="AKB10" s="157" t="str">
        <f t="shared" si="50"/>
        <v/>
      </c>
      <c r="AKC10" s="157" t="str">
        <f t="shared" si="50"/>
        <v/>
      </c>
      <c r="AKD10" s="157" t="str">
        <f t="shared" si="50"/>
        <v/>
      </c>
      <c r="AKE10" s="157" t="str">
        <f t="shared" si="50"/>
        <v/>
      </c>
      <c r="AKF10" s="157" t="str">
        <f t="shared" si="50"/>
        <v/>
      </c>
      <c r="AKG10" s="157" t="str">
        <f t="shared" si="50"/>
        <v/>
      </c>
      <c r="AKH10" s="157" t="str">
        <f t="shared" si="50"/>
        <v/>
      </c>
      <c r="AKI10" s="157" t="str">
        <f t="shared" si="50"/>
        <v/>
      </c>
      <c r="AKJ10" s="157" t="str">
        <f t="shared" si="50"/>
        <v/>
      </c>
      <c r="AKK10" s="157" t="str">
        <f t="shared" si="50"/>
        <v/>
      </c>
      <c r="AKL10" s="157" t="str">
        <f t="shared" si="50"/>
        <v/>
      </c>
      <c r="AKM10" s="157" t="str">
        <f t="shared" si="50"/>
        <v/>
      </c>
      <c r="AKN10" s="157" t="str">
        <f t="shared" si="50"/>
        <v/>
      </c>
      <c r="AKO10" s="157" t="str">
        <f t="shared" si="50"/>
        <v/>
      </c>
      <c r="AKP10" s="157">
        <f t="shared" si="50"/>
        <v>44774</v>
      </c>
      <c r="AKQ10" s="157" t="str">
        <f t="shared" si="50"/>
        <v/>
      </c>
      <c r="AKR10" s="157" t="str">
        <f t="shared" si="50"/>
        <v/>
      </c>
      <c r="AKS10" s="157" t="str">
        <f t="shared" si="50"/>
        <v/>
      </c>
      <c r="AKT10" s="157" t="str">
        <f t="shared" si="50"/>
        <v/>
      </c>
      <c r="AKU10" s="157" t="str">
        <f t="shared" si="50"/>
        <v/>
      </c>
      <c r="AKV10" s="157" t="str">
        <f t="shared" si="50"/>
        <v/>
      </c>
      <c r="AKW10" s="157" t="str">
        <f t="shared" si="50"/>
        <v/>
      </c>
      <c r="AKX10" s="157" t="str">
        <f t="shared" si="50"/>
        <v/>
      </c>
      <c r="AKY10" s="157" t="str">
        <f t="shared" si="50"/>
        <v/>
      </c>
      <c r="AKZ10" s="157" t="str">
        <f t="shared" si="50"/>
        <v/>
      </c>
      <c r="ALA10" s="157" t="str">
        <f t="shared" si="50"/>
        <v/>
      </c>
      <c r="ALB10" s="157" t="str">
        <f t="shared" si="50"/>
        <v/>
      </c>
      <c r="ALC10" s="157" t="str">
        <f t="shared" si="50"/>
        <v/>
      </c>
      <c r="ALD10" s="157" t="str">
        <f t="shared" si="50"/>
        <v/>
      </c>
      <c r="ALE10" s="157" t="str">
        <f t="shared" si="50"/>
        <v/>
      </c>
      <c r="ALF10" s="157" t="str">
        <f t="shared" si="50"/>
        <v/>
      </c>
      <c r="ALG10" s="157" t="str">
        <f t="shared" ref="ALG10:ANR10" si="51">IF(DAY(ALG11)=1,ALG11,"")</f>
        <v/>
      </c>
      <c r="ALH10" s="157" t="str">
        <f t="shared" si="51"/>
        <v/>
      </c>
      <c r="ALI10" s="157" t="str">
        <f t="shared" si="51"/>
        <v/>
      </c>
      <c r="ALJ10" s="157" t="str">
        <f t="shared" si="51"/>
        <v/>
      </c>
      <c r="ALK10" s="157" t="str">
        <f t="shared" si="51"/>
        <v/>
      </c>
      <c r="ALL10" s="157" t="str">
        <f t="shared" si="51"/>
        <v/>
      </c>
      <c r="ALM10" s="157" t="str">
        <f t="shared" si="51"/>
        <v/>
      </c>
      <c r="ALN10" s="157" t="str">
        <f t="shared" si="51"/>
        <v/>
      </c>
      <c r="ALO10" s="157" t="str">
        <f t="shared" si="51"/>
        <v/>
      </c>
      <c r="ALP10" s="157" t="str">
        <f t="shared" si="51"/>
        <v/>
      </c>
      <c r="ALQ10" s="157" t="str">
        <f t="shared" si="51"/>
        <v/>
      </c>
      <c r="ALR10" s="157" t="str">
        <f t="shared" si="51"/>
        <v/>
      </c>
      <c r="ALS10" s="157" t="str">
        <f t="shared" si="51"/>
        <v/>
      </c>
      <c r="ALT10" s="157" t="str">
        <f t="shared" si="51"/>
        <v/>
      </c>
      <c r="ALU10" s="157">
        <f t="shared" si="51"/>
        <v>44805</v>
      </c>
      <c r="ALV10" s="157" t="str">
        <f t="shared" si="51"/>
        <v/>
      </c>
      <c r="ALW10" s="157" t="str">
        <f t="shared" si="51"/>
        <v/>
      </c>
      <c r="ALX10" s="157" t="str">
        <f t="shared" si="51"/>
        <v/>
      </c>
      <c r="ALY10" s="157" t="str">
        <f t="shared" si="51"/>
        <v/>
      </c>
      <c r="ALZ10" s="157" t="str">
        <f t="shared" si="51"/>
        <v/>
      </c>
      <c r="AMA10" s="157" t="str">
        <f t="shared" si="51"/>
        <v/>
      </c>
      <c r="AMB10" s="157" t="str">
        <f t="shared" si="51"/>
        <v/>
      </c>
      <c r="AMC10" s="157" t="str">
        <f t="shared" si="51"/>
        <v/>
      </c>
      <c r="AMD10" s="157" t="str">
        <f t="shared" si="51"/>
        <v/>
      </c>
      <c r="AME10" s="157" t="str">
        <f t="shared" si="51"/>
        <v/>
      </c>
      <c r="AMF10" s="157" t="str">
        <f t="shared" si="51"/>
        <v/>
      </c>
      <c r="AMG10" s="157" t="str">
        <f t="shared" si="51"/>
        <v/>
      </c>
      <c r="AMH10" s="157" t="str">
        <f t="shared" si="51"/>
        <v/>
      </c>
      <c r="AMI10" s="157" t="str">
        <f t="shared" si="51"/>
        <v/>
      </c>
      <c r="AMJ10" s="157" t="str">
        <f t="shared" si="51"/>
        <v/>
      </c>
      <c r="AMK10" s="157" t="str">
        <f t="shared" si="51"/>
        <v/>
      </c>
      <c r="AML10" s="157" t="str">
        <f t="shared" si="51"/>
        <v/>
      </c>
      <c r="AMM10" s="157" t="str">
        <f t="shared" si="51"/>
        <v/>
      </c>
      <c r="AMN10" s="157" t="str">
        <f t="shared" si="51"/>
        <v/>
      </c>
      <c r="AMO10" s="157" t="str">
        <f t="shared" si="51"/>
        <v/>
      </c>
      <c r="AMP10" s="157" t="str">
        <f t="shared" si="51"/>
        <v/>
      </c>
      <c r="AMQ10" s="157" t="str">
        <f t="shared" si="51"/>
        <v/>
      </c>
      <c r="AMR10" s="157" t="str">
        <f t="shared" si="51"/>
        <v/>
      </c>
      <c r="AMS10" s="157" t="str">
        <f t="shared" si="51"/>
        <v/>
      </c>
      <c r="AMT10" s="157" t="str">
        <f t="shared" si="51"/>
        <v/>
      </c>
      <c r="AMU10" s="157" t="str">
        <f t="shared" si="51"/>
        <v/>
      </c>
      <c r="AMV10" s="157" t="str">
        <f t="shared" si="51"/>
        <v/>
      </c>
      <c r="AMW10" s="157" t="str">
        <f t="shared" si="51"/>
        <v/>
      </c>
      <c r="AMX10" s="157" t="str">
        <f t="shared" si="51"/>
        <v/>
      </c>
      <c r="AMY10" s="157">
        <f t="shared" si="51"/>
        <v>44835</v>
      </c>
      <c r="AMZ10" s="157" t="str">
        <f t="shared" si="51"/>
        <v/>
      </c>
      <c r="ANA10" s="157" t="str">
        <f t="shared" si="51"/>
        <v/>
      </c>
      <c r="ANB10" s="157" t="str">
        <f t="shared" si="51"/>
        <v/>
      </c>
      <c r="ANC10" s="157" t="str">
        <f t="shared" si="51"/>
        <v/>
      </c>
      <c r="AND10" s="157" t="str">
        <f t="shared" si="51"/>
        <v/>
      </c>
      <c r="ANE10" s="157" t="str">
        <f t="shared" si="51"/>
        <v/>
      </c>
      <c r="ANF10" s="157" t="str">
        <f t="shared" si="51"/>
        <v/>
      </c>
      <c r="ANG10" s="157" t="str">
        <f t="shared" si="51"/>
        <v/>
      </c>
      <c r="ANH10" s="157" t="str">
        <f t="shared" si="51"/>
        <v/>
      </c>
      <c r="ANI10" s="157" t="str">
        <f t="shared" si="51"/>
        <v/>
      </c>
      <c r="ANJ10" s="157" t="str">
        <f t="shared" si="51"/>
        <v/>
      </c>
      <c r="ANK10" s="157" t="str">
        <f t="shared" si="51"/>
        <v/>
      </c>
      <c r="ANL10" s="157" t="str">
        <f t="shared" si="51"/>
        <v/>
      </c>
      <c r="ANM10" s="157" t="str">
        <f t="shared" si="51"/>
        <v/>
      </c>
      <c r="ANN10" s="157" t="str">
        <f t="shared" si="51"/>
        <v/>
      </c>
      <c r="ANO10" s="157" t="str">
        <f t="shared" si="51"/>
        <v/>
      </c>
      <c r="ANP10" s="157" t="str">
        <f t="shared" si="51"/>
        <v/>
      </c>
      <c r="ANQ10" s="157" t="str">
        <f t="shared" si="51"/>
        <v/>
      </c>
      <c r="ANR10" s="157" t="str">
        <f t="shared" si="51"/>
        <v/>
      </c>
      <c r="ANS10" s="157" t="str">
        <f t="shared" ref="ANS10:AQD10" si="52">IF(DAY(ANS11)=1,ANS11,"")</f>
        <v/>
      </c>
      <c r="ANT10" s="157" t="str">
        <f t="shared" si="52"/>
        <v/>
      </c>
      <c r="ANU10" s="157" t="str">
        <f t="shared" si="52"/>
        <v/>
      </c>
      <c r="ANV10" s="157" t="str">
        <f t="shared" si="52"/>
        <v/>
      </c>
      <c r="ANW10" s="157" t="str">
        <f t="shared" si="52"/>
        <v/>
      </c>
      <c r="ANX10" s="157" t="str">
        <f t="shared" si="52"/>
        <v/>
      </c>
      <c r="ANY10" s="157" t="str">
        <f t="shared" si="52"/>
        <v/>
      </c>
      <c r="ANZ10" s="157" t="str">
        <f t="shared" si="52"/>
        <v/>
      </c>
      <c r="AOA10" s="157" t="str">
        <f t="shared" si="52"/>
        <v/>
      </c>
      <c r="AOB10" s="157" t="str">
        <f t="shared" si="52"/>
        <v/>
      </c>
      <c r="AOC10" s="157" t="str">
        <f t="shared" si="52"/>
        <v/>
      </c>
      <c r="AOD10" s="157">
        <f t="shared" si="52"/>
        <v>44866</v>
      </c>
      <c r="AOE10" s="157" t="str">
        <f t="shared" si="52"/>
        <v/>
      </c>
      <c r="AOF10" s="157" t="str">
        <f t="shared" si="52"/>
        <v/>
      </c>
      <c r="AOG10" s="157" t="str">
        <f t="shared" si="52"/>
        <v/>
      </c>
      <c r="AOH10" s="157" t="str">
        <f t="shared" si="52"/>
        <v/>
      </c>
      <c r="AOI10" s="157" t="str">
        <f t="shared" si="52"/>
        <v/>
      </c>
      <c r="AOJ10" s="157" t="str">
        <f t="shared" si="52"/>
        <v/>
      </c>
      <c r="AOK10" s="157" t="str">
        <f t="shared" si="52"/>
        <v/>
      </c>
      <c r="AOL10" s="157" t="str">
        <f t="shared" si="52"/>
        <v/>
      </c>
      <c r="AOM10" s="157" t="str">
        <f t="shared" si="52"/>
        <v/>
      </c>
      <c r="AON10" s="157" t="str">
        <f t="shared" si="52"/>
        <v/>
      </c>
      <c r="AOO10" s="157" t="str">
        <f t="shared" si="52"/>
        <v/>
      </c>
      <c r="AOP10" s="157" t="str">
        <f t="shared" si="52"/>
        <v/>
      </c>
      <c r="AOQ10" s="157" t="str">
        <f t="shared" si="52"/>
        <v/>
      </c>
      <c r="AOR10" s="157" t="str">
        <f t="shared" si="52"/>
        <v/>
      </c>
      <c r="AOS10" s="157" t="str">
        <f t="shared" si="52"/>
        <v/>
      </c>
      <c r="AOT10" s="157" t="str">
        <f t="shared" si="52"/>
        <v/>
      </c>
      <c r="AOU10" s="157" t="str">
        <f t="shared" si="52"/>
        <v/>
      </c>
      <c r="AOV10" s="157" t="str">
        <f t="shared" si="52"/>
        <v/>
      </c>
      <c r="AOW10" s="157" t="str">
        <f t="shared" si="52"/>
        <v/>
      </c>
      <c r="AOX10" s="157" t="str">
        <f t="shared" si="52"/>
        <v/>
      </c>
      <c r="AOY10" s="157" t="str">
        <f t="shared" si="52"/>
        <v/>
      </c>
      <c r="AOZ10" s="157" t="str">
        <f t="shared" si="52"/>
        <v/>
      </c>
      <c r="APA10" s="157" t="str">
        <f t="shared" si="52"/>
        <v/>
      </c>
      <c r="APB10" s="157" t="str">
        <f t="shared" si="52"/>
        <v/>
      </c>
      <c r="APC10" s="157" t="str">
        <f t="shared" si="52"/>
        <v/>
      </c>
      <c r="APD10" s="157" t="str">
        <f t="shared" si="52"/>
        <v/>
      </c>
      <c r="APE10" s="157" t="str">
        <f t="shared" si="52"/>
        <v/>
      </c>
      <c r="APF10" s="157" t="str">
        <f t="shared" si="52"/>
        <v/>
      </c>
      <c r="APG10" s="157" t="str">
        <f t="shared" si="52"/>
        <v/>
      </c>
      <c r="APH10" s="157">
        <f t="shared" si="52"/>
        <v>44896</v>
      </c>
      <c r="API10" s="157" t="str">
        <f t="shared" si="52"/>
        <v/>
      </c>
      <c r="APJ10" s="157" t="str">
        <f t="shared" si="52"/>
        <v/>
      </c>
      <c r="APK10" s="157" t="str">
        <f t="shared" si="52"/>
        <v/>
      </c>
      <c r="APL10" s="157" t="str">
        <f t="shared" si="52"/>
        <v/>
      </c>
      <c r="APM10" s="157" t="str">
        <f t="shared" si="52"/>
        <v/>
      </c>
      <c r="APN10" s="157" t="str">
        <f t="shared" si="52"/>
        <v/>
      </c>
      <c r="APO10" s="157" t="str">
        <f t="shared" si="52"/>
        <v/>
      </c>
      <c r="APP10" s="157" t="str">
        <f t="shared" si="52"/>
        <v/>
      </c>
      <c r="APQ10" s="157" t="str">
        <f t="shared" si="52"/>
        <v/>
      </c>
      <c r="APR10" s="157" t="str">
        <f t="shared" si="52"/>
        <v/>
      </c>
      <c r="APS10" s="157" t="str">
        <f t="shared" si="52"/>
        <v/>
      </c>
      <c r="APT10" s="157" t="str">
        <f t="shared" si="52"/>
        <v/>
      </c>
      <c r="APU10" s="157" t="str">
        <f t="shared" si="52"/>
        <v/>
      </c>
      <c r="APV10" s="157" t="str">
        <f t="shared" si="52"/>
        <v/>
      </c>
      <c r="APW10" s="157" t="str">
        <f t="shared" si="52"/>
        <v/>
      </c>
      <c r="APX10" s="157" t="str">
        <f t="shared" si="52"/>
        <v/>
      </c>
      <c r="APY10" s="157" t="str">
        <f t="shared" si="52"/>
        <v/>
      </c>
      <c r="APZ10" s="157" t="str">
        <f t="shared" si="52"/>
        <v/>
      </c>
      <c r="AQA10" s="157" t="str">
        <f t="shared" si="52"/>
        <v/>
      </c>
      <c r="AQB10" s="157" t="str">
        <f t="shared" si="52"/>
        <v/>
      </c>
      <c r="AQC10" s="157" t="str">
        <f t="shared" si="52"/>
        <v/>
      </c>
      <c r="AQD10" s="157" t="str">
        <f t="shared" si="52"/>
        <v/>
      </c>
      <c r="AQE10" s="157" t="str">
        <f t="shared" ref="AQE10:ASP10" si="53">IF(DAY(AQE11)=1,AQE11,"")</f>
        <v/>
      </c>
      <c r="AQF10" s="157" t="str">
        <f t="shared" si="53"/>
        <v/>
      </c>
      <c r="AQG10" s="157" t="str">
        <f t="shared" si="53"/>
        <v/>
      </c>
      <c r="AQH10" s="157" t="str">
        <f t="shared" si="53"/>
        <v/>
      </c>
      <c r="AQI10" s="157" t="str">
        <f t="shared" si="53"/>
        <v/>
      </c>
      <c r="AQJ10" s="157" t="str">
        <f t="shared" si="53"/>
        <v/>
      </c>
      <c r="AQK10" s="157" t="str">
        <f t="shared" si="53"/>
        <v/>
      </c>
      <c r="AQL10" s="157" t="str">
        <f t="shared" si="53"/>
        <v/>
      </c>
      <c r="AQM10" s="157">
        <f t="shared" si="53"/>
        <v>44927</v>
      </c>
      <c r="AQN10" s="157" t="str">
        <f t="shared" si="53"/>
        <v/>
      </c>
      <c r="AQO10" s="157" t="str">
        <f t="shared" si="53"/>
        <v/>
      </c>
      <c r="AQP10" s="157" t="str">
        <f t="shared" si="53"/>
        <v/>
      </c>
      <c r="AQQ10" s="157" t="str">
        <f t="shared" si="53"/>
        <v/>
      </c>
      <c r="AQR10" s="157" t="str">
        <f t="shared" si="53"/>
        <v/>
      </c>
      <c r="AQS10" s="157" t="str">
        <f t="shared" si="53"/>
        <v/>
      </c>
      <c r="AQT10" s="157" t="str">
        <f t="shared" si="53"/>
        <v/>
      </c>
      <c r="AQU10" s="157" t="str">
        <f t="shared" si="53"/>
        <v/>
      </c>
      <c r="AQV10" s="157" t="str">
        <f t="shared" si="53"/>
        <v/>
      </c>
      <c r="AQW10" s="157" t="str">
        <f t="shared" si="53"/>
        <v/>
      </c>
      <c r="AQX10" s="157" t="str">
        <f t="shared" si="53"/>
        <v/>
      </c>
      <c r="AQY10" s="157" t="str">
        <f t="shared" si="53"/>
        <v/>
      </c>
      <c r="AQZ10" s="157" t="str">
        <f t="shared" si="53"/>
        <v/>
      </c>
      <c r="ARA10" s="157" t="str">
        <f t="shared" si="53"/>
        <v/>
      </c>
      <c r="ARB10" s="157" t="str">
        <f t="shared" si="53"/>
        <v/>
      </c>
      <c r="ARC10" s="157" t="str">
        <f t="shared" si="53"/>
        <v/>
      </c>
      <c r="ARD10" s="157" t="str">
        <f t="shared" si="53"/>
        <v/>
      </c>
      <c r="ARE10" s="157" t="str">
        <f t="shared" si="53"/>
        <v/>
      </c>
      <c r="ARF10" s="157" t="str">
        <f t="shared" si="53"/>
        <v/>
      </c>
      <c r="ARG10" s="157" t="str">
        <f t="shared" si="53"/>
        <v/>
      </c>
      <c r="ARH10" s="157" t="str">
        <f t="shared" si="53"/>
        <v/>
      </c>
      <c r="ARI10" s="157" t="str">
        <f t="shared" si="53"/>
        <v/>
      </c>
      <c r="ARJ10" s="157" t="str">
        <f t="shared" si="53"/>
        <v/>
      </c>
      <c r="ARK10" s="157" t="str">
        <f t="shared" si="53"/>
        <v/>
      </c>
      <c r="ARL10" s="157" t="str">
        <f t="shared" si="53"/>
        <v/>
      </c>
      <c r="ARM10" s="157" t="str">
        <f t="shared" si="53"/>
        <v/>
      </c>
      <c r="ARN10" s="157" t="str">
        <f t="shared" si="53"/>
        <v/>
      </c>
      <c r="ARO10" s="157" t="str">
        <f t="shared" si="53"/>
        <v/>
      </c>
      <c r="ARP10" s="157" t="str">
        <f t="shared" si="53"/>
        <v/>
      </c>
      <c r="ARQ10" s="157" t="str">
        <f t="shared" si="53"/>
        <v/>
      </c>
      <c r="ARR10" s="157">
        <f t="shared" si="53"/>
        <v>44958</v>
      </c>
      <c r="ARS10" s="157" t="str">
        <f t="shared" si="53"/>
        <v/>
      </c>
      <c r="ART10" s="157" t="str">
        <f t="shared" si="53"/>
        <v/>
      </c>
      <c r="ARU10" s="157" t="str">
        <f t="shared" si="53"/>
        <v/>
      </c>
      <c r="ARV10" s="157" t="str">
        <f t="shared" si="53"/>
        <v/>
      </c>
      <c r="ARW10" s="157" t="str">
        <f t="shared" si="53"/>
        <v/>
      </c>
      <c r="ARX10" s="157" t="str">
        <f t="shared" si="53"/>
        <v/>
      </c>
      <c r="ARY10" s="157" t="str">
        <f t="shared" si="53"/>
        <v/>
      </c>
      <c r="ARZ10" s="157" t="str">
        <f t="shared" si="53"/>
        <v/>
      </c>
      <c r="ASA10" s="157" t="str">
        <f t="shared" si="53"/>
        <v/>
      </c>
      <c r="ASB10" s="157" t="str">
        <f t="shared" si="53"/>
        <v/>
      </c>
      <c r="ASC10" s="157" t="str">
        <f t="shared" si="53"/>
        <v/>
      </c>
      <c r="ASD10" s="157" t="str">
        <f t="shared" si="53"/>
        <v/>
      </c>
      <c r="ASE10" s="157" t="str">
        <f t="shared" si="53"/>
        <v/>
      </c>
      <c r="ASF10" s="157" t="str">
        <f t="shared" si="53"/>
        <v/>
      </c>
      <c r="ASG10" s="157" t="str">
        <f t="shared" si="53"/>
        <v/>
      </c>
      <c r="ASH10" s="157" t="str">
        <f t="shared" si="53"/>
        <v/>
      </c>
      <c r="ASI10" s="157" t="str">
        <f t="shared" si="53"/>
        <v/>
      </c>
      <c r="ASJ10" s="157" t="str">
        <f t="shared" si="53"/>
        <v/>
      </c>
      <c r="ASK10" s="157" t="str">
        <f t="shared" si="53"/>
        <v/>
      </c>
      <c r="ASL10" s="157" t="str">
        <f t="shared" si="53"/>
        <v/>
      </c>
      <c r="ASM10" s="157" t="str">
        <f t="shared" si="53"/>
        <v/>
      </c>
      <c r="ASN10" s="157" t="str">
        <f t="shared" si="53"/>
        <v/>
      </c>
      <c r="ASO10" s="157" t="str">
        <f t="shared" si="53"/>
        <v/>
      </c>
      <c r="ASP10" s="157" t="str">
        <f t="shared" si="53"/>
        <v/>
      </c>
      <c r="ASQ10" s="157" t="str">
        <f t="shared" ref="ASQ10:AVB10" si="54">IF(DAY(ASQ11)=1,ASQ11,"")</f>
        <v/>
      </c>
      <c r="ASR10" s="157" t="str">
        <f t="shared" si="54"/>
        <v/>
      </c>
      <c r="ASS10" s="157" t="str">
        <f t="shared" si="54"/>
        <v/>
      </c>
      <c r="AST10" s="157">
        <f t="shared" si="54"/>
        <v>44986</v>
      </c>
      <c r="ASU10" s="157" t="str">
        <f t="shared" si="54"/>
        <v/>
      </c>
      <c r="ASV10" s="157" t="str">
        <f t="shared" si="54"/>
        <v/>
      </c>
      <c r="ASW10" s="157" t="str">
        <f t="shared" si="54"/>
        <v/>
      </c>
      <c r="ASX10" s="157" t="str">
        <f t="shared" si="54"/>
        <v/>
      </c>
      <c r="ASY10" s="157" t="str">
        <f t="shared" si="54"/>
        <v/>
      </c>
      <c r="ASZ10" s="157" t="str">
        <f t="shared" si="54"/>
        <v/>
      </c>
      <c r="ATA10" s="157" t="str">
        <f t="shared" si="54"/>
        <v/>
      </c>
      <c r="ATB10" s="157" t="str">
        <f t="shared" si="54"/>
        <v/>
      </c>
      <c r="ATC10" s="157" t="str">
        <f t="shared" si="54"/>
        <v/>
      </c>
      <c r="ATD10" s="157" t="str">
        <f t="shared" si="54"/>
        <v/>
      </c>
      <c r="ATE10" s="157" t="str">
        <f t="shared" si="54"/>
        <v/>
      </c>
      <c r="ATF10" s="157" t="str">
        <f t="shared" si="54"/>
        <v/>
      </c>
      <c r="ATG10" s="157" t="str">
        <f t="shared" si="54"/>
        <v/>
      </c>
      <c r="ATH10" s="157" t="str">
        <f t="shared" si="54"/>
        <v/>
      </c>
      <c r="ATI10" s="157" t="str">
        <f t="shared" si="54"/>
        <v/>
      </c>
      <c r="ATJ10" s="157" t="str">
        <f t="shared" si="54"/>
        <v/>
      </c>
      <c r="ATK10" s="157" t="str">
        <f t="shared" si="54"/>
        <v/>
      </c>
      <c r="ATL10" s="157" t="str">
        <f t="shared" si="54"/>
        <v/>
      </c>
      <c r="ATM10" s="157" t="str">
        <f t="shared" si="54"/>
        <v/>
      </c>
      <c r="ATN10" s="157" t="str">
        <f t="shared" si="54"/>
        <v/>
      </c>
      <c r="ATO10" s="157" t="str">
        <f t="shared" si="54"/>
        <v/>
      </c>
      <c r="ATP10" s="157" t="str">
        <f t="shared" si="54"/>
        <v/>
      </c>
      <c r="ATQ10" s="157" t="str">
        <f t="shared" si="54"/>
        <v/>
      </c>
      <c r="ATR10" s="157" t="str">
        <f t="shared" si="54"/>
        <v/>
      </c>
      <c r="ATS10" s="157" t="str">
        <f t="shared" si="54"/>
        <v/>
      </c>
      <c r="ATT10" s="157" t="str">
        <f t="shared" si="54"/>
        <v/>
      </c>
      <c r="ATU10" s="157" t="str">
        <f t="shared" si="54"/>
        <v/>
      </c>
      <c r="ATV10" s="157" t="str">
        <f t="shared" si="54"/>
        <v/>
      </c>
      <c r="ATW10" s="157" t="str">
        <f t="shared" si="54"/>
        <v/>
      </c>
      <c r="ATX10" s="157" t="str">
        <f t="shared" si="54"/>
        <v/>
      </c>
      <c r="ATY10" s="157">
        <f t="shared" si="54"/>
        <v>45017</v>
      </c>
      <c r="ATZ10" s="157" t="str">
        <f t="shared" si="54"/>
        <v/>
      </c>
      <c r="AUA10" s="157" t="str">
        <f t="shared" si="54"/>
        <v/>
      </c>
      <c r="AUB10" s="157" t="str">
        <f t="shared" si="54"/>
        <v/>
      </c>
      <c r="AUC10" s="157" t="str">
        <f t="shared" si="54"/>
        <v/>
      </c>
      <c r="AUD10" s="157" t="str">
        <f t="shared" si="54"/>
        <v/>
      </c>
      <c r="AUE10" s="157" t="str">
        <f t="shared" si="54"/>
        <v/>
      </c>
      <c r="AUF10" s="157" t="str">
        <f t="shared" si="54"/>
        <v/>
      </c>
      <c r="AUG10" s="157" t="str">
        <f t="shared" si="54"/>
        <v/>
      </c>
      <c r="AUH10" s="157" t="str">
        <f t="shared" si="54"/>
        <v/>
      </c>
      <c r="AUI10" s="157" t="str">
        <f t="shared" si="54"/>
        <v/>
      </c>
      <c r="AUJ10" s="157" t="str">
        <f t="shared" si="54"/>
        <v/>
      </c>
      <c r="AUK10" s="157" t="str">
        <f t="shared" si="54"/>
        <v/>
      </c>
      <c r="AUL10" s="157" t="str">
        <f t="shared" si="54"/>
        <v/>
      </c>
      <c r="AUM10" s="157" t="str">
        <f t="shared" si="54"/>
        <v/>
      </c>
      <c r="AUN10" s="157" t="str">
        <f t="shared" si="54"/>
        <v/>
      </c>
      <c r="AUO10" s="157" t="str">
        <f t="shared" si="54"/>
        <v/>
      </c>
      <c r="AUP10" s="157" t="str">
        <f t="shared" si="54"/>
        <v/>
      </c>
      <c r="AUQ10" s="157" t="str">
        <f t="shared" si="54"/>
        <v/>
      </c>
      <c r="AUR10" s="157" t="str">
        <f t="shared" si="54"/>
        <v/>
      </c>
      <c r="AUS10" s="157" t="str">
        <f t="shared" si="54"/>
        <v/>
      </c>
      <c r="AUT10" s="157" t="str">
        <f t="shared" si="54"/>
        <v/>
      </c>
      <c r="AUU10" s="157" t="str">
        <f t="shared" si="54"/>
        <v/>
      </c>
      <c r="AUV10" s="157" t="str">
        <f t="shared" si="54"/>
        <v/>
      </c>
      <c r="AUW10" s="157" t="str">
        <f t="shared" si="54"/>
        <v/>
      </c>
      <c r="AUX10" s="157" t="str">
        <f t="shared" si="54"/>
        <v/>
      </c>
      <c r="AUY10" s="157" t="str">
        <f t="shared" si="54"/>
        <v/>
      </c>
      <c r="AUZ10" s="157" t="str">
        <f t="shared" si="54"/>
        <v/>
      </c>
      <c r="AVA10" s="157" t="str">
        <f t="shared" si="54"/>
        <v/>
      </c>
      <c r="AVB10" s="157" t="str">
        <f t="shared" si="54"/>
        <v/>
      </c>
      <c r="AVC10" s="157">
        <f t="shared" ref="AVC10:AXN10" si="55">IF(DAY(AVC11)=1,AVC11,"")</f>
        <v>45047</v>
      </c>
      <c r="AVD10" s="157" t="str">
        <f t="shared" si="55"/>
        <v/>
      </c>
      <c r="AVE10" s="157" t="str">
        <f t="shared" si="55"/>
        <v/>
      </c>
      <c r="AVF10" s="157" t="str">
        <f t="shared" si="55"/>
        <v/>
      </c>
      <c r="AVG10" s="157" t="str">
        <f t="shared" si="55"/>
        <v/>
      </c>
      <c r="AVH10" s="157" t="str">
        <f t="shared" si="55"/>
        <v/>
      </c>
      <c r="AVI10" s="157" t="str">
        <f t="shared" si="55"/>
        <v/>
      </c>
      <c r="AVJ10" s="157" t="str">
        <f t="shared" si="55"/>
        <v/>
      </c>
      <c r="AVK10" s="157" t="str">
        <f t="shared" si="55"/>
        <v/>
      </c>
      <c r="AVL10" s="157" t="str">
        <f t="shared" si="55"/>
        <v/>
      </c>
      <c r="AVM10" s="157" t="str">
        <f t="shared" si="55"/>
        <v/>
      </c>
      <c r="AVN10" s="157" t="str">
        <f t="shared" si="55"/>
        <v/>
      </c>
      <c r="AVO10" s="157" t="str">
        <f t="shared" si="55"/>
        <v/>
      </c>
      <c r="AVP10" s="157" t="str">
        <f t="shared" si="55"/>
        <v/>
      </c>
      <c r="AVQ10" s="157" t="str">
        <f t="shared" si="55"/>
        <v/>
      </c>
      <c r="AVR10" s="157" t="str">
        <f t="shared" si="55"/>
        <v/>
      </c>
      <c r="AVS10" s="157" t="str">
        <f t="shared" si="55"/>
        <v/>
      </c>
      <c r="AVT10" s="157" t="str">
        <f t="shared" si="55"/>
        <v/>
      </c>
      <c r="AVU10" s="157" t="str">
        <f t="shared" si="55"/>
        <v/>
      </c>
      <c r="AVV10" s="157" t="str">
        <f t="shared" si="55"/>
        <v/>
      </c>
      <c r="AVW10" s="157" t="str">
        <f t="shared" si="55"/>
        <v/>
      </c>
      <c r="AVX10" s="157" t="str">
        <f t="shared" si="55"/>
        <v/>
      </c>
      <c r="AVY10" s="157" t="str">
        <f t="shared" si="55"/>
        <v/>
      </c>
      <c r="AVZ10" s="157" t="str">
        <f t="shared" si="55"/>
        <v/>
      </c>
      <c r="AWA10" s="157" t="str">
        <f t="shared" si="55"/>
        <v/>
      </c>
      <c r="AWB10" s="157" t="str">
        <f t="shared" si="55"/>
        <v/>
      </c>
      <c r="AWC10" s="157" t="str">
        <f t="shared" si="55"/>
        <v/>
      </c>
      <c r="AWD10" s="157" t="str">
        <f t="shared" si="55"/>
        <v/>
      </c>
      <c r="AWE10" s="157" t="str">
        <f t="shared" si="55"/>
        <v/>
      </c>
      <c r="AWF10" s="157" t="str">
        <f t="shared" si="55"/>
        <v/>
      </c>
      <c r="AWG10" s="157" t="str">
        <f t="shared" si="55"/>
        <v/>
      </c>
      <c r="AWH10" s="157">
        <f t="shared" si="55"/>
        <v>45078</v>
      </c>
      <c r="AWI10" s="157" t="str">
        <f t="shared" si="55"/>
        <v/>
      </c>
      <c r="AWJ10" s="157" t="str">
        <f t="shared" si="55"/>
        <v/>
      </c>
      <c r="AWK10" s="157" t="str">
        <f t="shared" si="55"/>
        <v/>
      </c>
      <c r="AWL10" s="157" t="str">
        <f t="shared" si="55"/>
        <v/>
      </c>
      <c r="AWM10" s="157" t="str">
        <f t="shared" si="55"/>
        <v/>
      </c>
      <c r="AWN10" s="157" t="str">
        <f t="shared" si="55"/>
        <v/>
      </c>
      <c r="AWO10" s="157" t="str">
        <f t="shared" si="55"/>
        <v/>
      </c>
      <c r="AWP10" s="157" t="str">
        <f t="shared" si="55"/>
        <v/>
      </c>
      <c r="AWQ10" s="157" t="str">
        <f t="shared" si="55"/>
        <v/>
      </c>
      <c r="AWR10" s="157" t="str">
        <f t="shared" si="55"/>
        <v/>
      </c>
      <c r="AWS10" s="157" t="str">
        <f t="shared" si="55"/>
        <v/>
      </c>
      <c r="AWT10" s="157" t="str">
        <f t="shared" si="55"/>
        <v/>
      </c>
      <c r="AWU10" s="157" t="str">
        <f t="shared" si="55"/>
        <v/>
      </c>
      <c r="AWV10" s="157" t="str">
        <f t="shared" si="55"/>
        <v/>
      </c>
      <c r="AWW10" s="157" t="str">
        <f t="shared" si="55"/>
        <v/>
      </c>
      <c r="AWX10" s="157" t="str">
        <f t="shared" si="55"/>
        <v/>
      </c>
      <c r="AWY10" s="157" t="str">
        <f t="shared" si="55"/>
        <v/>
      </c>
      <c r="AWZ10" s="157" t="str">
        <f t="shared" si="55"/>
        <v/>
      </c>
      <c r="AXA10" s="157" t="str">
        <f t="shared" si="55"/>
        <v/>
      </c>
      <c r="AXB10" s="157" t="str">
        <f t="shared" si="55"/>
        <v/>
      </c>
      <c r="AXC10" s="157" t="str">
        <f t="shared" si="55"/>
        <v/>
      </c>
      <c r="AXD10" s="157" t="str">
        <f t="shared" si="55"/>
        <v/>
      </c>
      <c r="AXE10" s="157" t="str">
        <f t="shared" si="55"/>
        <v/>
      </c>
      <c r="AXF10" s="157" t="str">
        <f t="shared" si="55"/>
        <v/>
      </c>
      <c r="AXG10" s="157" t="str">
        <f t="shared" si="55"/>
        <v/>
      </c>
      <c r="AXH10" s="157" t="str">
        <f t="shared" si="55"/>
        <v/>
      </c>
      <c r="AXI10" s="157" t="str">
        <f t="shared" si="55"/>
        <v/>
      </c>
      <c r="AXJ10" s="157" t="str">
        <f t="shared" si="55"/>
        <v/>
      </c>
      <c r="AXK10" s="157" t="str">
        <f t="shared" si="55"/>
        <v/>
      </c>
      <c r="AXL10" s="157">
        <f t="shared" si="55"/>
        <v>45108</v>
      </c>
      <c r="AXM10" s="157" t="str">
        <f t="shared" si="55"/>
        <v/>
      </c>
      <c r="AXN10" s="157" t="str">
        <f t="shared" si="55"/>
        <v/>
      </c>
      <c r="AXO10" s="157" t="str">
        <f t="shared" ref="AXO10:AZZ10" si="56">IF(DAY(AXO11)=1,AXO11,"")</f>
        <v/>
      </c>
      <c r="AXP10" s="157" t="str">
        <f t="shared" si="56"/>
        <v/>
      </c>
      <c r="AXQ10" s="157" t="str">
        <f t="shared" si="56"/>
        <v/>
      </c>
      <c r="AXR10" s="157" t="str">
        <f t="shared" si="56"/>
        <v/>
      </c>
      <c r="AXS10" s="157" t="str">
        <f t="shared" si="56"/>
        <v/>
      </c>
      <c r="AXT10" s="157" t="str">
        <f t="shared" si="56"/>
        <v/>
      </c>
      <c r="AXU10" s="157" t="str">
        <f t="shared" si="56"/>
        <v/>
      </c>
      <c r="AXV10" s="157" t="str">
        <f t="shared" si="56"/>
        <v/>
      </c>
      <c r="AXW10" s="157" t="str">
        <f t="shared" si="56"/>
        <v/>
      </c>
      <c r="AXX10" s="157" t="str">
        <f t="shared" si="56"/>
        <v/>
      </c>
      <c r="AXY10" s="157" t="str">
        <f t="shared" si="56"/>
        <v/>
      </c>
      <c r="AXZ10" s="157" t="str">
        <f t="shared" si="56"/>
        <v/>
      </c>
      <c r="AYA10" s="157" t="str">
        <f t="shared" si="56"/>
        <v/>
      </c>
      <c r="AYB10" s="157" t="str">
        <f t="shared" si="56"/>
        <v/>
      </c>
      <c r="AYC10" s="157" t="str">
        <f t="shared" si="56"/>
        <v/>
      </c>
      <c r="AYD10" s="157" t="str">
        <f t="shared" si="56"/>
        <v/>
      </c>
      <c r="AYE10" s="157" t="str">
        <f t="shared" si="56"/>
        <v/>
      </c>
      <c r="AYF10" s="157" t="str">
        <f t="shared" si="56"/>
        <v/>
      </c>
      <c r="AYG10" s="157" t="str">
        <f t="shared" si="56"/>
        <v/>
      </c>
      <c r="AYH10" s="157" t="str">
        <f t="shared" si="56"/>
        <v/>
      </c>
      <c r="AYI10" s="157" t="str">
        <f t="shared" si="56"/>
        <v/>
      </c>
      <c r="AYJ10" s="157" t="str">
        <f t="shared" si="56"/>
        <v/>
      </c>
      <c r="AYK10" s="157" t="str">
        <f t="shared" si="56"/>
        <v/>
      </c>
      <c r="AYL10" s="157" t="str">
        <f t="shared" si="56"/>
        <v/>
      </c>
      <c r="AYM10" s="157" t="str">
        <f t="shared" si="56"/>
        <v/>
      </c>
      <c r="AYN10" s="157" t="str">
        <f t="shared" si="56"/>
        <v/>
      </c>
      <c r="AYO10" s="157" t="str">
        <f t="shared" si="56"/>
        <v/>
      </c>
      <c r="AYP10" s="157" t="str">
        <f t="shared" si="56"/>
        <v/>
      </c>
      <c r="AYQ10" s="157">
        <f t="shared" si="56"/>
        <v>45139</v>
      </c>
      <c r="AYR10" s="157" t="str">
        <f t="shared" si="56"/>
        <v/>
      </c>
      <c r="AYS10" s="157" t="str">
        <f t="shared" si="56"/>
        <v/>
      </c>
      <c r="AYT10" s="157" t="str">
        <f t="shared" si="56"/>
        <v/>
      </c>
      <c r="AYU10" s="157" t="str">
        <f t="shared" si="56"/>
        <v/>
      </c>
      <c r="AYV10" s="157" t="str">
        <f t="shared" si="56"/>
        <v/>
      </c>
      <c r="AYW10" s="157" t="str">
        <f t="shared" si="56"/>
        <v/>
      </c>
      <c r="AYX10" s="157" t="str">
        <f t="shared" si="56"/>
        <v/>
      </c>
      <c r="AYY10" s="157" t="str">
        <f t="shared" si="56"/>
        <v/>
      </c>
      <c r="AYZ10" s="157" t="str">
        <f t="shared" si="56"/>
        <v/>
      </c>
      <c r="AZA10" s="157" t="str">
        <f t="shared" si="56"/>
        <v/>
      </c>
      <c r="AZB10" s="157" t="str">
        <f t="shared" si="56"/>
        <v/>
      </c>
      <c r="AZC10" s="157" t="str">
        <f t="shared" si="56"/>
        <v/>
      </c>
      <c r="AZD10" s="157" t="str">
        <f t="shared" si="56"/>
        <v/>
      </c>
      <c r="AZE10" s="157" t="str">
        <f t="shared" si="56"/>
        <v/>
      </c>
      <c r="AZF10" s="157" t="str">
        <f t="shared" si="56"/>
        <v/>
      </c>
      <c r="AZG10" s="157" t="str">
        <f t="shared" si="56"/>
        <v/>
      </c>
      <c r="AZH10" s="157" t="str">
        <f t="shared" si="56"/>
        <v/>
      </c>
      <c r="AZI10" s="157" t="str">
        <f t="shared" si="56"/>
        <v/>
      </c>
      <c r="AZJ10" s="157" t="str">
        <f t="shared" si="56"/>
        <v/>
      </c>
      <c r="AZK10" s="157" t="str">
        <f t="shared" si="56"/>
        <v/>
      </c>
      <c r="AZL10" s="157" t="str">
        <f t="shared" si="56"/>
        <v/>
      </c>
      <c r="AZM10" s="157" t="str">
        <f t="shared" si="56"/>
        <v/>
      </c>
      <c r="AZN10" s="157" t="str">
        <f t="shared" si="56"/>
        <v/>
      </c>
      <c r="AZO10" s="157" t="str">
        <f t="shared" si="56"/>
        <v/>
      </c>
      <c r="AZP10" s="157" t="str">
        <f t="shared" si="56"/>
        <v/>
      </c>
      <c r="AZQ10" s="157" t="str">
        <f t="shared" si="56"/>
        <v/>
      </c>
      <c r="AZR10" s="157" t="str">
        <f t="shared" si="56"/>
        <v/>
      </c>
      <c r="AZS10" s="157" t="str">
        <f t="shared" si="56"/>
        <v/>
      </c>
      <c r="AZT10" s="157" t="str">
        <f t="shared" si="56"/>
        <v/>
      </c>
      <c r="AZU10" s="157" t="str">
        <f t="shared" si="56"/>
        <v/>
      </c>
      <c r="AZV10" s="157">
        <f t="shared" si="56"/>
        <v>45170</v>
      </c>
      <c r="AZW10" s="157" t="str">
        <f t="shared" si="56"/>
        <v/>
      </c>
      <c r="AZX10" s="157" t="str">
        <f t="shared" si="56"/>
        <v/>
      </c>
      <c r="AZY10" s="157" t="str">
        <f t="shared" si="56"/>
        <v/>
      </c>
      <c r="AZZ10" s="157" t="str">
        <f t="shared" si="56"/>
        <v/>
      </c>
      <c r="BAA10" s="157" t="str">
        <f t="shared" ref="BAA10:BCL10" si="57">IF(DAY(BAA11)=1,BAA11,"")</f>
        <v/>
      </c>
      <c r="BAB10" s="157" t="str">
        <f t="shared" si="57"/>
        <v/>
      </c>
      <c r="BAC10" s="157" t="str">
        <f t="shared" si="57"/>
        <v/>
      </c>
      <c r="BAD10" s="157" t="str">
        <f t="shared" si="57"/>
        <v/>
      </c>
      <c r="BAE10" s="157" t="str">
        <f t="shared" si="57"/>
        <v/>
      </c>
      <c r="BAF10" s="157" t="str">
        <f t="shared" si="57"/>
        <v/>
      </c>
      <c r="BAG10" s="157" t="str">
        <f t="shared" si="57"/>
        <v/>
      </c>
      <c r="BAH10" s="157" t="str">
        <f t="shared" si="57"/>
        <v/>
      </c>
      <c r="BAI10" s="157" t="str">
        <f t="shared" si="57"/>
        <v/>
      </c>
      <c r="BAJ10" s="157" t="str">
        <f t="shared" si="57"/>
        <v/>
      </c>
      <c r="BAK10" s="157" t="str">
        <f t="shared" si="57"/>
        <v/>
      </c>
      <c r="BAL10" s="157" t="str">
        <f t="shared" si="57"/>
        <v/>
      </c>
      <c r="BAM10" s="157" t="str">
        <f t="shared" si="57"/>
        <v/>
      </c>
      <c r="BAN10" s="157" t="str">
        <f t="shared" si="57"/>
        <v/>
      </c>
      <c r="BAO10" s="157" t="str">
        <f t="shared" si="57"/>
        <v/>
      </c>
      <c r="BAP10" s="157" t="str">
        <f t="shared" si="57"/>
        <v/>
      </c>
      <c r="BAQ10" s="157" t="str">
        <f t="shared" si="57"/>
        <v/>
      </c>
      <c r="BAR10" s="157" t="str">
        <f t="shared" si="57"/>
        <v/>
      </c>
      <c r="BAS10" s="157" t="str">
        <f t="shared" si="57"/>
        <v/>
      </c>
      <c r="BAT10" s="157" t="str">
        <f t="shared" si="57"/>
        <v/>
      </c>
      <c r="BAU10" s="157" t="str">
        <f t="shared" si="57"/>
        <v/>
      </c>
      <c r="BAV10" s="157" t="str">
        <f t="shared" si="57"/>
        <v/>
      </c>
      <c r="BAW10" s="157" t="str">
        <f t="shared" si="57"/>
        <v/>
      </c>
      <c r="BAX10" s="157" t="str">
        <f t="shared" si="57"/>
        <v/>
      </c>
      <c r="BAY10" s="157" t="str">
        <f t="shared" si="57"/>
        <v/>
      </c>
      <c r="BAZ10" s="157">
        <f t="shared" si="57"/>
        <v>45200</v>
      </c>
      <c r="BBA10" s="157" t="str">
        <f t="shared" si="57"/>
        <v/>
      </c>
      <c r="BBB10" s="157" t="str">
        <f t="shared" si="57"/>
        <v/>
      </c>
      <c r="BBC10" s="157" t="str">
        <f t="shared" si="57"/>
        <v/>
      </c>
      <c r="BBD10" s="157" t="str">
        <f t="shared" si="57"/>
        <v/>
      </c>
      <c r="BBE10" s="157" t="str">
        <f t="shared" si="57"/>
        <v/>
      </c>
      <c r="BBF10" s="157" t="str">
        <f t="shared" si="57"/>
        <v/>
      </c>
      <c r="BBG10" s="157" t="str">
        <f t="shared" si="57"/>
        <v/>
      </c>
      <c r="BBH10" s="157" t="str">
        <f t="shared" si="57"/>
        <v/>
      </c>
      <c r="BBI10" s="157" t="str">
        <f t="shared" si="57"/>
        <v/>
      </c>
      <c r="BBJ10" s="157" t="str">
        <f t="shared" si="57"/>
        <v/>
      </c>
      <c r="BBK10" s="157" t="str">
        <f t="shared" si="57"/>
        <v/>
      </c>
      <c r="BBL10" s="157" t="str">
        <f t="shared" si="57"/>
        <v/>
      </c>
      <c r="BBM10" s="157" t="str">
        <f t="shared" si="57"/>
        <v/>
      </c>
      <c r="BBN10" s="157" t="str">
        <f t="shared" si="57"/>
        <v/>
      </c>
      <c r="BBO10" s="157" t="str">
        <f t="shared" si="57"/>
        <v/>
      </c>
      <c r="BBP10" s="157" t="str">
        <f t="shared" si="57"/>
        <v/>
      </c>
      <c r="BBQ10" s="157" t="str">
        <f t="shared" si="57"/>
        <v/>
      </c>
      <c r="BBR10" s="157" t="str">
        <f t="shared" si="57"/>
        <v/>
      </c>
      <c r="BBS10" s="157" t="str">
        <f t="shared" si="57"/>
        <v/>
      </c>
      <c r="BBT10" s="157" t="str">
        <f t="shared" si="57"/>
        <v/>
      </c>
      <c r="BBU10" s="157" t="str">
        <f t="shared" si="57"/>
        <v/>
      </c>
      <c r="BBV10" s="157" t="str">
        <f t="shared" si="57"/>
        <v/>
      </c>
      <c r="BBW10" s="157" t="str">
        <f t="shared" si="57"/>
        <v/>
      </c>
      <c r="BBX10" s="157" t="str">
        <f t="shared" si="57"/>
        <v/>
      </c>
      <c r="BBY10" s="157" t="str">
        <f t="shared" si="57"/>
        <v/>
      </c>
      <c r="BBZ10" s="157" t="str">
        <f t="shared" si="57"/>
        <v/>
      </c>
      <c r="BCA10" s="157" t="str">
        <f t="shared" si="57"/>
        <v/>
      </c>
      <c r="BCB10" s="157" t="str">
        <f t="shared" si="57"/>
        <v/>
      </c>
      <c r="BCC10" s="157" t="str">
        <f t="shared" si="57"/>
        <v/>
      </c>
      <c r="BCD10" s="157" t="str">
        <f t="shared" si="57"/>
        <v/>
      </c>
      <c r="BCE10" s="157">
        <f t="shared" si="57"/>
        <v>45231</v>
      </c>
      <c r="BCF10" s="157" t="str">
        <f t="shared" si="57"/>
        <v/>
      </c>
      <c r="BCG10" s="157" t="str">
        <f t="shared" si="57"/>
        <v/>
      </c>
      <c r="BCH10" s="157" t="str">
        <f t="shared" si="57"/>
        <v/>
      </c>
      <c r="BCI10" s="157" t="str">
        <f t="shared" si="57"/>
        <v/>
      </c>
      <c r="BCJ10" s="157" t="str">
        <f t="shared" si="57"/>
        <v/>
      </c>
      <c r="BCK10" s="157" t="str">
        <f t="shared" si="57"/>
        <v/>
      </c>
      <c r="BCL10" s="157" t="str">
        <f t="shared" si="57"/>
        <v/>
      </c>
      <c r="BCM10" s="157" t="str">
        <f t="shared" ref="BCM10:BEX10" si="58">IF(DAY(BCM11)=1,BCM11,"")</f>
        <v/>
      </c>
      <c r="BCN10" s="157" t="str">
        <f t="shared" si="58"/>
        <v/>
      </c>
      <c r="BCO10" s="157" t="str">
        <f t="shared" si="58"/>
        <v/>
      </c>
      <c r="BCP10" s="157" t="str">
        <f t="shared" si="58"/>
        <v/>
      </c>
      <c r="BCQ10" s="157" t="str">
        <f t="shared" si="58"/>
        <v/>
      </c>
      <c r="BCR10" s="157" t="str">
        <f t="shared" si="58"/>
        <v/>
      </c>
      <c r="BCS10" s="157" t="str">
        <f t="shared" si="58"/>
        <v/>
      </c>
      <c r="BCT10" s="157" t="str">
        <f t="shared" si="58"/>
        <v/>
      </c>
      <c r="BCU10" s="157" t="str">
        <f t="shared" si="58"/>
        <v/>
      </c>
      <c r="BCV10" s="157" t="str">
        <f t="shared" si="58"/>
        <v/>
      </c>
      <c r="BCW10" s="157" t="str">
        <f t="shared" si="58"/>
        <v/>
      </c>
      <c r="BCX10" s="157" t="str">
        <f t="shared" si="58"/>
        <v/>
      </c>
      <c r="BCY10" s="157" t="str">
        <f t="shared" si="58"/>
        <v/>
      </c>
      <c r="BCZ10" s="157" t="str">
        <f t="shared" si="58"/>
        <v/>
      </c>
      <c r="BDA10" s="157" t="str">
        <f t="shared" si="58"/>
        <v/>
      </c>
      <c r="BDB10" s="157" t="str">
        <f t="shared" si="58"/>
        <v/>
      </c>
      <c r="BDC10" s="157" t="str">
        <f t="shared" si="58"/>
        <v/>
      </c>
      <c r="BDD10" s="157" t="str">
        <f t="shared" si="58"/>
        <v/>
      </c>
      <c r="BDE10" s="157" t="str">
        <f t="shared" si="58"/>
        <v/>
      </c>
      <c r="BDF10" s="157" t="str">
        <f t="shared" si="58"/>
        <v/>
      </c>
      <c r="BDG10" s="157" t="str">
        <f t="shared" si="58"/>
        <v/>
      </c>
      <c r="BDH10" s="157" t="str">
        <f t="shared" si="58"/>
        <v/>
      </c>
      <c r="BDI10" s="157">
        <f t="shared" si="58"/>
        <v>45261</v>
      </c>
      <c r="BDJ10" s="157" t="str">
        <f t="shared" si="58"/>
        <v/>
      </c>
      <c r="BDK10" s="157" t="str">
        <f t="shared" si="58"/>
        <v/>
      </c>
      <c r="BDL10" s="157" t="str">
        <f t="shared" si="58"/>
        <v/>
      </c>
      <c r="BDM10" s="157" t="str">
        <f t="shared" si="58"/>
        <v/>
      </c>
      <c r="BDN10" s="157" t="str">
        <f t="shared" si="58"/>
        <v/>
      </c>
      <c r="BDO10" s="157" t="str">
        <f t="shared" si="58"/>
        <v/>
      </c>
      <c r="BDP10" s="157" t="str">
        <f t="shared" si="58"/>
        <v/>
      </c>
      <c r="BDQ10" s="157" t="str">
        <f t="shared" si="58"/>
        <v/>
      </c>
      <c r="BDR10" s="157" t="str">
        <f t="shared" si="58"/>
        <v/>
      </c>
      <c r="BDS10" s="157" t="str">
        <f t="shared" si="58"/>
        <v/>
      </c>
      <c r="BDT10" s="157" t="str">
        <f t="shared" si="58"/>
        <v/>
      </c>
      <c r="BDU10" s="157" t="str">
        <f t="shared" si="58"/>
        <v/>
      </c>
      <c r="BDV10" s="157" t="str">
        <f t="shared" si="58"/>
        <v/>
      </c>
      <c r="BDW10" s="157" t="str">
        <f t="shared" si="58"/>
        <v/>
      </c>
      <c r="BDX10" s="157" t="str">
        <f t="shared" si="58"/>
        <v/>
      </c>
      <c r="BDY10" s="157" t="str">
        <f t="shared" si="58"/>
        <v/>
      </c>
      <c r="BDZ10" s="157" t="str">
        <f t="shared" si="58"/>
        <v/>
      </c>
      <c r="BEA10" s="157" t="str">
        <f t="shared" si="58"/>
        <v/>
      </c>
      <c r="BEB10" s="157" t="str">
        <f t="shared" si="58"/>
        <v/>
      </c>
      <c r="BEC10" s="157" t="str">
        <f t="shared" si="58"/>
        <v/>
      </c>
      <c r="BED10" s="157" t="str">
        <f t="shared" si="58"/>
        <v/>
      </c>
      <c r="BEE10" s="157" t="str">
        <f t="shared" si="58"/>
        <v/>
      </c>
      <c r="BEF10" s="157" t="str">
        <f t="shared" si="58"/>
        <v/>
      </c>
      <c r="BEG10" s="157" t="str">
        <f t="shared" si="58"/>
        <v/>
      </c>
      <c r="BEH10" s="157" t="str">
        <f t="shared" si="58"/>
        <v/>
      </c>
      <c r="BEI10" s="157" t="str">
        <f t="shared" si="58"/>
        <v/>
      </c>
      <c r="BEJ10" s="157" t="str">
        <f t="shared" si="58"/>
        <v/>
      </c>
      <c r="BEK10" s="157" t="str">
        <f t="shared" si="58"/>
        <v/>
      </c>
      <c r="BEL10" s="157" t="str">
        <f t="shared" si="58"/>
        <v/>
      </c>
      <c r="BEM10" s="157" t="str">
        <f t="shared" si="58"/>
        <v/>
      </c>
      <c r="BEN10" s="157">
        <f t="shared" si="58"/>
        <v>45292</v>
      </c>
      <c r="BEO10" s="157" t="str">
        <f t="shared" si="58"/>
        <v/>
      </c>
      <c r="BEP10" s="157" t="str">
        <f t="shared" si="58"/>
        <v/>
      </c>
      <c r="BEQ10" s="157" t="str">
        <f t="shared" si="58"/>
        <v/>
      </c>
      <c r="BER10" s="157" t="str">
        <f t="shared" si="58"/>
        <v/>
      </c>
      <c r="BES10" s="157" t="str">
        <f t="shared" si="58"/>
        <v/>
      </c>
      <c r="BET10" s="157" t="str">
        <f t="shared" si="58"/>
        <v/>
      </c>
      <c r="BEU10" s="157" t="str">
        <f t="shared" si="58"/>
        <v/>
      </c>
      <c r="BEV10" s="157" t="str">
        <f t="shared" si="58"/>
        <v/>
      </c>
      <c r="BEW10" s="157" t="str">
        <f t="shared" si="58"/>
        <v/>
      </c>
      <c r="BEX10" s="157" t="str">
        <f t="shared" si="58"/>
        <v/>
      </c>
      <c r="BEY10" s="157" t="str">
        <f t="shared" ref="BEY10:BHJ10" si="59">IF(DAY(BEY11)=1,BEY11,"")</f>
        <v/>
      </c>
      <c r="BEZ10" s="157" t="str">
        <f t="shared" si="59"/>
        <v/>
      </c>
      <c r="BFA10" s="157" t="str">
        <f t="shared" si="59"/>
        <v/>
      </c>
      <c r="BFB10" s="157" t="str">
        <f t="shared" si="59"/>
        <v/>
      </c>
      <c r="BFC10" s="157" t="str">
        <f t="shared" si="59"/>
        <v/>
      </c>
      <c r="BFD10" s="157" t="str">
        <f t="shared" si="59"/>
        <v/>
      </c>
      <c r="BFE10" s="157" t="str">
        <f t="shared" si="59"/>
        <v/>
      </c>
      <c r="BFF10" s="157" t="str">
        <f t="shared" si="59"/>
        <v/>
      </c>
      <c r="BFG10" s="157" t="str">
        <f t="shared" si="59"/>
        <v/>
      </c>
      <c r="BFH10" s="157" t="str">
        <f t="shared" si="59"/>
        <v/>
      </c>
      <c r="BFI10" s="157" t="str">
        <f t="shared" si="59"/>
        <v/>
      </c>
      <c r="BFJ10" s="157" t="str">
        <f t="shared" si="59"/>
        <v/>
      </c>
      <c r="BFK10" s="157" t="str">
        <f t="shared" si="59"/>
        <v/>
      </c>
      <c r="BFL10" s="157" t="str">
        <f t="shared" si="59"/>
        <v/>
      </c>
      <c r="BFM10" s="157" t="str">
        <f t="shared" si="59"/>
        <v/>
      </c>
      <c r="BFN10" s="157" t="str">
        <f t="shared" si="59"/>
        <v/>
      </c>
      <c r="BFO10" s="157" t="str">
        <f t="shared" si="59"/>
        <v/>
      </c>
      <c r="BFP10" s="157" t="str">
        <f t="shared" si="59"/>
        <v/>
      </c>
      <c r="BFQ10" s="157" t="str">
        <f t="shared" si="59"/>
        <v/>
      </c>
      <c r="BFR10" s="157" t="str">
        <f t="shared" si="59"/>
        <v/>
      </c>
      <c r="BFS10" s="157">
        <f t="shared" si="59"/>
        <v>45323</v>
      </c>
      <c r="BFT10" s="157" t="str">
        <f t="shared" si="59"/>
        <v/>
      </c>
      <c r="BFU10" s="157" t="str">
        <f t="shared" si="59"/>
        <v/>
      </c>
      <c r="BFV10" s="157" t="str">
        <f t="shared" si="59"/>
        <v/>
      </c>
      <c r="BFW10" s="157" t="str">
        <f t="shared" si="59"/>
        <v/>
      </c>
      <c r="BFX10" s="157" t="str">
        <f t="shared" si="59"/>
        <v/>
      </c>
      <c r="BFY10" s="157" t="str">
        <f t="shared" si="59"/>
        <v/>
      </c>
      <c r="BFZ10" s="157" t="str">
        <f t="shared" si="59"/>
        <v/>
      </c>
      <c r="BGA10" s="157" t="str">
        <f t="shared" si="59"/>
        <v/>
      </c>
      <c r="BGB10" s="157" t="str">
        <f t="shared" si="59"/>
        <v/>
      </c>
      <c r="BGC10" s="157" t="str">
        <f t="shared" si="59"/>
        <v/>
      </c>
      <c r="BGD10" s="157" t="str">
        <f t="shared" si="59"/>
        <v/>
      </c>
      <c r="BGE10" s="157" t="str">
        <f t="shared" si="59"/>
        <v/>
      </c>
      <c r="BGF10" s="157" t="str">
        <f t="shared" si="59"/>
        <v/>
      </c>
      <c r="BGG10" s="157" t="str">
        <f t="shared" si="59"/>
        <v/>
      </c>
      <c r="BGH10" s="157" t="str">
        <f t="shared" si="59"/>
        <v/>
      </c>
      <c r="BGI10" s="157" t="str">
        <f t="shared" si="59"/>
        <v/>
      </c>
      <c r="BGJ10" s="157" t="str">
        <f t="shared" si="59"/>
        <v/>
      </c>
      <c r="BGK10" s="157" t="str">
        <f t="shared" si="59"/>
        <v/>
      </c>
      <c r="BGL10" s="157" t="str">
        <f t="shared" si="59"/>
        <v/>
      </c>
      <c r="BGM10" s="157" t="str">
        <f t="shared" si="59"/>
        <v/>
      </c>
      <c r="BGN10" s="157" t="str">
        <f t="shared" si="59"/>
        <v/>
      </c>
      <c r="BGO10" s="157" t="str">
        <f t="shared" si="59"/>
        <v/>
      </c>
      <c r="BGP10" s="157" t="str">
        <f t="shared" si="59"/>
        <v/>
      </c>
      <c r="BGQ10" s="157" t="str">
        <f t="shared" si="59"/>
        <v/>
      </c>
      <c r="BGR10" s="157" t="str">
        <f t="shared" si="59"/>
        <v/>
      </c>
      <c r="BGS10" s="157" t="str">
        <f t="shared" si="59"/>
        <v/>
      </c>
      <c r="BGT10" s="157" t="str">
        <f t="shared" si="59"/>
        <v/>
      </c>
      <c r="BGU10" s="157" t="str">
        <f t="shared" si="59"/>
        <v/>
      </c>
      <c r="BGV10" s="157">
        <f t="shared" si="59"/>
        <v>45352</v>
      </c>
      <c r="BGW10" s="157" t="str">
        <f t="shared" si="59"/>
        <v/>
      </c>
      <c r="BGX10" s="157" t="str">
        <f t="shared" si="59"/>
        <v/>
      </c>
      <c r="BGY10" s="157" t="str">
        <f t="shared" si="59"/>
        <v/>
      </c>
      <c r="BGZ10" s="157" t="str">
        <f t="shared" si="59"/>
        <v/>
      </c>
      <c r="BHA10" s="157" t="str">
        <f t="shared" si="59"/>
        <v/>
      </c>
      <c r="BHB10" s="157" t="str">
        <f t="shared" si="59"/>
        <v/>
      </c>
      <c r="BHC10" s="157" t="str">
        <f t="shared" si="59"/>
        <v/>
      </c>
      <c r="BHD10" s="157" t="str">
        <f t="shared" si="59"/>
        <v/>
      </c>
      <c r="BHE10" s="157" t="str">
        <f t="shared" si="59"/>
        <v/>
      </c>
      <c r="BHF10" s="157" t="str">
        <f t="shared" si="59"/>
        <v/>
      </c>
      <c r="BHG10" s="157" t="str">
        <f t="shared" si="59"/>
        <v/>
      </c>
      <c r="BHH10" s="157" t="str">
        <f t="shared" si="59"/>
        <v/>
      </c>
      <c r="BHI10" s="157" t="str">
        <f t="shared" si="59"/>
        <v/>
      </c>
      <c r="BHJ10" s="157" t="str">
        <f t="shared" si="59"/>
        <v/>
      </c>
      <c r="BHK10" s="157" t="str">
        <f t="shared" ref="BHK10:BJV10" si="60">IF(DAY(BHK11)=1,BHK11,"")</f>
        <v/>
      </c>
      <c r="BHL10" s="157" t="str">
        <f t="shared" si="60"/>
        <v/>
      </c>
      <c r="BHM10" s="157" t="str">
        <f t="shared" si="60"/>
        <v/>
      </c>
      <c r="BHN10" s="157" t="str">
        <f t="shared" si="60"/>
        <v/>
      </c>
      <c r="BHO10" s="157" t="str">
        <f t="shared" si="60"/>
        <v/>
      </c>
      <c r="BHP10" s="157" t="str">
        <f t="shared" si="60"/>
        <v/>
      </c>
      <c r="BHQ10" s="157" t="str">
        <f t="shared" si="60"/>
        <v/>
      </c>
      <c r="BHR10" s="157" t="str">
        <f t="shared" si="60"/>
        <v/>
      </c>
      <c r="BHS10" s="157" t="str">
        <f t="shared" si="60"/>
        <v/>
      </c>
      <c r="BHT10" s="157" t="str">
        <f t="shared" si="60"/>
        <v/>
      </c>
      <c r="BHU10" s="157" t="str">
        <f t="shared" si="60"/>
        <v/>
      </c>
      <c r="BHV10" s="157" t="str">
        <f t="shared" si="60"/>
        <v/>
      </c>
      <c r="BHW10" s="157" t="str">
        <f t="shared" si="60"/>
        <v/>
      </c>
      <c r="BHX10" s="157" t="str">
        <f t="shared" si="60"/>
        <v/>
      </c>
      <c r="BHY10" s="157" t="str">
        <f t="shared" si="60"/>
        <v/>
      </c>
      <c r="BHZ10" s="157" t="str">
        <f t="shared" si="60"/>
        <v/>
      </c>
      <c r="BIA10" s="157">
        <f t="shared" si="60"/>
        <v>45383</v>
      </c>
      <c r="BIB10" s="157" t="str">
        <f t="shared" si="60"/>
        <v/>
      </c>
      <c r="BIC10" s="157" t="str">
        <f t="shared" si="60"/>
        <v/>
      </c>
      <c r="BID10" s="157" t="str">
        <f t="shared" si="60"/>
        <v/>
      </c>
      <c r="BIE10" s="157" t="str">
        <f t="shared" si="60"/>
        <v/>
      </c>
      <c r="BIF10" s="157" t="str">
        <f t="shared" si="60"/>
        <v/>
      </c>
      <c r="BIG10" s="157" t="str">
        <f t="shared" si="60"/>
        <v/>
      </c>
      <c r="BIH10" s="157" t="str">
        <f t="shared" si="60"/>
        <v/>
      </c>
      <c r="BII10" s="157" t="str">
        <f t="shared" si="60"/>
        <v/>
      </c>
      <c r="BIJ10" s="157" t="str">
        <f t="shared" si="60"/>
        <v/>
      </c>
      <c r="BIK10" s="157" t="str">
        <f t="shared" si="60"/>
        <v/>
      </c>
      <c r="BIL10" s="157" t="str">
        <f t="shared" si="60"/>
        <v/>
      </c>
      <c r="BIM10" s="157" t="str">
        <f t="shared" si="60"/>
        <v/>
      </c>
      <c r="BIN10" s="157" t="str">
        <f t="shared" si="60"/>
        <v/>
      </c>
      <c r="BIO10" s="157" t="str">
        <f t="shared" si="60"/>
        <v/>
      </c>
      <c r="BIP10" s="157" t="str">
        <f t="shared" si="60"/>
        <v/>
      </c>
      <c r="BIQ10" s="157" t="str">
        <f t="shared" si="60"/>
        <v/>
      </c>
      <c r="BIR10" s="157" t="str">
        <f t="shared" si="60"/>
        <v/>
      </c>
      <c r="BIS10" s="157" t="str">
        <f t="shared" si="60"/>
        <v/>
      </c>
      <c r="BIT10" s="157" t="str">
        <f t="shared" si="60"/>
        <v/>
      </c>
      <c r="BIU10" s="157" t="str">
        <f t="shared" si="60"/>
        <v/>
      </c>
      <c r="BIV10" s="157" t="str">
        <f t="shared" si="60"/>
        <v/>
      </c>
      <c r="BIW10" s="157" t="str">
        <f t="shared" si="60"/>
        <v/>
      </c>
      <c r="BIX10" s="157" t="str">
        <f t="shared" si="60"/>
        <v/>
      </c>
      <c r="BIY10" s="157" t="str">
        <f t="shared" si="60"/>
        <v/>
      </c>
      <c r="BIZ10" s="157" t="str">
        <f t="shared" si="60"/>
        <v/>
      </c>
      <c r="BJA10" s="157" t="str">
        <f t="shared" si="60"/>
        <v/>
      </c>
      <c r="BJB10" s="157" t="str">
        <f t="shared" si="60"/>
        <v/>
      </c>
      <c r="BJC10" s="157" t="str">
        <f t="shared" si="60"/>
        <v/>
      </c>
      <c r="BJD10" s="157" t="str">
        <f t="shared" si="60"/>
        <v/>
      </c>
      <c r="BJE10" s="157">
        <f t="shared" si="60"/>
        <v>45413</v>
      </c>
      <c r="BJF10" s="157" t="str">
        <f t="shared" si="60"/>
        <v/>
      </c>
      <c r="BJG10" s="157" t="str">
        <f t="shared" si="60"/>
        <v/>
      </c>
      <c r="BJH10" s="157" t="str">
        <f t="shared" si="60"/>
        <v/>
      </c>
      <c r="BJI10" s="157" t="str">
        <f t="shared" si="60"/>
        <v/>
      </c>
      <c r="BJJ10" s="157" t="str">
        <f t="shared" si="60"/>
        <v/>
      </c>
      <c r="BJK10" s="157" t="str">
        <f t="shared" si="60"/>
        <v/>
      </c>
      <c r="BJL10" s="157" t="str">
        <f t="shared" si="60"/>
        <v/>
      </c>
      <c r="BJM10" s="157" t="str">
        <f t="shared" si="60"/>
        <v/>
      </c>
      <c r="BJN10" s="157" t="str">
        <f t="shared" si="60"/>
        <v/>
      </c>
      <c r="BJO10" s="157" t="str">
        <f t="shared" si="60"/>
        <v/>
      </c>
      <c r="BJP10" s="157" t="str">
        <f t="shared" si="60"/>
        <v/>
      </c>
      <c r="BJQ10" s="157" t="str">
        <f t="shared" si="60"/>
        <v/>
      </c>
      <c r="BJR10" s="157" t="str">
        <f t="shared" si="60"/>
        <v/>
      </c>
      <c r="BJS10" s="157" t="str">
        <f t="shared" si="60"/>
        <v/>
      </c>
      <c r="BJT10" s="157" t="str">
        <f t="shared" si="60"/>
        <v/>
      </c>
      <c r="BJU10" s="157" t="str">
        <f t="shared" si="60"/>
        <v/>
      </c>
      <c r="BJV10" s="157" t="str">
        <f t="shared" si="60"/>
        <v/>
      </c>
      <c r="BJW10" s="157" t="str">
        <f t="shared" ref="BJW10:BMH10" si="61">IF(DAY(BJW11)=1,BJW11,"")</f>
        <v/>
      </c>
      <c r="BJX10" s="157" t="str">
        <f t="shared" si="61"/>
        <v/>
      </c>
      <c r="BJY10" s="157" t="str">
        <f t="shared" si="61"/>
        <v/>
      </c>
      <c r="BJZ10" s="157" t="str">
        <f t="shared" si="61"/>
        <v/>
      </c>
      <c r="BKA10" s="157" t="str">
        <f t="shared" si="61"/>
        <v/>
      </c>
      <c r="BKB10" s="157" t="str">
        <f t="shared" si="61"/>
        <v/>
      </c>
      <c r="BKC10" s="157" t="str">
        <f t="shared" si="61"/>
        <v/>
      </c>
      <c r="BKD10" s="157" t="str">
        <f t="shared" si="61"/>
        <v/>
      </c>
      <c r="BKE10" s="157" t="str">
        <f t="shared" si="61"/>
        <v/>
      </c>
      <c r="BKF10" s="157" t="str">
        <f t="shared" si="61"/>
        <v/>
      </c>
      <c r="BKG10" s="157" t="str">
        <f t="shared" si="61"/>
        <v/>
      </c>
      <c r="BKH10" s="157" t="str">
        <f t="shared" si="61"/>
        <v/>
      </c>
      <c r="BKI10" s="157" t="str">
        <f t="shared" si="61"/>
        <v/>
      </c>
      <c r="BKJ10" s="157">
        <f t="shared" si="61"/>
        <v>45444</v>
      </c>
      <c r="BKK10" s="157" t="str">
        <f t="shared" si="61"/>
        <v/>
      </c>
      <c r="BKL10" s="157" t="str">
        <f t="shared" si="61"/>
        <v/>
      </c>
      <c r="BKM10" s="157" t="str">
        <f t="shared" si="61"/>
        <v/>
      </c>
      <c r="BKN10" s="157" t="str">
        <f t="shared" si="61"/>
        <v/>
      </c>
      <c r="BKO10" s="157" t="str">
        <f t="shared" si="61"/>
        <v/>
      </c>
      <c r="BKP10" s="157" t="str">
        <f t="shared" si="61"/>
        <v/>
      </c>
      <c r="BKQ10" s="157" t="str">
        <f t="shared" si="61"/>
        <v/>
      </c>
      <c r="BKR10" s="157" t="str">
        <f t="shared" si="61"/>
        <v/>
      </c>
      <c r="BKS10" s="157" t="str">
        <f t="shared" si="61"/>
        <v/>
      </c>
      <c r="BKT10" s="157" t="str">
        <f t="shared" si="61"/>
        <v/>
      </c>
      <c r="BKU10" s="157" t="str">
        <f t="shared" si="61"/>
        <v/>
      </c>
      <c r="BKV10" s="157" t="str">
        <f t="shared" si="61"/>
        <v/>
      </c>
      <c r="BKW10" s="157" t="str">
        <f t="shared" si="61"/>
        <v/>
      </c>
      <c r="BKX10" s="157" t="str">
        <f t="shared" si="61"/>
        <v/>
      </c>
      <c r="BKY10" s="157" t="str">
        <f t="shared" si="61"/>
        <v/>
      </c>
      <c r="BKZ10" s="157" t="str">
        <f t="shared" si="61"/>
        <v/>
      </c>
      <c r="BLA10" s="157" t="str">
        <f t="shared" si="61"/>
        <v/>
      </c>
      <c r="BLB10" s="157" t="str">
        <f t="shared" si="61"/>
        <v/>
      </c>
      <c r="BLC10" s="157" t="str">
        <f t="shared" si="61"/>
        <v/>
      </c>
      <c r="BLD10" s="157" t="str">
        <f t="shared" si="61"/>
        <v/>
      </c>
      <c r="BLE10" s="157" t="str">
        <f t="shared" si="61"/>
        <v/>
      </c>
      <c r="BLF10" s="157" t="str">
        <f t="shared" si="61"/>
        <v/>
      </c>
      <c r="BLG10" s="157" t="str">
        <f t="shared" si="61"/>
        <v/>
      </c>
      <c r="BLH10" s="157" t="str">
        <f t="shared" si="61"/>
        <v/>
      </c>
      <c r="BLI10" s="157" t="str">
        <f t="shared" si="61"/>
        <v/>
      </c>
      <c r="BLJ10" s="157" t="str">
        <f t="shared" si="61"/>
        <v/>
      </c>
      <c r="BLK10" s="157" t="str">
        <f t="shared" si="61"/>
        <v/>
      </c>
      <c r="BLL10" s="157" t="str">
        <f t="shared" si="61"/>
        <v/>
      </c>
      <c r="BLM10" s="157" t="str">
        <f t="shared" si="61"/>
        <v/>
      </c>
      <c r="BLN10" s="157">
        <f t="shared" si="61"/>
        <v>45474</v>
      </c>
      <c r="BLO10" s="157" t="str">
        <f t="shared" si="61"/>
        <v/>
      </c>
      <c r="BLP10" s="157" t="str">
        <f t="shared" si="61"/>
        <v/>
      </c>
      <c r="BLQ10" s="157" t="str">
        <f t="shared" si="61"/>
        <v/>
      </c>
      <c r="BLR10" s="157" t="str">
        <f t="shared" si="61"/>
        <v/>
      </c>
      <c r="BLS10" s="157" t="str">
        <f t="shared" si="61"/>
        <v/>
      </c>
      <c r="BLT10" s="157" t="str">
        <f t="shared" si="61"/>
        <v/>
      </c>
      <c r="BLU10" s="157" t="str">
        <f t="shared" si="61"/>
        <v/>
      </c>
      <c r="BLV10" s="157" t="str">
        <f t="shared" si="61"/>
        <v/>
      </c>
      <c r="BLW10" s="157" t="str">
        <f t="shared" si="61"/>
        <v/>
      </c>
      <c r="BLX10" s="157" t="str">
        <f t="shared" si="61"/>
        <v/>
      </c>
      <c r="BLY10" s="157" t="str">
        <f t="shared" si="61"/>
        <v/>
      </c>
      <c r="BLZ10" s="157" t="str">
        <f t="shared" si="61"/>
        <v/>
      </c>
      <c r="BMA10" s="157" t="str">
        <f t="shared" si="61"/>
        <v/>
      </c>
      <c r="BMB10" s="157" t="str">
        <f t="shared" si="61"/>
        <v/>
      </c>
      <c r="BMC10" s="157" t="str">
        <f t="shared" si="61"/>
        <v/>
      </c>
      <c r="BMD10" s="157" t="str">
        <f t="shared" si="61"/>
        <v/>
      </c>
      <c r="BME10" s="157" t="str">
        <f t="shared" si="61"/>
        <v/>
      </c>
      <c r="BMF10" s="157" t="str">
        <f t="shared" si="61"/>
        <v/>
      </c>
      <c r="BMG10" s="157" t="str">
        <f t="shared" si="61"/>
        <v/>
      </c>
      <c r="BMH10" s="157" t="str">
        <f t="shared" si="61"/>
        <v/>
      </c>
      <c r="BMI10" s="157" t="str">
        <f t="shared" ref="BMI10:BOT10" si="62">IF(DAY(BMI11)=1,BMI11,"")</f>
        <v/>
      </c>
      <c r="BMJ10" s="157" t="str">
        <f t="shared" si="62"/>
        <v/>
      </c>
      <c r="BMK10" s="157" t="str">
        <f t="shared" si="62"/>
        <v/>
      </c>
      <c r="BML10" s="157" t="str">
        <f t="shared" si="62"/>
        <v/>
      </c>
      <c r="BMM10" s="157" t="str">
        <f t="shared" si="62"/>
        <v/>
      </c>
      <c r="BMN10" s="157" t="str">
        <f t="shared" si="62"/>
        <v/>
      </c>
      <c r="BMO10" s="157" t="str">
        <f t="shared" si="62"/>
        <v/>
      </c>
      <c r="BMP10" s="157" t="str">
        <f t="shared" si="62"/>
        <v/>
      </c>
      <c r="BMQ10" s="157" t="str">
        <f t="shared" si="62"/>
        <v/>
      </c>
      <c r="BMR10" s="157" t="str">
        <f t="shared" si="62"/>
        <v/>
      </c>
      <c r="BMS10" s="157">
        <f t="shared" si="62"/>
        <v>45505</v>
      </c>
      <c r="BMT10" s="157" t="str">
        <f t="shared" si="62"/>
        <v/>
      </c>
      <c r="BMU10" s="157" t="str">
        <f t="shared" si="62"/>
        <v/>
      </c>
      <c r="BMV10" s="157" t="str">
        <f t="shared" si="62"/>
        <v/>
      </c>
      <c r="BMW10" s="157" t="str">
        <f t="shared" si="62"/>
        <v/>
      </c>
      <c r="BMX10" s="157" t="str">
        <f t="shared" si="62"/>
        <v/>
      </c>
      <c r="BMY10" s="157" t="str">
        <f t="shared" si="62"/>
        <v/>
      </c>
      <c r="BMZ10" s="157" t="str">
        <f t="shared" si="62"/>
        <v/>
      </c>
      <c r="BNA10" s="157" t="str">
        <f t="shared" si="62"/>
        <v/>
      </c>
      <c r="BNB10" s="157" t="str">
        <f t="shared" si="62"/>
        <v/>
      </c>
      <c r="BNC10" s="157" t="str">
        <f t="shared" si="62"/>
        <v/>
      </c>
      <c r="BND10" s="157" t="str">
        <f t="shared" si="62"/>
        <v/>
      </c>
      <c r="BNE10" s="157" t="str">
        <f t="shared" si="62"/>
        <v/>
      </c>
      <c r="BNF10" s="157" t="str">
        <f t="shared" si="62"/>
        <v/>
      </c>
      <c r="BNG10" s="157" t="str">
        <f t="shared" si="62"/>
        <v/>
      </c>
      <c r="BNH10" s="157" t="str">
        <f t="shared" si="62"/>
        <v/>
      </c>
      <c r="BNI10" s="157" t="str">
        <f t="shared" si="62"/>
        <v/>
      </c>
      <c r="BNJ10" s="157" t="str">
        <f t="shared" si="62"/>
        <v/>
      </c>
      <c r="BNK10" s="157" t="str">
        <f t="shared" si="62"/>
        <v/>
      </c>
      <c r="BNL10" s="157" t="str">
        <f t="shared" si="62"/>
        <v/>
      </c>
      <c r="BNM10" s="157" t="str">
        <f t="shared" si="62"/>
        <v/>
      </c>
      <c r="BNN10" s="157" t="str">
        <f t="shared" si="62"/>
        <v/>
      </c>
      <c r="BNO10" s="157" t="str">
        <f t="shared" si="62"/>
        <v/>
      </c>
      <c r="BNP10" s="157" t="str">
        <f t="shared" si="62"/>
        <v/>
      </c>
      <c r="BNQ10" s="157" t="str">
        <f t="shared" si="62"/>
        <v/>
      </c>
      <c r="BNR10" s="157" t="str">
        <f t="shared" si="62"/>
        <v/>
      </c>
      <c r="BNS10" s="157" t="str">
        <f t="shared" si="62"/>
        <v/>
      </c>
      <c r="BNT10" s="157" t="str">
        <f t="shared" si="62"/>
        <v/>
      </c>
      <c r="BNU10" s="157" t="str">
        <f t="shared" si="62"/>
        <v/>
      </c>
      <c r="BNV10" s="157" t="str">
        <f t="shared" si="62"/>
        <v/>
      </c>
      <c r="BNW10" s="157" t="str">
        <f t="shared" si="62"/>
        <v/>
      </c>
      <c r="BNX10" s="157">
        <f t="shared" si="62"/>
        <v>45536</v>
      </c>
      <c r="BNY10" s="157" t="str">
        <f t="shared" si="62"/>
        <v/>
      </c>
      <c r="BNZ10" s="157" t="str">
        <f t="shared" si="62"/>
        <v/>
      </c>
      <c r="BOA10" s="157" t="str">
        <f t="shared" si="62"/>
        <v/>
      </c>
      <c r="BOB10" s="157" t="str">
        <f t="shared" si="62"/>
        <v/>
      </c>
      <c r="BOC10" s="157" t="str">
        <f t="shared" si="62"/>
        <v/>
      </c>
      <c r="BOD10" s="157" t="str">
        <f t="shared" si="62"/>
        <v/>
      </c>
      <c r="BOE10" s="157" t="str">
        <f t="shared" si="62"/>
        <v/>
      </c>
      <c r="BOF10" s="157" t="str">
        <f t="shared" si="62"/>
        <v/>
      </c>
      <c r="BOG10" s="157" t="str">
        <f t="shared" si="62"/>
        <v/>
      </c>
      <c r="BOH10" s="157" t="str">
        <f t="shared" si="62"/>
        <v/>
      </c>
      <c r="BOI10" s="157" t="str">
        <f t="shared" si="62"/>
        <v/>
      </c>
      <c r="BOJ10" s="157" t="str">
        <f t="shared" si="62"/>
        <v/>
      </c>
      <c r="BOK10" s="157" t="str">
        <f t="shared" si="62"/>
        <v/>
      </c>
      <c r="BOL10" s="157" t="str">
        <f t="shared" si="62"/>
        <v/>
      </c>
      <c r="BOM10" s="157" t="str">
        <f t="shared" si="62"/>
        <v/>
      </c>
      <c r="BON10" s="157" t="str">
        <f t="shared" si="62"/>
        <v/>
      </c>
      <c r="BOO10" s="157" t="str">
        <f t="shared" si="62"/>
        <v/>
      </c>
      <c r="BOP10" s="157" t="str">
        <f t="shared" si="62"/>
        <v/>
      </c>
      <c r="BOQ10" s="157" t="str">
        <f t="shared" si="62"/>
        <v/>
      </c>
      <c r="BOR10" s="157" t="str">
        <f t="shared" si="62"/>
        <v/>
      </c>
      <c r="BOS10" s="157" t="str">
        <f t="shared" si="62"/>
        <v/>
      </c>
      <c r="BOT10" s="157" t="str">
        <f t="shared" si="62"/>
        <v/>
      </c>
      <c r="BOU10" s="157" t="str">
        <f t="shared" ref="BOU10:BRF10" si="63">IF(DAY(BOU11)=1,BOU11,"")</f>
        <v/>
      </c>
      <c r="BOV10" s="157" t="str">
        <f t="shared" si="63"/>
        <v/>
      </c>
      <c r="BOW10" s="157" t="str">
        <f t="shared" si="63"/>
        <v/>
      </c>
      <c r="BOX10" s="157" t="str">
        <f t="shared" si="63"/>
        <v/>
      </c>
      <c r="BOY10" s="157" t="str">
        <f t="shared" si="63"/>
        <v/>
      </c>
      <c r="BOZ10" s="157" t="str">
        <f t="shared" si="63"/>
        <v/>
      </c>
      <c r="BPA10" s="157" t="str">
        <f t="shared" si="63"/>
        <v/>
      </c>
      <c r="BPB10" s="157">
        <f t="shared" si="63"/>
        <v>45566</v>
      </c>
      <c r="BPC10" s="157" t="str">
        <f t="shared" si="63"/>
        <v/>
      </c>
      <c r="BPD10" s="157" t="str">
        <f t="shared" si="63"/>
        <v/>
      </c>
      <c r="BPE10" s="157" t="str">
        <f t="shared" si="63"/>
        <v/>
      </c>
      <c r="BPF10" s="157" t="str">
        <f t="shared" si="63"/>
        <v/>
      </c>
      <c r="BPG10" s="157" t="str">
        <f t="shared" si="63"/>
        <v/>
      </c>
      <c r="BPH10" s="157" t="str">
        <f t="shared" si="63"/>
        <v/>
      </c>
      <c r="BPI10" s="157" t="str">
        <f t="shared" si="63"/>
        <v/>
      </c>
      <c r="BPJ10" s="157" t="str">
        <f t="shared" si="63"/>
        <v/>
      </c>
      <c r="BPK10" s="157" t="str">
        <f t="shared" si="63"/>
        <v/>
      </c>
      <c r="BPL10" s="157" t="str">
        <f t="shared" si="63"/>
        <v/>
      </c>
      <c r="BPM10" s="157" t="str">
        <f t="shared" si="63"/>
        <v/>
      </c>
      <c r="BPN10" s="157" t="str">
        <f t="shared" si="63"/>
        <v/>
      </c>
      <c r="BPO10" s="157" t="str">
        <f t="shared" si="63"/>
        <v/>
      </c>
      <c r="BPP10" s="157" t="str">
        <f t="shared" si="63"/>
        <v/>
      </c>
      <c r="BPQ10" s="157" t="str">
        <f t="shared" si="63"/>
        <v/>
      </c>
      <c r="BPR10" s="157" t="str">
        <f t="shared" si="63"/>
        <v/>
      </c>
      <c r="BPS10" s="157" t="str">
        <f t="shared" si="63"/>
        <v/>
      </c>
      <c r="BPT10" s="157" t="str">
        <f t="shared" si="63"/>
        <v/>
      </c>
      <c r="BPU10" s="157" t="str">
        <f t="shared" si="63"/>
        <v/>
      </c>
      <c r="BPV10" s="157" t="str">
        <f t="shared" si="63"/>
        <v/>
      </c>
      <c r="BPW10" s="157" t="str">
        <f t="shared" si="63"/>
        <v/>
      </c>
      <c r="BPX10" s="157" t="str">
        <f t="shared" si="63"/>
        <v/>
      </c>
      <c r="BPY10" s="157" t="str">
        <f t="shared" si="63"/>
        <v/>
      </c>
      <c r="BPZ10" s="157" t="str">
        <f t="shared" si="63"/>
        <v/>
      </c>
      <c r="BQA10" s="157" t="str">
        <f t="shared" si="63"/>
        <v/>
      </c>
      <c r="BQB10" s="157" t="str">
        <f t="shared" si="63"/>
        <v/>
      </c>
      <c r="BQC10" s="157" t="str">
        <f t="shared" si="63"/>
        <v/>
      </c>
      <c r="BQD10" s="157" t="str">
        <f t="shared" si="63"/>
        <v/>
      </c>
      <c r="BQE10" s="157" t="str">
        <f t="shared" si="63"/>
        <v/>
      </c>
      <c r="BQF10" s="157" t="str">
        <f t="shared" si="63"/>
        <v/>
      </c>
      <c r="BQG10" s="157">
        <f t="shared" si="63"/>
        <v>45597</v>
      </c>
      <c r="BQH10" s="157" t="str">
        <f t="shared" si="63"/>
        <v/>
      </c>
      <c r="BQI10" s="157" t="str">
        <f t="shared" si="63"/>
        <v/>
      </c>
      <c r="BQJ10" s="157" t="str">
        <f t="shared" si="63"/>
        <v/>
      </c>
      <c r="BQK10" s="157" t="str">
        <f t="shared" si="63"/>
        <v/>
      </c>
      <c r="BQL10" s="157" t="str">
        <f t="shared" si="63"/>
        <v/>
      </c>
      <c r="BQM10" s="157" t="str">
        <f t="shared" si="63"/>
        <v/>
      </c>
      <c r="BQN10" s="157" t="str">
        <f t="shared" si="63"/>
        <v/>
      </c>
      <c r="BQO10" s="157" t="str">
        <f t="shared" si="63"/>
        <v/>
      </c>
      <c r="BQP10" s="157" t="str">
        <f t="shared" si="63"/>
        <v/>
      </c>
      <c r="BQQ10" s="157" t="str">
        <f t="shared" si="63"/>
        <v/>
      </c>
      <c r="BQR10" s="157" t="str">
        <f t="shared" si="63"/>
        <v/>
      </c>
      <c r="BQS10" s="157" t="str">
        <f t="shared" si="63"/>
        <v/>
      </c>
      <c r="BQT10" s="157" t="str">
        <f t="shared" si="63"/>
        <v/>
      </c>
      <c r="BQU10" s="157" t="str">
        <f t="shared" si="63"/>
        <v/>
      </c>
      <c r="BQV10" s="157" t="str">
        <f t="shared" si="63"/>
        <v/>
      </c>
      <c r="BQW10" s="157" t="str">
        <f t="shared" si="63"/>
        <v/>
      </c>
      <c r="BQX10" s="157" t="str">
        <f t="shared" si="63"/>
        <v/>
      </c>
      <c r="BQY10" s="157" t="str">
        <f t="shared" si="63"/>
        <v/>
      </c>
      <c r="BQZ10" s="157" t="str">
        <f t="shared" si="63"/>
        <v/>
      </c>
      <c r="BRA10" s="157" t="str">
        <f t="shared" si="63"/>
        <v/>
      </c>
      <c r="BRB10" s="157" t="str">
        <f t="shared" si="63"/>
        <v/>
      </c>
      <c r="BRC10" s="157" t="str">
        <f t="shared" si="63"/>
        <v/>
      </c>
      <c r="BRD10" s="157" t="str">
        <f t="shared" si="63"/>
        <v/>
      </c>
      <c r="BRE10" s="157" t="str">
        <f t="shared" si="63"/>
        <v/>
      </c>
      <c r="BRF10" s="157" t="str">
        <f t="shared" si="63"/>
        <v/>
      </c>
      <c r="BRG10" s="157" t="str">
        <f t="shared" ref="BRG10:BTR10" si="64">IF(DAY(BRG11)=1,BRG11,"")</f>
        <v/>
      </c>
      <c r="BRH10" s="157" t="str">
        <f t="shared" si="64"/>
        <v/>
      </c>
      <c r="BRI10" s="157" t="str">
        <f t="shared" si="64"/>
        <v/>
      </c>
      <c r="BRJ10" s="157" t="str">
        <f t="shared" si="64"/>
        <v/>
      </c>
      <c r="BRK10" s="157">
        <f t="shared" si="64"/>
        <v>45627</v>
      </c>
      <c r="BRL10" s="157" t="str">
        <f t="shared" si="64"/>
        <v/>
      </c>
      <c r="BRM10" s="157" t="str">
        <f t="shared" si="64"/>
        <v/>
      </c>
      <c r="BRN10" s="157" t="str">
        <f t="shared" si="64"/>
        <v/>
      </c>
      <c r="BRO10" s="157" t="str">
        <f t="shared" si="64"/>
        <v/>
      </c>
      <c r="BRP10" s="157" t="str">
        <f t="shared" si="64"/>
        <v/>
      </c>
      <c r="BRQ10" s="157" t="str">
        <f t="shared" si="64"/>
        <v/>
      </c>
      <c r="BRR10" s="157" t="str">
        <f t="shared" si="64"/>
        <v/>
      </c>
      <c r="BRS10" s="157" t="str">
        <f t="shared" si="64"/>
        <v/>
      </c>
      <c r="BRT10" s="157" t="str">
        <f t="shared" si="64"/>
        <v/>
      </c>
      <c r="BRU10" s="157" t="str">
        <f t="shared" si="64"/>
        <v/>
      </c>
      <c r="BRV10" s="157" t="str">
        <f t="shared" si="64"/>
        <v/>
      </c>
      <c r="BRW10" s="157" t="str">
        <f t="shared" si="64"/>
        <v/>
      </c>
      <c r="BRX10" s="157" t="str">
        <f t="shared" si="64"/>
        <v/>
      </c>
      <c r="BRY10" s="157" t="str">
        <f t="shared" si="64"/>
        <v/>
      </c>
      <c r="BRZ10" s="157" t="str">
        <f t="shared" si="64"/>
        <v/>
      </c>
      <c r="BSA10" s="157" t="str">
        <f t="shared" si="64"/>
        <v/>
      </c>
      <c r="BSB10" s="157" t="str">
        <f t="shared" si="64"/>
        <v/>
      </c>
      <c r="BSC10" s="157" t="str">
        <f t="shared" si="64"/>
        <v/>
      </c>
      <c r="BSD10" s="157" t="str">
        <f t="shared" si="64"/>
        <v/>
      </c>
      <c r="BSE10" s="157" t="str">
        <f t="shared" si="64"/>
        <v/>
      </c>
      <c r="BSF10" s="157" t="str">
        <f t="shared" si="64"/>
        <v/>
      </c>
      <c r="BSG10" s="157" t="str">
        <f t="shared" si="64"/>
        <v/>
      </c>
      <c r="BSH10" s="157" t="str">
        <f t="shared" si="64"/>
        <v/>
      </c>
      <c r="BSI10" s="157" t="str">
        <f t="shared" si="64"/>
        <v/>
      </c>
      <c r="BSJ10" s="157" t="str">
        <f t="shared" si="64"/>
        <v/>
      </c>
      <c r="BSK10" s="157" t="str">
        <f t="shared" si="64"/>
        <v/>
      </c>
      <c r="BSL10" s="157" t="str">
        <f t="shared" si="64"/>
        <v/>
      </c>
      <c r="BSM10" s="157" t="str">
        <f t="shared" si="64"/>
        <v/>
      </c>
      <c r="BSN10" s="157" t="str">
        <f t="shared" si="64"/>
        <v/>
      </c>
      <c r="BSO10" s="157" t="str">
        <f t="shared" si="64"/>
        <v/>
      </c>
      <c r="BSP10" s="157">
        <f t="shared" si="64"/>
        <v>45658</v>
      </c>
      <c r="BSQ10" s="157" t="str">
        <f t="shared" si="64"/>
        <v/>
      </c>
      <c r="BSR10" s="157" t="str">
        <f t="shared" si="64"/>
        <v/>
      </c>
      <c r="BSS10" s="157" t="str">
        <f t="shared" si="64"/>
        <v/>
      </c>
      <c r="BST10" s="157" t="str">
        <f t="shared" si="64"/>
        <v/>
      </c>
      <c r="BSU10" s="157" t="str">
        <f t="shared" si="64"/>
        <v/>
      </c>
      <c r="BSV10" s="157" t="str">
        <f t="shared" si="64"/>
        <v/>
      </c>
      <c r="BSW10" s="157" t="str">
        <f t="shared" si="64"/>
        <v/>
      </c>
      <c r="BSX10" s="157" t="str">
        <f t="shared" si="64"/>
        <v/>
      </c>
      <c r="BSY10" s="157" t="str">
        <f t="shared" si="64"/>
        <v/>
      </c>
      <c r="BSZ10" s="157" t="str">
        <f t="shared" si="64"/>
        <v/>
      </c>
      <c r="BTA10" s="157" t="str">
        <f t="shared" si="64"/>
        <v/>
      </c>
      <c r="BTB10" s="157" t="str">
        <f t="shared" si="64"/>
        <v/>
      </c>
      <c r="BTC10" s="157" t="str">
        <f t="shared" si="64"/>
        <v/>
      </c>
      <c r="BTD10" s="157" t="str">
        <f t="shared" si="64"/>
        <v/>
      </c>
      <c r="BTE10" s="157" t="str">
        <f t="shared" si="64"/>
        <v/>
      </c>
      <c r="BTF10" s="157" t="str">
        <f t="shared" si="64"/>
        <v/>
      </c>
      <c r="BTG10" s="157" t="str">
        <f t="shared" si="64"/>
        <v/>
      </c>
      <c r="BTH10" s="157" t="str">
        <f t="shared" si="64"/>
        <v/>
      </c>
      <c r="BTI10" s="157" t="str">
        <f t="shared" si="64"/>
        <v/>
      </c>
      <c r="BTJ10" s="157" t="str">
        <f t="shared" si="64"/>
        <v/>
      </c>
      <c r="BTK10" s="157" t="str">
        <f t="shared" si="64"/>
        <v/>
      </c>
      <c r="BTL10" s="157" t="str">
        <f t="shared" si="64"/>
        <v/>
      </c>
      <c r="BTM10" s="157" t="str">
        <f t="shared" si="64"/>
        <v/>
      </c>
      <c r="BTN10" s="157" t="str">
        <f t="shared" si="64"/>
        <v/>
      </c>
      <c r="BTO10" s="157" t="str">
        <f t="shared" si="64"/>
        <v/>
      </c>
      <c r="BTP10" s="157" t="str">
        <f t="shared" si="64"/>
        <v/>
      </c>
      <c r="BTQ10" s="157" t="str">
        <f t="shared" si="64"/>
        <v/>
      </c>
      <c r="BTR10" s="157" t="str">
        <f t="shared" si="64"/>
        <v/>
      </c>
      <c r="BTS10" s="157" t="str">
        <f t="shared" ref="BTS10:BWD10" si="65">IF(DAY(BTS11)=1,BTS11,"")</f>
        <v/>
      </c>
      <c r="BTT10" s="157" t="str">
        <f t="shared" si="65"/>
        <v/>
      </c>
      <c r="BTU10" s="157">
        <f t="shared" si="65"/>
        <v>45689</v>
      </c>
      <c r="BTV10" s="157" t="str">
        <f t="shared" si="65"/>
        <v/>
      </c>
      <c r="BTW10" s="157" t="str">
        <f t="shared" si="65"/>
        <v/>
      </c>
      <c r="BTX10" s="157" t="str">
        <f t="shared" si="65"/>
        <v/>
      </c>
      <c r="BTY10" s="157" t="str">
        <f t="shared" si="65"/>
        <v/>
      </c>
      <c r="BTZ10" s="157" t="str">
        <f t="shared" si="65"/>
        <v/>
      </c>
      <c r="BUA10" s="157" t="str">
        <f t="shared" si="65"/>
        <v/>
      </c>
      <c r="BUB10" s="157" t="str">
        <f t="shared" si="65"/>
        <v/>
      </c>
      <c r="BUC10" s="157" t="str">
        <f t="shared" si="65"/>
        <v/>
      </c>
      <c r="BUD10" s="157" t="str">
        <f t="shared" si="65"/>
        <v/>
      </c>
      <c r="BUE10" s="157" t="str">
        <f t="shared" si="65"/>
        <v/>
      </c>
      <c r="BUF10" s="157" t="str">
        <f t="shared" si="65"/>
        <v/>
      </c>
      <c r="BUG10" s="157" t="str">
        <f t="shared" si="65"/>
        <v/>
      </c>
      <c r="BUH10" s="157" t="str">
        <f t="shared" si="65"/>
        <v/>
      </c>
      <c r="BUI10" s="157" t="str">
        <f t="shared" si="65"/>
        <v/>
      </c>
      <c r="BUJ10" s="157" t="str">
        <f t="shared" si="65"/>
        <v/>
      </c>
      <c r="BUK10" s="157" t="str">
        <f t="shared" si="65"/>
        <v/>
      </c>
      <c r="BUL10" s="157" t="str">
        <f t="shared" si="65"/>
        <v/>
      </c>
      <c r="BUM10" s="157" t="str">
        <f t="shared" si="65"/>
        <v/>
      </c>
      <c r="BUN10" s="157" t="str">
        <f t="shared" si="65"/>
        <v/>
      </c>
      <c r="BUO10" s="157" t="str">
        <f t="shared" si="65"/>
        <v/>
      </c>
      <c r="BUP10" s="157" t="str">
        <f t="shared" si="65"/>
        <v/>
      </c>
      <c r="BUQ10" s="157" t="str">
        <f t="shared" si="65"/>
        <v/>
      </c>
      <c r="BUR10" s="157" t="str">
        <f t="shared" si="65"/>
        <v/>
      </c>
      <c r="BUS10" s="157" t="str">
        <f t="shared" si="65"/>
        <v/>
      </c>
      <c r="BUT10" s="157" t="str">
        <f t="shared" si="65"/>
        <v/>
      </c>
      <c r="BUU10" s="157" t="str">
        <f t="shared" si="65"/>
        <v/>
      </c>
      <c r="BUV10" s="157" t="str">
        <f t="shared" si="65"/>
        <v/>
      </c>
      <c r="BUW10" s="157">
        <f t="shared" si="65"/>
        <v>45717</v>
      </c>
      <c r="BUX10" s="157" t="str">
        <f t="shared" si="65"/>
        <v/>
      </c>
      <c r="BUY10" s="157" t="str">
        <f t="shared" si="65"/>
        <v/>
      </c>
      <c r="BUZ10" s="157" t="str">
        <f t="shared" si="65"/>
        <v/>
      </c>
      <c r="BVA10" s="157" t="str">
        <f t="shared" si="65"/>
        <v/>
      </c>
      <c r="BVB10" s="157" t="str">
        <f t="shared" si="65"/>
        <v/>
      </c>
      <c r="BVC10" s="157" t="str">
        <f t="shared" si="65"/>
        <v/>
      </c>
      <c r="BVD10" s="157" t="str">
        <f t="shared" si="65"/>
        <v/>
      </c>
      <c r="BVE10" s="157" t="str">
        <f t="shared" si="65"/>
        <v/>
      </c>
      <c r="BVF10" s="157" t="str">
        <f t="shared" si="65"/>
        <v/>
      </c>
      <c r="BVG10" s="157" t="str">
        <f t="shared" si="65"/>
        <v/>
      </c>
      <c r="BVH10" s="157" t="str">
        <f t="shared" si="65"/>
        <v/>
      </c>
      <c r="BVI10" s="157" t="str">
        <f t="shared" si="65"/>
        <v/>
      </c>
      <c r="BVJ10" s="157" t="str">
        <f t="shared" si="65"/>
        <v/>
      </c>
      <c r="BVK10" s="157" t="str">
        <f t="shared" si="65"/>
        <v/>
      </c>
      <c r="BVL10" s="157" t="str">
        <f t="shared" si="65"/>
        <v/>
      </c>
      <c r="BVM10" s="157" t="str">
        <f t="shared" si="65"/>
        <v/>
      </c>
      <c r="BVN10" s="157" t="str">
        <f t="shared" si="65"/>
        <v/>
      </c>
      <c r="BVO10" s="157" t="str">
        <f t="shared" si="65"/>
        <v/>
      </c>
      <c r="BVP10" s="157" t="str">
        <f t="shared" si="65"/>
        <v/>
      </c>
      <c r="BVQ10" s="157" t="str">
        <f t="shared" si="65"/>
        <v/>
      </c>
      <c r="BVR10" s="157" t="str">
        <f t="shared" si="65"/>
        <v/>
      </c>
      <c r="BVS10" s="157" t="str">
        <f t="shared" si="65"/>
        <v/>
      </c>
      <c r="BVT10" s="157" t="str">
        <f t="shared" si="65"/>
        <v/>
      </c>
      <c r="BVU10" s="157" t="str">
        <f t="shared" si="65"/>
        <v/>
      </c>
      <c r="BVV10" s="157" t="str">
        <f t="shared" si="65"/>
        <v/>
      </c>
      <c r="BVW10" s="157" t="str">
        <f t="shared" si="65"/>
        <v/>
      </c>
      <c r="BVX10" s="157" t="str">
        <f t="shared" si="65"/>
        <v/>
      </c>
      <c r="BVY10" s="157" t="str">
        <f t="shared" si="65"/>
        <v/>
      </c>
      <c r="BVZ10" s="157" t="str">
        <f t="shared" si="65"/>
        <v/>
      </c>
      <c r="BWA10" s="157" t="str">
        <f t="shared" si="65"/>
        <v/>
      </c>
      <c r="BWB10" s="157">
        <f t="shared" si="65"/>
        <v>45748</v>
      </c>
      <c r="BWC10" s="157" t="str">
        <f t="shared" si="65"/>
        <v/>
      </c>
      <c r="BWD10" s="157" t="str">
        <f t="shared" si="65"/>
        <v/>
      </c>
      <c r="BWE10" s="157" t="str">
        <f t="shared" ref="BWE10:BYP10" si="66">IF(DAY(BWE11)=1,BWE11,"")</f>
        <v/>
      </c>
      <c r="BWF10" s="157" t="str">
        <f t="shared" si="66"/>
        <v/>
      </c>
      <c r="BWG10" s="157" t="str">
        <f t="shared" si="66"/>
        <v/>
      </c>
      <c r="BWH10" s="157" t="str">
        <f t="shared" si="66"/>
        <v/>
      </c>
      <c r="BWI10" s="157" t="str">
        <f t="shared" si="66"/>
        <v/>
      </c>
      <c r="BWJ10" s="157" t="str">
        <f t="shared" si="66"/>
        <v/>
      </c>
      <c r="BWK10" s="157" t="str">
        <f t="shared" si="66"/>
        <v/>
      </c>
      <c r="BWL10" s="157" t="str">
        <f t="shared" si="66"/>
        <v/>
      </c>
      <c r="BWM10" s="157" t="str">
        <f t="shared" si="66"/>
        <v/>
      </c>
      <c r="BWN10" s="157" t="str">
        <f t="shared" si="66"/>
        <v/>
      </c>
      <c r="BWO10" s="157" t="str">
        <f t="shared" si="66"/>
        <v/>
      </c>
      <c r="BWP10" s="157" t="str">
        <f t="shared" si="66"/>
        <v/>
      </c>
      <c r="BWQ10" s="157" t="str">
        <f t="shared" si="66"/>
        <v/>
      </c>
      <c r="BWR10" s="157" t="str">
        <f t="shared" si="66"/>
        <v/>
      </c>
      <c r="BWS10" s="157" t="str">
        <f t="shared" si="66"/>
        <v/>
      </c>
      <c r="BWT10" s="157" t="str">
        <f t="shared" si="66"/>
        <v/>
      </c>
      <c r="BWU10" s="157" t="str">
        <f t="shared" si="66"/>
        <v/>
      </c>
      <c r="BWV10" s="157" t="str">
        <f t="shared" si="66"/>
        <v/>
      </c>
      <c r="BWW10" s="157" t="str">
        <f t="shared" si="66"/>
        <v/>
      </c>
      <c r="BWX10" s="157" t="str">
        <f t="shared" si="66"/>
        <v/>
      </c>
      <c r="BWY10" s="157" t="str">
        <f t="shared" si="66"/>
        <v/>
      </c>
      <c r="BWZ10" s="157" t="str">
        <f t="shared" si="66"/>
        <v/>
      </c>
      <c r="BXA10" s="157" t="str">
        <f t="shared" si="66"/>
        <v/>
      </c>
      <c r="BXB10" s="157" t="str">
        <f t="shared" si="66"/>
        <v/>
      </c>
      <c r="BXC10" s="157" t="str">
        <f t="shared" si="66"/>
        <v/>
      </c>
      <c r="BXD10" s="157" t="str">
        <f t="shared" si="66"/>
        <v/>
      </c>
      <c r="BXE10" s="157" t="str">
        <f t="shared" si="66"/>
        <v/>
      </c>
      <c r="BXF10" s="157">
        <f t="shared" si="66"/>
        <v>45778</v>
      </c>
      <c r="BXG10" s="157" t="str">
        <f t="shared" si="66"/>
        <v/>
      </c>
      <c r="BXH10" s="157" t="str">
        <f t="shared" si="66"/>
        <v/>
      </c>
      <c r="BXI10" s="157" t="str">
        <f t="shared" si="66"/>
        <v/>
      </c>
      <c r="BXJ10" s="157" t="str">
        <f t="shared" si="66"/>
        <v/>
      </c>
      <c r="BXK10" s="157" t="str">
        <f t="shared" si="66"/>
        <v/>
      </c>
      <c r="BXL10" s="157" t="str">
        <f t="shared" si="66"/>
        <v/>
      </c>
      <c r="BXM10" s="157" t="str">
        <f t="shared" si="66"/>
        <v/>
      </c>
      <c r="BXN10" s="157" t="str">
        <f t="shared" si="66"/>
        <v/>
      </c>
      <c r="BXO10" s="157" t="str">
        <f t="shared" si="66"/>
        <v/>
      </c>
      <c r="BXP10" s="157" t="str">
        <f t="shared" si="66"/>
        <v/>
      </c>
      <c r="BXQ10" s="157" t="str">
        <f t="shared" si="66"/>
        <v/>
      </c>
      <c r="BXR10" s="157" t="str">
        <f t="shared" si="66"/>
        <v/>
      </c>
      <c r="BXS10" s="157" t="str">
        <f t="shared" si="66"/>
        <v/>
      </c>
      <c r="BXT10" s="157" t="str">
        <f t="shared" si="66"/>
        <v/>
      </c>
      <c r="BXU10" s="157" t="str">
        <f t="shared" si="66"/>
        <v/>
      </c>
      <c r="BXV10" s="157" t="str">
        <f t="shared" si="66"/>
        <v/>
      </c>
      <c r="BXW10" s="157" t="str">
        <f t="shared" si="66"/>
        <v/>
      </c>
      <c r="BXX10" s="157" t="str">
        <f t="shared" si="66"/>
        <v/>
      </c>
      <c r="BXY10" s="157" t="str">
        <f t="shared" si="66"/>
        <v/>
      </c>
      <c r="BXZ10" s="157" t="str">
        <f t="shared" si="66"/>
        <v/>
      </c>
      <c r="BYA10" s="157" t="str">
        <f t="shared" si="66"/>
        <v/>
      </c>
      <c r="BYB10" s="157" t="str">
        <f t="shared" si="66"/>
        <v/>
      </c>
      <c r="BYC10" s="157" t="str">
        <f t="shared" si="66"/>
        <v/>
      </c>
      <c r="BYD10" s="157" t="str">
        <f t="shared" si="66"/>
        <v/>
      </c>
      <c r="BYE10" s="157" t="str">
        <f t="shared" si="66"/>
        <v/>
      </c>
      <c r="BYF10" s="157" t="str">
        <f t="shared" si="66"/>
        <v/>
      </c>
      <c r="BYG10" s="157" t="str">
        <f t="shared" si="66"/>
        <v/>
      </c>
      <c r="BYH10" s="157" t="str">
        <f t="shared" si="66"/>
        <v/>
      </c>
      <c r="BYI10" s="157" t="str">
        <f t="shared" si="66"/>
        <v/>
      </c>
      <c r="BYJ10" s="157" t="str">
        <f t="shared" si="66"/>
        <v/>
      </c>
      <c r="BYK10" s="157">
        <f t="shared" si="66"/>
        <v>45809</v>
      </c>
      <c r="BYL10" s="157" t="str">
        <f t="shared" si="66"/>
        <v/>
      </c>
      <c r="BYM10" s="157" t="str">
        <f t="shared" si="66"/>
        <v/>
      </c>
      <c r="BYN10" s="157" t="str">
        <f t="shared" si="66"/>
        <v/>
      </c>
      <c r="BYO10" s="157" t="str">
        <f t="shared" si="66"/>
        <v/>
      </c>
      <c r="BYP10" s="157" t="str">
        <f t="shared" si="66"/>
        <v/>
      </c>
      <c r="BYQ10" s="157" t="str">
        <f t="shared" ref="BYQ10:CBB10" si="67">IF(DAY(BYQ11)=1,BYQ11,"")</f>
        <v/>
      </c>
      <c r="BYR10" s="157" t="str">
        <f t="shared" si="67"/>
        <v/>
      </c>
      <c r="BYS10" s="157" t="str">
        <f t="shared" si="67"/>
        <v/>
      </c>
      <c r="BYT10" s="157" t="str">
        <f t="shared" si="67"/>
        <v/>
      </c>
      <c r="BYU10" s="157" t="str">
        <f t="shared" si="67"/>
        <v/>
      </c>
      <c r="BYV10" s="157" t="str">
        <f t="shared" si="67"/>
        <v/>
      </c>
      <c r="BYW10" s="157" t="str">
        <f t="shared" si="67"/>
        <v/>
      </c>
      <c r="BYX10" s="157" t="str">
        <f t="shared" si="67"/>
        <v/>
      </c>
      <c r="BYY10" s="157" t="str">
        <f t="shared" si="67"/>
        <v/>
      </c>
      <c r="BYZ10" s="157" t="str">
        <f t="shared" si="67"/>
        <v/>
      </c>
      <c r="BZA10" s="157" t="str">
        <f t="shared" si="67"/>
        <v/>
      </c>
      <c r="BZB10" s="157" t="str">
        <f t="shared" si="67"/>
        <v/>
      </c>
      <c r="BZC10" s="157" t="str">
        <f t="shared" si="67"/>
        <v/>
      </c>
      <c r="BZD10" s="157" t="str">
        <f t="shared" si="67"/>
        <v/>
      </c>
      <c r="BZE10" s="157" t="str">
        <f t="shared" si="67"/>
        <v/>
      </c>
      <c r="BZF10" s="157" t="str">
        <f t="shared" si="67"/>
        <v/>
      </c>
      <c r="BZG10" s="157" t="str">
        <f t="shared" si="67"/>
        <v/>
      </c>
      <c r="BZH10" s="157" t="str">
        <f t="shared" si="67"/>
        <v/>
      </c>
      <c r="BZI10" s="157" t="str">
        <f t="shared" si="67"/>
        <v/>
      </c>
      <c r="BZJ10" s="157" t="str">
        <f t="shared" si="67"/>
        <v/>
      </c>
      <c r="BZK10" s="157" t="str">
        <f t="shared" si="67"/>
        <v/>
      </c>
      <c r="BZL10" s="157" t="str">
        <f t="shared" si="67"/>
        <v/>
      </c>
      <c r="BZM10" s="157" t="str">
        <f t="shared" si="67"/>
        <v/>
      </c>
      <c r="BZN10" s="157" t="str">
        <f t="shared" si="67"/>
        <v/>
      </c>
      <c r="BZO10" s="157">
        <f t="shared" si="67"/>
        <v>45839</v>
      </c>
      <c r="BZP10" s="157" t="str">
        <f t="shared" si="67"/>
        <v/>
      </c>
      <c r="BZQ10" s="157" t="str">
        <f t="shared" si="67"/>
        <v/>
      </c>
      <c r="BZR10" s="157" t="str">
        <f t="shared" si="67"/>
        <v/>
      </c>
      <c r="BZS10" s="157" t="str">
        <f t="shared" si="67"/>
        <v/>
      </c>
      <c r="BZT10" s="157" t="str">
        <f t="shared" si="67"/>
        <v/>
      </c>
      <c r="BZU10" s="157" t="str">
        <f t="shared" si="67"/>
        <v/>
      </c>
      <c r="BZV10" s="157" t="str">
        <f t="shared" si="67"/>
        <v/>
      </c>
      <c r="BZW10" s="157" t="str">
        <f t="shared" si="67"/>
        <v/>
      </c>
      <c r="BZX10" s="157" t="str">
        <f t="shared" si="67"/>
        <v/>
      </c>
      <c r="BZY10" s="157" t="str">
        <f t="shared" si="67"/>
        <v/>
      </c>
      <c r="BZZ10" s="157" t="str">
        <f t="shared" si="67"/>
        <v/>
      </c>
      <c r="CAA10" s="157" t="str">
        <f t="shared" si="67"/>
        <v/>
      </c>
      <c r="CAB10" s="157" t="str">
        <f t="shared" si="67"/>
        <v/>
      </c>
      <c r="CAC10" s="157" t="str">
        <f t="shared" si="67"/>
        <v/>
      </c>
      <c r="CAD10" s="157" t="str">
        <f t="shared" si="67"/>
        <v/>
      </c>
      <c r="CAE10" s="157" t="str">
        <f t="shared" si="67"/>
        <v/>
      </c>
      <c r="CAF10" s="157" t="str">
        <f t="shared" si="67"/>
        <v/>
      </c>
      <c r="CAG10" s="157" t="str">
        <f t="shared" si="67"/>
        <v/>
      </c>
      <c r="CAH10" s="157" t="str">
        <f t="shared" si="67"/>
        <v/>
      </c>
      <c r="CAI10" s="157" t="str">
        <f t="shared" si="67"/>
        <v/>
      </c>
      <c r="CAJ10" s="157" t="str">
        <f t="shared" si="67"/>
        <v/>
      </c>
      <c r="CAK10" s="157" t="str">
        <f t="shared" si="67"/>
        <v/>
      </c>
      <c r="CAL10" s="157" t="str">
        <f t="shared" si="67"/>
        <v/>
      </c>
      <c r="CAM10" s="157" t="str">
        <f t="shared" si="67"/>
        <v/>
      </c>
      <c r="CAN10" s="157" t="str">
        <f t="shared" si="67"/>
        <v/>
      </c>
      <c r="CAO10" s="157" t="str">
        <f t="shared" si="67"/>
        <v/>
      </c>
      <c r="CAP10" s="157" t="str">
        <f t="shared" si="67"/>
        <v/>
      </c>
      <c r="CAQ10" s="157" t="str">
        <f t="shared" si="67"/>
        <v/>
      </c>
      <c r="CAR10" s="157" t="str">
        <f t="shared" si="67"/>
        <v/>
      </c>
      <c r="CAS10" s="157" t="str">
        <f t="shared" si="67"/>
        <v/>
      </c>
      <c r="CAT10" s="157">
        <f t="shared" si="67"/>
        <v>45870</v>
      </c>
      <c r="CAU10" s="157" t="str">
        <f t="shared" si="67"/>
        <v/>
      </c>
      <c r="CAV10" s="157" t="str">
        <f t="shared" si="67"/>
        <v/>
      </c>
      <c r="CAW10" s="157" t="str">
        <f t="shared" si="67"/>
        <v/>
      </c>
      <c r="CAX10" s="157" t="str">
        <f t="shared" si="67"/>
        <v/>
      </c>
      <c r="CAY10" s="157" t="str">
        <f t="shared" si="67"/>
        <v/>
      </c>
      <c r="CAZ10" s="157" t="str">
        <f t="shared" si="67"/>
        <v/>
      </c>
      <c r="CBA10" s="157" t="str">
        <f t="shared" si="67"/>
        <v/>
      </c>
      <c r="CBB10" s="157" t="str">
        <f t="shared" si="67"/>
        <v/>
      </c>
      <c r="CBC10" s="157" t="str">
        <f t="shared" ref="CBC10:CDN10" si="68">IF(DAY(CBC11)=1,CBC11,"")</f>
        <v/>
      </c>
      <c r="CBD10" s="157" t="str">
        <f t="shared" si="68"/>
        <v/>
      </c>
      <c r="CBE10" s="157" t="str">
        <f t="shared" si="68"/>
        <v/>
      </c>
      <c r="CBF10" s="157" t="str">
        <f t="shared" si="68"/>
        <v/>
      </c>
      <c r="CBG10" s="157" t="str">
        <f t="shared" si="68"/>
        <v/>
      </c>
      <c r="CBH10" s="157" t="str">
        <f t="shared" si="68"/>
        <v/>
      </c>
      <c r="CBI10" s="157" t="str">
        <f t="shared" si="68"/>
        <v/>
      </c>
      <c r="CBJ10" s="157" t="str">
        <f t="shared" si="68"/>
        <v/>
      </c>
      <c r="CBK10" s="157" t="str">
        <f t="shared" si="68"/>
        <v/>
      </c>
      <c r="CBL10" s="157" t="str">
        <f t="shared" si="68"/>
        <v/>
      </c>
      <c r="CBM10" s="157" t="str">
        <f t="shared" si="68"/>
        <v/>
      </c>
      <c r="CBN10" s="157" t="str">
        <f t="shared" si="68"/>
        <v/>
      </c>
      <c r="CBO10" s="157" t="str">
        <f t="shared" si="68"/>
        <v/>
      </c>
      <c r="CBP10" s="157" t="str">
        <f t="shared" si="68"/>
        <v/>
      </c>
      <c r="CBQ10" s="157" t="str">
        <f t="shared" si="68"/>
        <v/>
      </c>
      <c r="CBR10" s="157" t="str">
        <f t="shared" si="68"/>
        <v/>
      </c>
      <c r="CBS10" s="157" t="str">
        <f t="shared" si="68"/>
        <v/>
      </c>
      <c r="CBT10" s="157" t="str">
        <f t="shared" si="68"/>
        <v/>
      </c>
      <c r="CBU10" s="157" t="str">
        <f t="shared" si="68"/>
        <v/>
      </c>
      <c r="CBV10" s="157" t="str">
        <f t="shared" si="68"/>
        <v/>
      </c>
      <c r="CBW10" s="157" t="str">
        <f t="shared" si="68"/>
        <v/>
      </c>
      <c r="CBX10" s="157" t="str">
        <f t="shared" si="68"/>
        <v/>
      </c>
      <c r="CBY10" s="157">
        <f t="shared" si="68"/>
        <v>45901</v>
      </c>
      <c r="CBZ10" s="157" t="str">
        <f t="shared" si="68"/>
        <v/>
      </c>
      <c r="CCA10" s="157" t="str">
        <f t="shared" si="68"/>
        <v/>
      </c>
      <c r="CCB10" s="157" t="str">
        <f t="shared" si="68"/>
        <v/>
      </c>
      <c r="CCC10" s="157" t="str">
        <f t="shared" si="68"/>
        <v/>
      </c>
      <c r="CCD10" s="157" t="str">
        <f t="shared" si="68"/>
        <v/>
      </c>
      <c r="CCE10" s="157" t="str">
        <f t="shared" si="68"/>
        <v/>
      </c>
      <c r="CCF10" s="157" t="str">
        <f t="shared" si="68"/>
        <v/>
      </c>
      <c r="CCG10" s="157" t="str">
        <f t="shared" si="68"/>
        <v/>
      </c>
      <c r="CCH10" s="157" t="str">
        <f t="shared" si="68"/>
        <v/>
      </c>
      <c r="CCI10" s="157" t="str">
        <f t="shared" si="68"/>
        <v/>
      </c>
      <c r="CCJ10" s="157" t="str">
        <f t="shared" si="68"/>
        <v/>
      </c>
      <c r="CCK10" s="157" t="str">
        <f t="shared" si="68"/>
        <v/>
      </c>
      <c r="CCL10" s="157" t="str">
        <f t="shared" si="68"/>
        <v/>
      </c>
      <c r="CCM10" s="157" t="str">
        <f t="shared" si="68"/>
        <v/>
      </c>
      <c r="CCN10" s="157" t="str">
        <f t="shared" si="68"/>
        <v/>
      </c>
      <c r="CCO10" s="157" t="str">
        <f t="shared" si="68"/>
        <v/>
      </c>
      <c r="CCP10" s="157" t="str">
        <f t="shared" si="68"/>
        <v/>
      </c>
      <c r="CCQ10" s="157" t="str">
        <f t="shared" si="68"/>
        <v/>
      </c>
      <c r="CCR10" s="157" t="str">
        <f t="shared" si="68"/>
        <v/>
      </c>
      <c r="CCS10" s="157" t="str">
        <f t="shared" si="68"/>
        <v/>
      </c>
      <c r="CCT10" s="157" t="str">
        <f t="shared" si="68"/>
        <v/>
      </c>
      <c r="CCU10" s="157" t="str">
        <f t="shared" si="68"/>
        <v/>
      </c>
      <c r="CCV10" s="157" t="str">
        <f t="shared" si="68"/>
        <v/>
      </c>
      <c r="CCW10" s="157" t="str">
        <f t="shared" si="68"/>
        <v/>
      </c>
      <c r="CCX10" s="157" t="str">
        <f t="shared" si="68"/>
        <v/>
      </c>
      <c r="CCY10" s="157" t="str">
        <f t="shared" si="68"/>
        <v/>
      </c>
      <c r="CCZ10" s="157" t="str">
        <f t="shared" si="68"/>
        <v/>
      </c>
      <c r="CDA10" s="157" t="str">
        <f t="shared" si="68"/>
        <v/>
      </c>
      <c r="CDB10" s="157" t="str">
        <f t="shared" si="68"/>
        <v/>
      </c>
      <c r="CDC10" s="157">
        <f t="shared" si="68"/>
        <v>45931</v>
      </c>
      <c r="CDD10" s="157" t="str">
        <f t="shared" si="68"/>
        <v/>
      </c>
      <c r="CDE10" s="157" t="str">
        <f t="shared" si="68"/>
        <v/>
      </c>
      <c r="CDF10" s="157" t="str">
        <f t="shared" si="68"/>
        <v/>
      </c>
      <c r="CDG10" s="157" t="str">
        <f t="shared" si="68"/>
        <v/>
      </c>
      <c r="CDH10" s="157" t="str">
        <f t="shared" si="68"/>
        <v/>
      </c>
      <c r="CDI10" s="157" t="str">
        <f t="shared" si="68"/>
        <v/>
      </c>
      <c r="CDJ10" s="157" t="str">
        <f t="shared" si="68"/>
        <v/>
      </c>
      <c r="CDK10" s="157" t="str">
        <f t="shared" si="68"/>
        <v/>
      </c>
      <c r="CDL10" s="157" t="str">
        <f t="shared" si="68"/>
        <v/>
      </c>
      <c r="CDM10" s="157" t="str">
        <f t="shared" si="68"/>
        <v/>
      </c>
      <c r="CDN10" s="157" t="str">
        <f t="shared" si="68"/>
        <v/>
      </c>
      <c r="CDO10" s="157" t="str">
        <f t="shared" ref="CDO10:CFZ10" si="69">IF(DAY(CDO11)=1,CDO11,"")</f>
        <v/>
      </c>
      <c r="CDP10" s="157" t="str">
        <f t="shared" si="69"/>
        <v/>
      </c>
      <c r="CDQ10" s="157" t="str">
        <f t="shared" si="69"/>
        <v/>
      </c>
      <c r="CDR10" s="157" t="str">
        <f t="shared" si="69"/>
        <v/>
      </c>
      <c r="CDS10" s="157" t="str">
        <f t="shared" si="69"/>
        <v/>
      </c>
      <c r="CDT10" s="157" t="str">
        <f t="shared" si="69"/>
        <v/>
      </c>
      <c r="CDU10" s="157" t="str">
        <f t="shared" si="69"/>
        <v/>
      </c>
      <c r="CDV10" s="157" t="str">
        <f t="shared" si="69"/>
        <v/>
      </c>
      <c r="CDW10" s="157" t="str">
        <f t="shared" si="69"/>
        <v/>
      </c>
      <c r="CDX10" s="157" t="str">
        <f t="shared" si="69"/>
        <v/>
      </c>
      <c r="CDY10" s="157" t="str">
        <f t="shared" si="69"/>
        <v/>
      </c>
      <c r="CDZ10" s="157" t="str">
        <f t="shared" si="69"/>
        <v/>
      </c>
      <c r="CEA10" s="157" t="str">
        <f t="shared" si="69"/>
        <v/>
      </c>
      <c r="CEB10" s="157" t="str">
        <f t="shared" si="69"/>
        <v/>
      </c>
      <c r="CEC10" s="157" t="str">
        <f t="shared" si="69"/>
        <v/>
      </c>
      <c r="CED10" s="157" t="str">
        <f t="shared" si="69"/>
        <v/>
      </c>
      <c r="CEE10" s="157" t="str">
        <f t="shared" si="69"/>
        <v/>
      </c>
      <c r="CEF10" s="157" t="str">
        <f t="shared" si="69"/>
        <v/>
      </c>
      <c r="CEG10" s="157" t="str">
        <f t="shared" si="69"/>
        <v/>
      </c>
      <c r="CEH10" s="157">
        <f t="shared" si="69"/>
        <v>45962</v>
      </c>
      <c r="CEI10" s="157" t="str">
        <f t="shared" si="69"/>
        <v/>
      </c>
      <c r="CEJ10" s="157" t="str">
        <f t="shared" si="69"/>
        <v/>
      </c>
      <c r="CEK10" s="157" t="str">
        <f t="shared" si="69"/>
        <v/>
      </c>
      <c r="CEL10" s="157" t="str">
        <f t="shared" si="69"/>
        <v/>
      </c>
      <c r="CEM10" s="157" t="str">
        <f t="shared" si="69"/>
        <v/>
      </c>
      <c r="CEN10" s="157" t="str">
        <f t="shared" si="69"/>
        <v/>
      </c>
      <c r="CEO10" s="157" t="str">
        <f t="shared" si="69"/>
        <v/>
      </c>
      <c r="CEP10" s="157" t="str">
        <f t="shared" si="69"/>
        <v/>
      </c>
      <c r="CEQ10" s="157" t="str">
        <f t="shared" si="69"/>
        <v/>
      </c>
      <c r="CER10" s="157" t="str">
        <f t="shared" si="69"/>
        <v/>
      </c>
      <c r="CES10" s="157" t="str">
        <f t="shared" si="69"/>
        <v/>
      </c>
      <c r="CET10" s="157" t="str">
        <f t="shared" si="69"/>
        <v/>
      </c>
      <c r="CEU10" s="157" t="str">
        <f t="shared" si="69"/>
        <v/>
      </c>
      <c r="CEV10" s="157" t="str">
        <f t="shared" si="69"/>
        <v/>
      </c>
      <c r="CEW10" s="157" t="str">
        <f t="shared" si="69"/>
        <v/>
      </c>
      <c r="CEX10" s="157" t="str">
        <f t="shared" si="69"/>
        <v/>
      </c>
      <c r="CEY10" s="157" t="str">
        <f t="shared" si="69"/>
        <v/>
      </c>
      <c r="CEZ10" s="157" t="str">
        <f t="shared" si="69"/>
        <v/>
      </c>
      <c r="CFA10" s="157" t="str">
        <f t="shared" si="69"/>
        <v/>
      </c>
      <c r="CFB10" s="157" t="str">
        <f t="shared" si="69"/>
        <v/>
      </c>
      <c r="CFC10" s="157" t="str">
        <f t="shared" si="69"/>
        <v/>
      </c>
      <c r="CFD10" s="157" t="str">
        <f t="shared" si="69"/>
        <v/>
      </c>
      <c r="CFE10" s="157" t="str">
        <f t="shared" si="69"/>
        <v/>
      </c>
      <c r="CFF10" s="157" t="str">
        <f t="shared" si="69"/>
        <v/>
      </c>
      <c r="CFG10" s="157" t="str">
        <f t="shared" si="69"/>
        <v/>
      </c>
      <c r="CFH10" s="157" t="str">
        <f t="shared" si="69"/>
        <v/>
      </c>
      <c r="CFI10" s="157" t="str">
        <f t="shared" si="69"/>
        <v/>
      </c>
      <c r="CFJ10" s="157" t="str">
        <f t="shared" si="69"/>
        <v/>
      </c>
      <c r="CFK10" s="157" t="str">
        <f t="shared" si="69"/>
        <v/>
      </c>
      <c r="CFL10" s="157">
        <f t="shared" si="69"/>
        <v>45992</v>
      </c>
      <c r="CFM10" s="157" t="str">
        <f t="shared" si="69"/>
        <v/>
      </c>
      <c r="CFN10" s="157" t="str">
        <f t="shared" si="69"/>
        <v/>
      </c>
      <c r="CFO10" s="157" t="str">
        <f t="shared" si="69"/>
        <v/>
      </c>
      <c r="CFP10" s="157" t="str">
        <f t="shared" si="69"/>
        <v/>
      </c>
      <c r="CFQ10" s="157" t="str">
        <f t="shared" si="69"/>
        <v/>
      </c>
      <c r="CFR10" s="157" t="str">
        <f t="shared" si="69"/>
        <v/>
      </c>
      <c r="CFS10" s="157" t="str">
        <f t="shared" si="69"/>
        <v/>
      </c>
      <c r="CFT10" s="157" t="str">
        <f t="shared" si="69"/>
        <v/>
      </c>
      <c r="CFU10" s="157" t="str">
        <f t="shared" si="69"/>
        <v/>
      </c>
      <c r="CFV10" s="157" t="str">
        <f t="shared" si="69"/>
        <v/>
      </c>
      <c r="CFW10" s="157" t="str">
        <f t="shared" si="69"/>
        <v/>
      </c>
      <c r="CFX10" s="157" t="str">
        <f t="shared" si="69"/>
        <v/>
      </c>
      <c r="CFY10" s="157" t="str">
        <f t="shared" si="69"/>
        <v/>
      </c>
      <c r="CFZ10" s="157" t="str">
        <f t="shared" si="69"/>
        <v/>
      </c>
      <c r="CGA10" s="157" t="str">
        <f t="shared" ref="CGA10:CHC10" si="70">IF(DAY(CGA11)=1,CGA11,"")</f>
        <v/>
      </c>
      <c r="CGB10" s="157" t="str">
        <f t="shared" si="70"/>
        <v/>
      </c>
      <c r="CGC10" s="157" t="str">
        <f t="shared" si="70"/>
        <v/>
      </c>
      <c r="CGD10" s="157" t="str">
        <f t="shared" si="70"/>
        <v/>
      </c>
      <c r="CGE10" s="157" t="str">
        <f t="shared" si="70"/>
        <v/>
      </c>
      <c r="CGF10" s="157" t="str">
        <f t="shared" si="70"/>
        <v/>
      </c>
      <c r="CGG10" s="157" t="str">
        <f t="shared" si="70"/>
        <v/>
      </c>
      <c r="CGH10" s="157" t="str">
        <f t="shared" si="70"/>
        <v/>
      </c>
      <c r="CGI10" s="157" t="str">
        <f t="shared" si="70"/>
        <v/>
      </c>
      <c r="CGJ10" s="157" t="str">
        <f t="shared" si="70"/>
        <v/>
      </c>
      <c r="CGK10" s="157" t="str">
        <f t="shared" si="70"/>
        <v/>
      </c>
      <c r="CGL10" s="157" t="str">
        <f t="shared" si="70"/>
        <v/>
      </c>
      <c r="CGM10" s="157" t="str">
        <f t="shared" si="70"/>
        <v/>
      </c>
      <c r="CGN10" s="157" t="str">
        <f t="shared" si="70"/>
        <v/>
      </c>
      <c r="CGO10" s="157" t="str">
        <f t="shared" si="70"/>
        <v/>
      </c>
      <c r="CGP10" s="157" t="str">
        <f t="shared" si="70"/>
        <v/>
      </c>
      <c r="CGQ10" s="157">
        <f t="shared" si="70"/>
        <v>46023</v>
      </c>
      <c r="CGR10" s="157" t="str">
        <f t="shared" si="70"/>
        <v/>
      </c>
      <c r="CGS10" s="157" t="str">
        <f t="shared" si="70"/>
        <v/>
      </c>
      <c r="CGT10" s="157" t="str">
        <f t="shared" si="70"/>
        <v/>
      </c>
      <c r="CGU10" s="157" t="str">
        <f t="shared" si="70"/>
        <v/>
      </c>
      <c r="CGV10" s="157" t="str">
        <f t="shared" si="70"/>
        <v/>
      </c>
      <c r="CGW10" s="157" t="str">
        <f t="shared" si="70"/>
        <v/>
      </c>
      <c r="CGX10" s="157" t="str">
        <f t="shared" si="70"/>
        <v/>
      </c>
      <c r="CGY10" s="157" t="str">
        <f t="shared" si="70"/>
        <v/>
      </c>
      <c r="CGZ10" s="157" t="str">
        <f t="shared" si="70"/>
        <v/>
      </c>
      <c r="CHA10" s="157" t="str">
        <f t="shared" si="70"/>
        <v/>
      </c>
      <c r="CHB10" s="157" t="str">
        <f t="shared" si="70"/>
        <v/>
      </c>
      <c r="CHC10" s="157" t="str">
        <f t="shared" si="70"/>
        <v/>
      </c>
    </row>
    <row r="11" spans="1:2239" ht="15" customHeight="1">
      <c r="A11" s="158"/>
      <c r="B11" s="159" t="s">
        <v>3</v>
      </c>
      <c r="C11" s="160" t="s">
        <v>24</v>
      </c>
      <c r="D11" s="160" t="s">
        <v>25</v>
      </c>
      <c r="E11" s="160" t="s">
        <v>2</v>
      </c>
      <c r="F11" s="161" t="s">
        <v>103</v>
      </c>
      <c r="G11" s="162" t="s">
        <v>4</v>
      </c>
      <c r="H11" s="163" t="s">
        <v>6</v>
      </c>
      <c r="I11" s="164" t="s">
        <v>107</v>
      </c>
      <c r="J11" s="165" t="s">
        <v>108</v>
      </c>
      <c r="K11" s="161" t="s">
        <v>104</v>
      </c>
      <c r="L11" s="166" t="s">
        <v>58</v>
      </c>
      <c r="M11" s="160" t="s">
        <v>59</v>
      </c>
      <c r="N11" s="167" t="s">
        <v>105</v>
      </c>
      <c r="O11" s="168" t="s">
        <v>8</v>
      </c>
      <c r="P11" s="169">
        <v>1</v>
      </c>
      <c r="Q11" s="169">
        <v>2</v>
      </c>
      <c r="R11" s="169">
        <v>3</v>
      </c>
      <c r="S11" s="169">
        <v>4</v>
      </c>
      <c r="T11" s="169">
        <v>5</v>
      </c>
      <c r="U11" s="169">
        <v>6</v>
      </c>
      <c r="V11" s="169">
        <v>7</v>
      </c>
      <c r="W11" s="169">
        <v>8</v>
      </c>
      <c r="X11" s="169">
        <v>9</v>
      </c>
      <c r="Y11" s="169">
        <v>10</v>
      </c>
      <c r="Z11" s="169">
        <v>11</v>
      </c>
      <c r="AA11" s="169">
        <v>12</v>
      </c>
      <c r="AB11" s="170" t="s">
        <v>37</v>
      </c>
      <c r="AC11" s="171" t="s">
        <v>116</v>
      </c>
      <c r="AD11" s="172" t="s">
        <v>159</v>
      </c>
      <c r="AE11" s="172" t="s">
        <v>160</v>
      </c>
      <c r="AF11" s="173" t="s">
        <v>34</v>
      </c>
      <c r="AH11" s="174" t="s">
        <v>60</v>
      </c>
      <c r="AI11" s="175">
        <f>DATE($AH$1,1,1)</f>
        <v>43831</v>
      </c>
      <c r="AJ11" s="176">
        <f>AI11+1</f>
        <v>43832</v>
      </c>
      <c r="AK11" s="176">
        <f t="shared" ref="AK11:AS11" si="71">AJ11+1</f>
        <v>43833</v>
      </c>
      <c r="AL11" s="176">
        <f t="shared" si="71"/>
        <v>43834</v>
      </c>
      <c r="AM11" s="176">
        <f t="shared" si="71"/>
        <v>43835</v>
      </c>
      <c r="AN11" s="176">
        <f t="shared" si="71"/>
        <v>43836</v>
      </c>
      <c r="AO11" s="177">
        <f t="shared" si="71"/>
        <v>43837</v>
      </c>
      <c r="AP11" s="175">
        <f t="shared" si="71"/>
        <v>43838</v>
      </c>
      <c r="AQ11" s="176">
        <f t="shared" si="71"/>
        <v>43839</v>
      </c>
      <c r="AR11" s="176">
        <f t="shared" si="71"/>
        <v>43840</v>
      </c>
      <c r="AS11" s="176">
        <f t="shared" si="71"/>
        <v>43841</v>
      </c>
      <c r="AT11" s="176">
        <f>AS11+1</f>
        <v>43842</v>
      </c>
      <c r="AU11" s="176">
        <f t="shared" ref="AU11:BC11" si="72">AT11+1</f>
        <v>43843</v>
      </c>
      <c r="AV11" s="177">
        <f t="shared" si="72"/>
        <v>43844</v>
      </c>
      <c r="AW11" s="175">
        <f t="shared" si="72"/>
        <v>43845</v>
      </c>
      <c r="AX11" s="176">
        <f t="shared" si="72"/>
        <v>43846</v>
      </c>
      <c r="AY11" s="176">
        <f t="shared" si="72"/>
        <v>43847</v>
      </c>
      <c r="AZ11" s="176">
        <f t="shared" si="72"/>
        <v>43848</v>
      </c>
      <c r="BA11" s="176">
        <f t="shared" si="72"/>
        <v>43849</v>
      </c>
      <c r="BB11" s="176">
        <f t="shared" si="72"/>
        <v>43850</v>
      </c>
      <c r="BC11" s="177">
        <f t="shared" si="72"/>
        <v>43851</v>
      </c>
      <c r="BD11" s="175">
        <f>BC11+1</f>
        <v>43852</v>
      </c>
      <c r="BE11" s="176">
        <f t="shared" ref="BE11:BM11" si="73">BD11+1</f>
        <v>43853</v>
      </c>
      <c r="BF11" s="176">
        <f t="shared" si="73"/>
        <v>43854</v>
      </c>
      <c r="BG11" s="176">
        <f t="shared" si="73"/>
        <v>43855</v>
      </c>
      <c r="BH11" s="176">
        <f t="shared" si="73"/>
        <v>43856</v>
      </c>
      <c r="BI11" s="176">
        <f t="shared" si="73"/>
        <v>43857</v>
      </c>
      <c r="BJ11" s="177">
        <f t="shared" si="73"/>
        <v>43858</v>
      </c>
      <c r="BK11" s="175">
        <f t="shared" si="73"/>
        <v>43859</v>
      </c>
      <c r="BL11" s="176">
        <f t="shared" si="73"/>
        <v>43860</v>
      </c>
      <c r="BM11" s="176">
        <f t="shared" si="73"/>
        <v>43861</v>
      </c>
      <c r="BN11" s="176">
        <f>BM11+1</f>
        <v>43862</v>
      </c>
      <c r="BO11" s="176">
        <f t="shared" ref="BO11:BW11" si="74">BN11+1</f>
        <v>43863</v>
      </c>
      <c r="BP11" s="176">
        <f t="shared" si="74"/>
        <v>43864</v>
      </c>
      <c r="BQ11" s="177">
        <f t="shared" si="74"/>
        <v>43865</v>
      </c>
      <c r="BR11" s="175">
        <f t="shared" si="74"/>
        <v>43866</v>
      </c>
      <c r="BS11" s="176">
        <f t="shared" si="74"/>
        <v>43867</v>
      </c>
      <c r="BT11" s="176">
        <f t="shared" si="74"/>
        <v>43868</v>
      </c>
      <c r="BU11" s="176">
        <f t="shared" si="74"/>
        <v>43869</v>
      </c>
      <c r="BV11" s="176">
        <f t="shared" si="74"/>
        <v>43870</v>
      </c>
      <c r="BW11" s="176">
        <f t="shared" si="74"/>
        <v>43871</v>
      </c>
      <c r="BX11" s="177">
        <f>BW11+1</f>
        <v>43872</v>
      </c>
      <c r="BY11" s="175">
        <f t="shared" ref="BY11:CP11" si="75">BX11+1</f>
        <v>43873</v>
      </c>
      <c r="BZ11" s="176">
        <f t="shared" si="75"/>
        <v>43874</v>
      </c>
      <c r="CA11" s="176">
        <f t="shared" si="75"/>
        <v>43875</v>
      </c>
      <c r="CB11" s="176">
        <f t="shared" si="75"/>
        <v>43876</v>
      </c>
      <c r="CC11" s="176">
        <f t="shared" si="75"/>
        <v>43877</v>
      </c>
      <c r="CD11" s="176">
        <f t="shared" si="75"/>
        <v>43878</v>
      </c>
      <c r="CE11" s="177">
        <f t="shared" si="75"/>
        <v>43879</v>
      </c>
      <c r="CF11" s="175">
        <f t="shared" si="75"/>
        <v>43880</v>
      </c>
      <c r="CG11" s="176">
        <f t="shared" si="75"/>
        <v>43881</v>
      </c>
      <c r="CH11" s="176">
        <f t="shared" si="75"/>
        <v>43882</v>
      </c>
      <c r="CI11" s="176">
        <f t="shared" si="75"/>
        <v>43883</v>
      </c>
      <c r="CJ11" s="176">
        <f t="shared" si="75"/>
        <v>43884</v>
      </c>
      <c r="CK11" s="176">
        <f t="shared" si="75"/>
        <v>43885</v>
      </c>
      <c r="CL11" s="177">
        <f t="shared" si="75"/>
        <v>43886</v>
      </c>
      <c r="CM11" s="175">
        <f t="shared" si="75"/>
        <v>43887</v>
      </c>
      <c r="CN11" s="176">
        <f t="shared" si="75"/>
        <v>43888</v>
      </c>
      <c r="CO11" s="176">
        <f t="shared" si="75"/>
        <v>43889</v>
      </c>
      <c r="CP11" s="176">
        <f t="shared" si="75"/>
        <v>43890</v>
      </c>
      <c r="CQ11" s="176">
        <f>CP11+1</f>
        <v>43891</v>
      </c>
      <c r="CR11" s="176">
        <f t="shared" ref="CR11:CZ11" si="76">CQ11+1</f>
        <v>43892</v>
      </c>
      <c r="CS11" s="177">
        <f t="shared" si="76"/>
        <v>43893</v>
      </c>
      <c r="CT11" s="175">
        <f t="shared" si="76"/>
        <v>43894</v>
      </c>
      <c r="CU11" s="176">
        <f t="shared" si="76"/>
        <v>43895</v>
      </c>
      <c r="CV11" s="176">
        <f t="shared" si="76"/>
        <v>43896</v>
      </c>
      <c r="CW11" s="176">
        <f t="shared" si="76"/>
        <v>43897</v>
      </c>
      <c r="CX11" s="176">
        <f t="shared" si="76"/>
        <v>43898</v>
      </c>
      <c r="CY11" s="176">
        <f t="shared" si="76"/>
        <v>43899</v>
      </c>
      <c r="CZ11" s="177">
        <f t="shared" si="76"/>
        <v>43900</v>
      </c>
      <c r="DA11" s="175">
        <f>CZ11+1</f>
        <v>43901</v>
      </c>
      <c r="DB11" s="176">
        <f t="shared" ref="DB11:DJ11" si="77">DA11+1</f>
        <v>43902</v>
      </c>
      <c r="DC11" s="176">
        <f t="shared" si="77"/>
        <v>43903</v>
      </c>
      <c r="DD11" s="176">
        <f t="shared" si="77"/>
        <v>43904</v>
      </c>
      <c r="DE11" s="176">
        <f t="shared" si="77"/>
        <v>43905</v>
      </c>
      <c r="DF11" s="176">
        <f t="shared" si="77"/>
        <v>43906</v>
      </c>
      <c r="DG11" s="177">
        <f t="shared" si="77"/>
        <v>43907</v>
      </c>
      <c r="DH11" s="175">
        <f t="shared" si="77"/>
        <v>43908</v>
      </c>
      <c r="DI11" s="176">
        <f t="shared" si="77"/>
        <v>43909</v>
      </c>
      <c r="DJ11" s="176">
        <f t="shared" si="77"/>
        <v>43910</v>
      </c>
      <c r="DK11" s="176">
        <f>DJ11+1</f>
        <v>43911</v>
      </c>
      <c r="DL11" s="176">
        <f t="shared" ref="DL11:EB11" si="78">DK11+1</f>
        <v>43912</v>
      </c>
      <c r="DM11" s="176">
        <f t="shared" si="78"/>
        <v>43913</v>
      </c>
      <c r="DN11" s="177">
        <f t="shared" si="78"/>
        <v>43914</v>
      </c>
      <c r="DO11" s="175">
        <f t="shared" si="78"/>
        <v>43915</v>
      </c>
      <c r="DP11" s="176">
        <f t="shared" si="78"/>
        <v>43916</v>
      </c>
      <c r="DQ11" s="176">
        <f t="shared" si="78"/>
        <v>43917</v>
      </c>
      <c r="DR11" s="176">
        <f t="shared" si="78"/>
        <v>43918</v>
      </c>
      <c r="DS11" s="176">
        <f t="shared" si="78"/>
        <v>43919</v>
      </c>
      <c r="DT11" s="176">
        <f t="shared" si="78"/>
        <v>43920</v>
      </c>
      <c r="DU11" s="177">
        <f t="shared" si="78"/>
        <v>43921</v>
      </c>
      <c r="DV11" s="175">
        <f t="shared" si="78"/>
        <v>43922</v>
      </c>
      <c r="DW11" s="176">
        <f t="shared" si="78"/>
        <v>43923</v>
      </c>
      <c r="DX11" s="176">
        <f t="shared" si="78"/>
        <v>43924</v>
      </c>
      <c r="DY11" s="176">
        <f t="shared" si="78"/>
        <v>43925</v>
      </c>
      <c r="DZ11" s="176">
        <f t="shared" si="78"/>
        <v>43926</v>
      </c>
      <c r="EA11" s="176">
        <f t="shared" si="78"/>
        <v>43927</v>
      </c>
      <c r="EB11" s="177">
        <f t="shared" si="78"/>
        <v>43928</v>
      </c>
      <c r="EC11" s="175">
        <f>EB11+1</f>
        <v>43929</v>
      </c>
      <c r="ED11" s="176">
        <f t="shared" ref="ED11:EL11" si="79">EC11+1</f>
        <v>43930</v>
      </c>
      <c r="EE11" s="176">
        <f t="shared" si="79"/>
        <v>43931</v>
      </c>
      <c r="EF11" s="176">
        <f t="shared" si="79"/>
        <v>43932</v>
      </c>
      <c r="EG11" s="176">
        <f t="shared" si="79"/>
        <v>43933</v>
      </c>
      <c r="EH11" s="176">
        <f t="shared" si="79"/>
        <v>43934</v>
      </c>
      <c r="EI11" s="177">
        <f t="shared" si="79"/>
        <v>43935</v>
      </c>
      <c r="EJ11" s="175">
        <f t="shared" si="79"/>
        <v>43936</v>
      </c>
      <c r="EK11" s="176">
        <f t="shared" si="79"/>
        <v>43937</v>
      </c>
      <c r="EL11" s="176">
        <f t="shared" si="79"/>
        <v>43938</v>
      </c>
      <c r="EM11" s="176">
        <f>EL11+1</f>
        <v>43939</v>
      </c>
      <c r="EN11" s="176">
        <f t="shared" ref="EN11:EV11" si="80">EM11+1</f>
        <v>43940</v>
      </c>
      <c r="EO11" s="176">
        <f t="shared" si="80"/>
        <v>43941</v>
      </c>
      <c r="EP11" s="177">
        <f t="shared" si="80"/>
        <v>43942</v>
      </c>
      <c r="EQ11" s="175">
        <f t="shared" si="80"/>
        <v>43943</v>
      </c>
      <c r="ER11" s="176">
        <f t="shared" si="80"/>
        <v>43944</v>
      </c>
      <c r="ES11" s="176">
        <f t="shared" si="80"/>
        <v>43945</v>
      </c>
      <c r="ET11" s="176">
        <f t="shared" si="80"/>
        <v>43946</v>
      </c>
      <c r="EU11" s="176">
        <f t="shared" si="80"/>
        <v>43947</v>
      </c>
      <c r="EV11" s="176">
        <f t="shared" si="80"/>
        <v>43948</v>
      </c>
      <c r="EW11" s="177">
        <f>EV11+1</f>
        <v>43949</v>
      </c>
      <c r="EX11" s="175">
        <f t="shared" ref="EX11:FF11" si="81">EW11+1</f>
        <v>43950</v>
      </c>
      <c r="EY11" s="176">
        <f t="shared" si="81"/>
        <v>43951</v>
      </c>
      <c r="EZ11" s="176">
        <f t="shared" si="81"/>
        <v>43952</v>
      </c>
      <c r="FA11" s="176">
        <f t="shared" si="81"/>
        <v>43953</v>
      </c>
      <c r="FB11" s="176">
        <f t="shared" si="81"/>
        <v>43954</v>
      </c>
      <c r="FC11" s="176">
        <f t="shared" si="81"/>
        <v>43955</v>
      </c>
      <c r="FD11" s="177">
        <f t="shared" si="81"/>
        <v>43956</v>
      </c>
      <c r="FE11" s="175">
        <f t="shared" si="81"/>
        <v>43957</v>
      </c>
      <c r="FF11" s="176">
        <f t="shared" si="81"/>
        <v>43958</v>
      </c>
      <c r="FG11" s="176">
        <f>FF11+1</f>
        <v>43959</v>
      </c>
      <c r="FH11" s="176">
        <f t="shared" ref="FH11:FY11" si="82">FG11+1</f>
        <v>43960</v>
      </c>
      <c r="FI11" s="176">
        <f t="shared" si="82"/>
        <v>43961</v>
      </c>
      <c r="FJ11" s="176">
        <f t="shared" si="82"/>
        <v>43962</v>
      </c>
      <c r="FK11" s="177">
        <f t="shared" si="82"/>
        <v>43963</v>
      </c>
      <c r="FL11" s="175">
        <f t="shared" si="82"/>
        <v>43964</v>
      </c>
      <c r="FM11" s="176">
        <f t="shared" si="82"/>
        <v>43965</v>
      </c>
      <c r="FN11" s="176">
        <f t="shared" si="82"/>
        <v>43966</v>
      </c>
      <c r="FO11" s="176">
        <f t="shared" si="82"/>
        <v>43967</v>
      </c>
      <c r="FP11" s="176">
        <f t="shared" si="82"/>
        <v>43968</v>
      </c>
      <c r="FQ11" s="176">
        <f t="shared" si="82"/>
        <v>43969</v>
      </c>
      <c r="FR11" s="177">
        <f t="shared" si="82"/>
        <v>43970</v>
      </c>
      <c r="FS11" s="175">
        <f t="shared" si="82"/>
        <v>43971</v>
      </c>
      <c r="FT11" s="176">
        <f t="shared" si="82"/>
        <v>43972</v>
      </c>
      <c r="FU11" s="176">
        <f t="shared" si="82"/>
        <v>43973</v>
      </c>
      <c r="FV11" s="176">
        <f t="shared" si="82"/>
        <v>43974</v>
      </c>
      <c r="FW11" s="176">
        <f t="shared" si="82"/>
        <v>43975</v>
      </c>
      <c r="FX11" s="176">
        <f t="shared" si="82"/>
        <v>43976</v>
      </c>
      <c r="FY11" s="177">
        <f t="shared" si="82"/>
        <v>43977</v>
      </c>
      <c r="FZ11" s="175">
        <f>FY11+1</f>
        <v>43978</v>
      </c>
      <c r="GA11" s="176">
        <f t="shared" ref="GA11:GI11" si="83">FZ11+1</f>
        <v>43979</v>
      </c>
      <c r="GB11" s="176">
        <f t="shared" si="83"/>
        <v>43980</v>
      </c>
      <c r="GC11" s="176">
        <f t="shared" si="83"/>
        <v>43981</v>
      </c>
      <c r="GD11" s="176">
        <f t="shared" si="83"/>
        <v>43982</v>
      </c>
      <c r="GE11" s="176">
        <f t="shared" si="83"/>
        <v>43983</v>
      </c>
      <c r="GF11" s="177">
        <f t="shared" si="83"/>
        <v>43984</v>
      </c>
      <c r="GG11" s="175">
        <f t="shared" si="83"/>
        <v>43985</v>
      </c>
      <c r="GH11" s="176">
        <f t="shared" si="83"/>
        <v>43986</v>
      </c>
      <c r="GI11" s="176">
        <f t="shared" si="83"/>
        <v>43987</v>
      </c>
      <c r="GJ11" s="176">
        <f>GI11+1</f>
        <v>43988</v>
      </c>
      <c r="GK11" s="176">
        <f t="shared" ref="GK11:GS11" si="84">GJ11+1</f>
        <v>43989</v>
      </c>
      <c r="GL11" s="176">
        <f t="shared" si="84"/>
        <v>43990</v>
      </c>
      <c r="GM11" s="177">
        <f t="shared" si="84"/>
        <v>43991</v>
      </c>
      <c r="GN11" s="175">
        <f t="shared" si="84"/>
        <v>43992</v>
      </c>
      <c r="GO11" s="176">
        <f t="shared" si="84"/>
        <v>43993</v>
      </c>
      <c r="GP11" s="176">
        <f t="shared" si="84"/>
        <v>43994</v>
      </c>
      <c r="GQ11" s="176">
        <f t="shared" si="84"/>
        <v>43995</v>
      </c>
      <c r="GR11" s="176">
        <f t="shared" si="84"/>
        <v>43996</v>
      </c>
      <c r="GS11" s="176">
        <f t="shared" si="84"/>
        <v>43997</v>
      </c>
      <c r="GT11" s="177">
        <f>GS11+1</f>
        <v>43998</v>
      </c>
      <c r="GU11" s="175">
        <f t="shared" ref="GU11:HR11" si="85">GT11+1</f>
        <v>43999</v>
      </c>
      <c r="GV11" s="176">
        <f t="shared" si="85"/>
        <v>44000</v>
      </c>
      <c r="GW11" s="176">
        <f t="shared" si="85"/>
        <v>44001</v>
      </c>
      <c r="GX11" s="176">
        <f t="shared" si="85"/>
        <v>44002</v>
      </c>
      <c r="GY11" s="176">
        <f t="shared" si="85"/>
        <v>44003</v>
      </c>
      <c r="GZ11" s="176">
        <f t="shared" si="85"/>
        <v>44004</v>
      </c>
      <c r="HA11" s="177">
        <f t="shared" si="85"/>
        <v>44005</v>
      </c>
      <c r="HB11" s="175">
        <f t="shared" si="85"/>
        <v>44006</v>
      </c>
      <c r="HC11" s="176">
        <f t="shared" si="85"/>
        <v>44007</v>
      </c>
      <c r="HD11" s="176">
        <f t="shared" si="85"/>
        <v>44008</v>
      </c>
      <c r="HE11" s="176">
        <f t="shared" si="85"/>
        <v>44009</v>
      </c>
      <c r="HF11" s="176">
        <f t="shared" si="85"/>
        <v>44010</v>
      </c>
      <c r="HG11" s="176">
        <f t="shared" si="85"/>
        <v>44011</v>
      </c>
      <c r="HH11" s="177">
        <f t="shared" si="85"/>
        <v>44012</v>
      </c>
      <c r="HI11" s="175">
        <f t="shared" si="85"/>
        <v>44013</v>
      </c>
      <c r="HJ11" s="176">
        <f t="shared" si="85"/>
        <v>44014</v>
      </c>
      <c r="HK11" s="176">
        <f t="shared" si="85"/>
        <v>44015</v>
      </c>
      <c r="HL11" s="176">
        <f t="shared" si="85"/>
        <v>44016</v>
      </c>
      <c r="HM11" s="176">
        <f t="shared" si="85"/>
        <v>44017</v>
      </c>
      <c r="HN11" s="176">
        <f t="shared" si="85"/>
        <v>44018</v>
      </c>
      <c r="HO11" s="177">
        <f t="shared" si="85"/>
        <v>44019</v>
      </c>
      <c r="HP11" s="175">
        <f t="shared" si="85"/>
        <v>44020</v>
      </c>
      <c r="HQ11" s="176">
        <f t="shared" si="85"/>
        <v>44021</v>
      </c>
      <c r="HR11" s="176">
        <f t="shared" si="85"/>
        <v>44022</v>
      </c>
      <c r="HS11" s="176">
        <f>HR11+1</f>
        <v>44023</v>
      </c>
      <c r="HT11" s="176">
        <f t="shared" ref="HT11:IB11" si="86">HS11+1</f>
        <v>44024</v>
      </c>
      <c r="HU11" s="176">
        <f t="shared" si="86"/>
        <v>44025</v>
      </c>
      <c r="HV11" s="177">
        <f t="shared" si="86"/>
        <v>44026</v>
      </c>
      <c r="HW11" s="175">
        <f t="shared" si="86"/>
        <v>44027</v>
      </c>
      <c r="HX11" s="176">
        <f t="shared" si="86"/>
        <v>44028</v>
      </c>
      <c r="HY11" s="176">
        <f t="shared" si="86"/>
        <v>44029</v>
      </c>
      <c r="HZ11" s="176">
        <f t="shared" si="86"/>
        <v>44030</v>
      </c>
      <c r="IA11" s="176">
        <f t="shared" si="86"/>
        <v>44031</v>
      </c>
      <c r="IB11" s="176">
        <f t="shared" si="86"/>
        <v>44032</v>
      </c>
      <c r="IC11" s="177">
        <f>IB11+1</f>
        <v>44033</v>
      </c>
      <c r="ID11" s="175">
        <f t="shared" ref="ID11:IL11" si="87">IC11+1</f>
        <v>44034</v>
      </c>
      <c r="IE11" s="176">
        <f t="shared" si="87"/>
        <v>44035</v>
      </c>
      <c r="IF11" s="176">
        <f t="shared" si="87"/>
        <v>44036</v>
      </c>
      <c r="IG11" s="176">
        <f t="shared" si="87"/>
        <v>44037</v>
      </c>
      <c r="IH11" s="176">
        <f t="shared" si="87"/>
        <v>44038</v>
      </c>
      <c r="II11" s="176">
        <f t="shared" si="87"/>
        <v>44039</v>
      </c>
      <c r="IJ11" s="177">
        <f t="shared" si="87"/>
        <v>44040</v>
      </c>
      <c r="IK11" s="175">
        <f t="shared" si="87"/>
        <v>44041</v>
      </c>
      <c r="IL11" s="176">
        <f t="shared" si="87"/>
        <v>44042</v>
      </c>
      <c r="IM11" s="176">
        <f>IL11+1</f>
        <v>44043</v>
      </c>
      <c r="IN11" s="176">
        <f t="shared" ref="IN11:IV11" si="88">IM11+1</f>
        <v>44044</v>
      </c>
      <c r="IO11" s="176">
        <f t="shared" si="88"/>
        <v>44045</v>
      </c>
      <c r="IP11" s="176">
        <f t="shared" si="88"/>
        <v>44046</v>
      </c>
      <c r="IQ11" s="177">
        <f t="shared" si="88"/>
        <v>44047</v>
      </c>
      <c r="IR11" s="175">
        <f t="shared" si="88"/>
        <v>44048</v>
      </c>
      <c r="IS11" s="176">
        <f t="shared" si="88"/>
        <v>44049</v>
      </c>
      <c r="IT11" s="176">
        <f t="shared" si="88"/>
        <v>44050</v>
      </c>
      <c r="IU11" s="176">
        <f t="shared" si="88"/>
        <v>44051</v>
      </c>
      <c r="IV11" s="176">
        <f t="shared" si="88"/>
        <v>44052</v>
      </c>
      <c r="IW11" s="176">
        <f>IV11+1</f>
        <v>44053</v>
      </c>
      <c r="IX11" s="177">
        <f t="shared" ref="IX11:JO11" si="89">IW11+1</f>
        <v>44054</v>
      </c>
      <c r="IY11" s="175">
        <f t="shared" si="89"/>
        <v>44055</v>
      </c>
      <c r="IZ11" s="176">
        <f t="shared" si="89"/>
        <v>44056</v>
      </c>
      <c r="JA11" s="176">
        <f t="shared" si="89"/>
        <v>44057</v>
      </c>
      <c r="JB11" s="176">
        <f t="shared" si="89"/>
        <v>44058</v>
      </c>
      <c r="JC11" s="176">
        <f t="shared" si="89"/>
        <v>44059</v>
      </c>
      <c r="JD11" s="176">
        <f t="shared" si="89"/>
        <v>44060</v>
      </c>
      <c r="JE11" s="177">
        <f t="shared" si="89"/>
        <v>44061</v>
      </c>
      <c r="JF11" s="175">
        <f t="shared" si="89"/>
        <v>44062</v>
      </c>
      <c r="JG11" s="176">
        <f t="shared" si="89"/>
        <v>44063</v>
      </c>
      <c r="JH11" s="176">
        <f t="shared" si="89"/>
        <v>44064</v>
      </c>
      <c r="JI11" s="176">
        <f t="shared" si="89"/>
        <v>44065</v>
      </c>
      <c r="JJ11" s="176">
        <f t="shared" si="89"/>
        <v>44066</v>
      </c>
      <c r="JK11" s="176">
        <f t="shared" si="89"/>
        <v>44067</v>
      </c>
      <c r="JL11" s="177">
        <f t="shared" si="89"/>
        <v>44068</v>
      </c>
      <c r="JM11" s="175">
        <f t="shared" si="89"/>
        <v>44069</v>
      </c>
      <c r="JN11" s="176">
        <f t="shared" si="89"/>
        <v>44070</v>
      </c>
      <c r="JO11" s="176">
        <f t="shared" si="89"/>
        <v>44071</v>
      </c>
      <c r="JP11" s="176">
        <f>JO11+1</f>
        <v>44072</v>
      </c>
      <c r="JQ11" s="176">
        <f t="shared" ref="JQ11:JY11" si="90">JP11+1</f>
        <v>44073</v>
      </c>
      <c r="JR11" s="176">
        <f t="shared" si="90"/>
        <v>44074</v>
      </c>
      <c r="JS11" s="177">
        <f t="shared" si="90"/>
        <v>44075</v>
      </c>
      <c r="JT11" s="175">
        <f t="shared" si="90"/>
        <v>44076</v>
      </c>
      <c r="JU11" s="176">
        <f t="shared" si="90"/>
        <v>44077</v>
      </c>
      <c r="JV11" s="176">
        <f t="shared" si="90"/>
        <v>44078</v>
      </c>
      <c r="JW11" s="176">
        <f t="shared" si="90"/>
        <v>44079</v>
      </c>
      <c r="JX11" s="176">
        <f t="shared" si="90"/>
        <v>44080</v>
      </c>
      <c r="JY11" s="176">
        <f t="shared" si="90"/>
        <v>44081</v>
      </c>
      <c r="JZ11" s="177">
        <f>JY11+1</f>
        <v>44082</v>
      </c>
      <c r="KA11" s="175">
        <f t="shared" ref="KA11:KI11" si="91">JZ11+1</f>
        <v>44083</v>
      </c>
      <c r="KB11" s="176">
        <f t="shared" si="91"/>
        <v>44084</v>
      </c>
      <c r="KC11" s="176">
        <f t="shared" si="91"/>
        <v>44085</v>
      </c>
      <c r="KD11" s="176">
        <f t="shared" si="91"/>
        <v>44086</v>
      </c>
      <c r="KE11" s="176">
        <f t="shared" si="91"/>
        <v>44087</v>
      </c>
      <c r="KF11" s="176">
        <f t="shared" si="91"/>
        <v>44088</v>
      </c>
      <c r="KG11" s="177">
        <f t="shared" si="91"/>
        <v>44089</v>
      </c>
      <c r="KH11" s="175">
        <f t="shared" si="91"/>
        <v>44090</v>
      </c>
      <c r="KI11" s="176">
        <f t="shared" si="91"/>
        <v>44091</v>
      </c>
      <c r="KJ11" s="176">
        <f>KI11+1</f>
        <v>44092</v>
      </c>
      <c r="KK11" s="176">
        <f t="shared" ref="KK11:LA11" si="92">KJ11+1</f>
        <v>44093</v>
      </c>
      <c r="KL11" s="176">
        <f t="shared" si="92"/>
        <v>44094</v>
      </c>
      <c r="KM11" s="176">
        <f t="shared" si="92"/>
        <v>44095</v>
      </c>
      <c r="KN11" s="177">
        <f t="shared" si="92"/>
        <v>44096</v>
      </c>
      <c r="KO11" s="175">
        <f t="shared" si="92"/>
        <v>44097</v>
      </c>
      <c r="KP11" s="176">
        <f t="shared" si="92"/>
        <v>44098</v>
      </c>
      <c r="KQ11" s="176">
        <f t="shared" si="92"/>
        <v>44099</v>
      </c>
      <c r="KR11" s="176">
        <f t="shared" si="92"/>
        <v>44100</v>
      </c>
      <c r="KS11" s="176">
        <f t="shared" si="92"/>
        <v>44101</v>
      </c>
      <c r="KT11" s="176">
        <f t="shared" si="92"/>
        <v>44102</v>
      </c>
      <c r="KU11" s="177">
        <f t="shared" si="92"/>
        <v>44103</v>
      </c>
      <c r="KV11" s="175">
        <f t="shared" si="92"/>
        <v>44104</v>
      </c>
      <c r="KW11" s="176">
        <f t="shared" si="92"/>
        <v>44105</v>
      </c>
      <c r="KX11" s="176">
        <f t="shared" si="92"/>
        <v>44106</v>
      </c>
      <c r="KY11" s="176">
        <f t="shared" si="92"/>
        <v>44107</v>
      </c>
      <c r="KZ11" s="176">
        <f t="shared" si="92"/>
        <v>44108</v>
      </c>
      <c r="LA11" s="176">
        <f t="shared" si="92"/>
        <v>44109</v>
      </c>
      <c r="LB11" s="177">
        <f>LA11+1</f>
        <v>44110</v>
      </c>
      <c r="LC11" s="175">
        <f t="shared" ref="LC11:LK11" si="93">LB11+1</f>
        <v>44111</v>
      </c>
      <c r="LD11" s="176">
        <f t="shared" si="93"/>
        <v>44112</v>
      </c>
      <c r="LE11" s="176">
        <f t="shared" si="93"/>
        <v>44113</v>
      </c>
      <c r="LF11" s="176">
        <f t="shared" si="93"/>
        <v>44114</v>
      </c>
      <c r="LG11" s="176">
        <f t="shared" si="93"/>
        <v>44115</v>
      </c>
      <c r="LH11" s="176">
        <f t="shared" si="93"/>
        <v>44116</v>
      </c>
      <c r="LI11" s="177">
        <f t="shared" si="93"/>
        <v>44117</v>
      </c>
      <c r="LJ11" s="175">
        <f t="shared" si="93"/>
        <v>44118</v>
      </c>
      <c r="LK11" s="176">
        <f t="shared" si="93"/>
        <v>44119</v>
      </c>
      <c r="LL11" s="176">
        <f>LK11+1</f>
        <v>44120</v>
      </c>
      <c r="LM11" s="176">
        <f t="shared" ref="LM11:LU11" si="94">LL11+1</f>
        <v>44121</v>
      </c>
      <c r="LN11" s="176">
        <f t="shared" si="94"/>
        <v>44122</v>
      </c>
      <c r="LO11" s="176">
        <f t="shared" si="94"/>
        <v>44123</v>
      </c>
      <c r="LP11" s="177">
        <f t="shared" si="94"/>
        <v>44124</v>
      </c>
      <c r="LQ11" s="175">
        <f t="shared" si="94"/>
        <v>44125</v>
      </c>
      <c r="LR11" s="176">
        <f t="shared" si="94"/>
        <v>44126</v>
      </c>
      <c r="LS11" s="176">
        <f t="shared" si="94"/>
        <v>44127</v>
      </c>
      <c r="LT11" s="176">
        <f t="shared" si="94"/>
        <v>44128</v>
      </c>
      <c r="LU11" s="176">
        <f t="shared" si="94"/>
        <v>44129</v>
      </c>
      <c r="LV11" s="176">
        <f>LU11+1</f>
        <v>44130</v>
      </c>
      <c r="LW11" s="177">
        <f t="shared" ref="LW11:ME11" si="95">LV11+1</f>
        <v>44131</v>
      </c>
      <c r="LX11" s="175">
        <f t="shared" si="95"/>
        <v>44132</v>
      </c>
      <c r="LY11" s="176">
        <f t="shared" si="95"/>
        <v>44133</v>
      </c>
      <c r="LZ11" s="176">
        <f t="shared" si="95"/>
        <v>44134</v>
      </c>
      <c r="MA11" s="176">
        <f t="shared" si="95"/>
        <v>44135</v>
      </c>
      <c r="MB11" s="176">
        <f t="shared" si="95"/>
        <v>44136</v>
      </c>
      <c r="MC11" s="176">
        <f t="shared" si="95"/>
        <v>44137</v>
      </c>
      <c r="MD11" s="177">
        <f t="shared" si="95"/>
        <v>44138</v>
      </c>
      <c r="ME11" s="175">
        <f t="shared" si="95"/>
        <v>44139</v>
      </c>
      <c r="MF11" s="176">
        <f>ME11+1</f>
        <v>44140</v>
      </c>
      <c r="MG11" s="176">
        <f t="shared" ref="MG11:MX11" si="96">MF11+1</f>
        <v>44141</v>
      </c>
      <c r="MH11" s="176">
        <f t="shared" si="96"/>
        <v>44142</v>
      </c>
      <c r="MI11" s="176">
        <f t="shared" si="96"/>
        <v>44143</v>
      </c>
      <c r="MJ11" s="176">
        <f t="shared" si="96"/>
        <v>44144</v>
      </c>
      <c r="MK11" s="177">
        <f t="shared" si="96"/>
        <v>44145</v>
      </c>
      <c r="ML11" s="175">
        <f t="shared" si="96"/>
        <v>44146</v>
      </c>
      <c r="MM11" s="176">
        <f t="shared" si="96"/>
        <v>44147</v>
      </c>
      <c r="MN11" s="176">
        <f t="shared" si="96"/>
        <v>44148</v>
      </c>
      <c r="MO11" s="176">
        <f t="shared" si="96"/>
        <v>44149</v>
      </c>
      <c r="MP11" s="176">
        <f t="shared" si="96"/>
        <v>44150</v>
      </c>
      <c r="MQ11" s="176">
        <f t="shared" si="96"/>
        <v>44151</v>
      </c>
      <c r="MR11" s="177">
        <f t="shared" si="96"/>
        <v>44152</v>
      </c>
      <c r="MS11" s="175">
        <f t="shared" si="96"/>
        <v>44153</v>
      </c>
      <c r="MT11" s="176">
        <f t="shared" si="96"/>
        <v>44154</v>
      </c>
      <c r="MU11" s="176">
        <f t="shared" si="96"/>
        <v>44155</v>
      </c>
      <c r="MV11" s="176">
        <f t="shared" si="96"/>
        <v>44156</v>
      </c>
      <c r="MW11" s="176">
        <f t="shared" si="96"/>
        <v>44157</v>
      </c>
      <c r="MX11" s="176">
        <f t="shared" si="96"/>
        <v>44158</v>
      </c>
      <c r="MY11" s="177">
        <f>MX11+1</f>
        <v>44159</v>
      </c>
      <c r="MZ11" s="175">
        <f t="shared" ref="MZ11:NH11" si="97">MY11+1</f>
        <v>44160</v>
      </c>
      <c r="NA11" s="176">
        <f t="shared" si="97"/>
        <v>44161</v>
      </c>
      <c r="NB11" s="176">
        <f t="shared" si="97"/>
        <v>44162</v>
      </c>
      <c r="NC11" s="176">
        <f t="shared" si="97"/>
        <v>44163</v>
      </c>
      <c r="ND11" s="176">
        <f t="shared" si="97"/>
        <v>44164</v>
      </c>
      <c r="NE11" s="176">
        <f t="shared" si="97"/>
        <v>44165</v>
      </c>
      <c r="NF11" s="177">
        <f t="shared" si="97"/>
        <v>44166</v>
      </c>
      <c r="NG11" s="175">
        <f t="shared" si="97"/>
        <v>44167</v>
      </c>
      <c r="NH11" s="176">
        <f t="shared" si="97"/>
        <v>44168</v>
      </c>
      <c r="NI11" s="176">
        <f>NH11+1</f>
        <v>44169</v>
      </c>
      <c r="NJ11" s="176">
        <f t="shared" ref="NJ11:NR11" si="98">NI11+1</f>
        <v>44170</v>
      </c>
      <c r="NK11" s="176">
        <f t="shared" si="98"/>
        <v>44171</v>
      </c>
      <c r="NL11" s="176">
        <f t="shared" si="98"/>
        <v>44172</v>
      </c>
      <c r="NM11" s="177">
        <f t="shared" si="98"/>
        <v>44173</v>
      </c>
      <c r="NN11" s="175">
        <f t="shared" si="98"/>
        <v>44174</v>
      </c>
      <c r="NO11" s="176">
        <f t="shared" si="98"/>
        <v>44175</v>
      </c>
      <c r="NP11" s="176">
        <f t="shared" si="98"/>
        <v>44176</v>
      </c>
      <c r="NQ11" s="176">
        <f t="shared" si="98"/>
        <v>44177</v>
      </c>
      <c r="NR11" s="176">
        <f t="shared" si="98"/>
        <v>44178</v>
      </c>
      <c r="NS11" s="176">
        <f>NR11+1</f>
        <v>44179</v>
      </c>
      <c r="NT11" s="177">
        <f t="shared" ref="NT11:OQ11" si="99">NS11+1</f>
        <v>44180</v>
      </c>
      <c r="NU11" s="175">
        <f t="shared" si="99"/>
        <v>44181</v>
      </c>
      <c r="NV11" s="176">
        <f t="shared" si="99"/>
        <v>44182</v>
      </c>
      <c r="NW11" s="176">
        <f t="shared" si="99"/>
        <v>44183</v>
      </c>
      <c r="NX11" s="176">
        <f t="shared" si="99"/>
        <v>44184</v>
      </c>
      <c r="NY11" s="176">
        <f t="shared" si="99"/>
        <v>44185</v>
      </c>
      <c r="NZ11" s="176">
        <f t="shared" si="99"/>
        <v>44186</v>
      </c>
      <c r="OA11" s="177">
        <f t="shared" si="99"/>
        <v>44187</v>
      </c>
      <c r="OB11" s="175">
        <f t="shared" si="99"/>
        <v>44188</v>
      </c>
      <c r="OC11" s="176">
        <f t="shared" si="99"/>
        <v>44189</v>
      </c>
      <c r="OD11" s="176">
        <f t="shared" si="99"/>
        <v>44190</v>
      </c>
      <c r="OE11" s="176">
        <f t="shared" si="99"/>
        <v>44191</v>
      </c>
      <c r="OF11" s="176">
        <f t="shared" si="99"/>
        <v>44192</v>
      </c>
      <c r="OG11" s="176">
        <f t="shared" si="99"/>
        <v>44193</v>
      </c>
      <c r="OH11" s="177">
        <f t="shared" si="99"/>
        <v>44194</v>
      </c>
      <c r="OI11" s="175">
        <f t="shared" si="99"/>
        <v>44195</v>
      </c>
      <c r="OJ11" s="176">
        <f t="shared" si="99"/>
        <v>44196</v>
      </c>
      <c r="OK11" s="176">
        <f t="shared" si="99"/>
        <v>44197</v>
      </c>
      <c r="OL11" s="176">
        <f t="shared" si="99"/>
        <v>44198</v>
      </c>
      <c r="OM11" s="176">
        <f t="shared" si="99"/>
        <v>44199</v>
      </c>
      <c r="ON11" s="176">
        <f t="shared" si="99"/>
        <v>44200</v>
      </c>
      <c r="OO11" s="177">
        <f t="shared" si="99"/>
        <v>44201</v>
      </c>
      <c r="OP11" s="175">
        <f t="shared" si="99"/>
        <v>44202</v>
      </c>
      <c r="OQ11" s="176">
        <f t="shared" si="99"/>
        <v>44203</v>
      </c>
      <c r="OR11" s="176">
        <f>OQ11+1</f>
        <v>44204</v>
      </c>
      <c r="OS11" s="176">
        <f t="shared" ref="OS11:PA11" si="100">OR11+1</f>
        <v>44205</v>
      </c>
      <c r="OT11" s="176">
        <f t="shared" si="100"/>
        <v>44206</v>
      </c>
      <c r="OU11" s="176">
        <f t="shared" si="100"/>
        <v>44207</v>
      </c>
      <c r="OV11" s="177">
        <f t="shared" si="100"/>
        <v>44208</v>
      </c>
      <c r="OW11" s="175">
        <f t="shared" si="100"/>
        <v>44209</v>
      </c>
      <c r="OX11" s="176">
        <f t="shared" si="100"/>
        <v>44210</v>
      </c>
      <c r="OY11" s="176">
        <f t="shared" si="100"/>
        <v>44211</v>
      </c>
      <c r="OZ11" s="176">
        <f t="shared" si="100"/>
        <v>44212</v>
      </c>
      <c r="PA11" s="176">
        <f t="shared" si="100"/>
        <v>44213</v>
      </c>
      <c r="PB11" s="176">
        <f>PA11+1</f>
        <v>44214</v>
      </c>
      <c r="PC11" s="177">
        <f t="shared" ref="PC11:PK11" si="101">PB11+1</f>
        <v>44215</v>
      </c>
      <c r="PD11" s="175">
        <f t="shared" si="101"/>
        <v>44216</v>
      </c>
      <c r="PE11" s="176">
        <f t="shared" si="101"/>
        <v>44217</v>
      </c>
      <c r="PF11" s="176">
        <f t="shared" si="101"/>
        <v>44218</v>
      </c>
      <c r="PG11" s="176">
        <f t="shared" si="101"/>
        <v>44219</v>
      </c>
      <c r="PH11" s="176">
        <f t="shared" si="101"/>
        <v>44220</v>
      </c>
      <c r="PI11" s="176">
        <f t="shared" si="101"/>
        <v>44221</v>
      </c>
      <c r="PJ11" s="177">
        <f t="shared" si="101"/>
        <v>44222</v>
      </c>
      <c r="PK11" s="175">
        <f t="shared" si="101"/>
        <v>44223</v>
      </c>
      <c r="PL11" s="176">
        <f>PK11+1</f>
        <v>44224</v>
      </c>
      <c r="PM11" s="176">
        <f t="shared" ref="PM11:PU11" si="102">PL11+1</f>
        <v>44225</v>
      </c>
      <c r="PN11" s="176">
        <f t="shared" si="102"/>
        <v>44226</v>
      </c>
      <c r="PO11" s="176">
        <f t="shared" si="102"/>
        <v>44227</v>
      </c>
      <c r="PP11" s="176">
        <f t="shared" si="102"/>
        <v>44228</v>
      </c>
      <c r="PQ11" s="177">
        <f t="shared" si="102"/>
        <v>44229</v>
      </c>
      <c r="PR11" s="175">
        <f t="shared" si="102"/>
        <v>44230</v>
      </c>
      <c r="PS11" s="176">
        <f t="shared" si="102"/>
        <v>44231</v>
      </c>
      <c r="PT11" s="176">
        <f t="shared" si="102"/>
        <v>44232</v>
      </c>
      <c r="PU11" s="176">
        <f t="shared" si="102"/>
        <v>44233</v>
      </c>
      <c r="PV11" s="176">
        <f>PU11+1</f>
        <v>44234</v>
      </c>
      <c r="PW11" s="176">
        <f t="shared" ref="PW11:QN11" si="103">PV11+1</f>
        <v>44235</v>
      </c>
      <c r="PX11" s="177">
        <f t="shared" si="103"/>
        <v>44236</v>
      </c>
      <c r="PY11" s="175">
        <f t="shared" si="103"/>
        <v>44237</v>
      </c>
      <c r="PZ11" s="176">
        <f t="shared" si="103"/>
        <v>44238</v>
      </c>
      <c r="QA11" s="176">
        <f t="shared" si="103"/>
        <v>44239</v>
      </c>
      <c r="QB11" s="176">
        <f t="shared" si="103"/>
        <v>44240</v>
      </c>
      <c r="QC11" s="176">
        <f t="shared" si="103"/>
        <v>44241</v>
      </c>
      <c r="QD11" s="176">
        <f t="shared" si="103"/>
        <v>44242</v>
      </c>
      <c r="QE11" s="177">
        <f t="shared" si="103"/>
        <v>44243</v>
      </c>
      <c r="QF11" s="175">
        <f t="shared" si="103"/>
        <v>44244</v>
      </c>
      <c r="QG11" s="176">
        <f t="shared" si="103"/>
        <v>44245</v>
      </c>
      <c r="QH11" s="176">
        <f t="shared" si="103"/>
        <v>44246</v>
      </c>
      <c r="QI11" s="176">
        <f t="shared" si="103"/>
        <v>44247</v>
      </c>
      <c r="QJ11" s="176">
        <f t="shared" si="103"/>
        <v>44248</v>
      </c>
      <c r="QK11" s="176">
        <f t="shared" si="103"/>
        <v>44249</v>
      </c>
      <c r="QL11" s="177">
        <f t="shared" si="103"/>
        <v>44250</v>
      </c>
      <c r="QM11" s="175">
        <f t="shared" si="103"/>
        <v>44251</v>
      </c>
      <c r="QN11" s="176">
        <f t="shared" si="103"/>
        <v>44252</v>
      </c>
      <c r="QO11" s="176">
        <f>QN11+1</f>
        <v>44253</v>
      </c>
      <c r="QP11" s="176">
        <f t="shared" ref="QP11:QX11" si="104">QO11+1</f>
        <v>44254</v>
      </c>
      <c r="QQ11" s="176">
        <f t="shared" si="104"/>
        <v>44255</v>
      </c>
      <c r="QR11" s="176">
        <f t="shared" si="104"/>
        <v>44256</v>
      </c>
      <c r="QS11" s="177">
        <f t="shared" si="104"/>
        <v>44257</v>
      </c>
      <c r="QT11" s="175">
        <f t="shared" si="104"/>
        <v>44258</v>
      </c>
      <c r="QU11" s="176">
        <f t="shared" si="104"/>
        <v>44259</v>
      </c>
      <c r="QV11" s="176">
        <f t="shared" si="104"/>
        <v>44260</v>
      </c>
      <c r="QW11" s="176">
        <f t="shared" si="104"/>
        <v>44261</v>
      </c>
      <c r="QX11" s="176">
        <f t="shared" si="104"/>
        <v>44262</v>
      </c>
      <c r="QY11" s="176">
        <f>QX11+1</f>
        <v>44263</v>
      </c>
      <c r="QZ11" s="177">
        <f t="shared" ref="QZ11:RH11" si="105">QY11+1</f>
        <v>44264</v>
      </c>
      <c r="RA11" s="175">
        <f t="shared" si="105"/>
        <v>44265</v>
      </c>
      <c r="RB11" s="176">
        <f t="shared" si="105"/>
        <v>44266</v>
      </c>
      <c r="RC11" s="176">
        <f t="shared" si="105"/>
        <v>44267</v>
      </c>
      <c r="RD11" s="176">
        <f t="shared" si="105"/>
        <v>44268</v>
      </c>
      <c r="RE11" s="176">
        <f t="shared" si="105"/>
        <v>44269</v>
      </c>
      <c r="RF11" s="176">
        <f t="shared" si="105"/>
        <v>44270</v>
      </c>
      <c r="RG11" s="177">
        <f t="shared" si="105"/>
        <v>44271</v>
      </c>
      <c r="RH11" s="175">
        <f t="shared" si="105"/>
        <v>44272</v>
      </c>
      <c r="RI11" s="176">
        <f>RH11+1</f>
        <v>44273</v>
      </c>
      <c r="RJ11" s="176">
        <f t="shared" ref="RJ11:RZ11" si="106">RI11+1</f>
        <v>44274</v>
      </c>
      <c r="RK11" s="176">
        <f t="shared" si="106"/>
        <v>44275</v>
      </c>
      <c r="RL11" s="176">
        <f t="shared" si="106"/>
        <v>44276</v>
      </c>
      <c r="RM11" s="176">
        <f t="shared" si="106"/>
        <v>44277</v>
      </c>
      <c r="RN11" s="177">
        <f t="shared" si="106"/>
        <v>44278</v>
      </c>
      <c r="RO11" s="175">
        <f t="shared" si="106"/>
        <v>44279</v>
      </c>
      <c r="RP11" s="176">
        <f t="shared" si="106"/>
        <v>44280</v>
      </c>
      <c r="RQ11" s="176">
        <f t="shared" si="106"/>
        <v>44281</v>
      </c>
      <c r="RR11" s="176">
        <f t="shared" si="106"/>
        <v>44282</v>
      </c>
      <c r="RS11" s="176">
        <f t="shared" si="106"/>
        <v>44283</v>
      </c>
      <c r="RT11" s="176">
        <f t="shared" si="106"/>
        <v>44284</v>
      </c>
      <c r="RU11" s="177">
        <f t="shared" si="106"/>
        <v>44285</v>
      </c>
      <c r="RV11" s="175">
        <f t="shared" si="106"/>
        <v>44286</v>
      </c>
      <c r="RW11" s="176">
        <f t="shared" si="106"/>
        <v>44287</v>
      </c>
      <c r="RX11" s="176">
        <f t="shared" si="106"/>
        <v>44288</v>
      </c>
      <c r="RY11" s="176">
        <f t="shared" si="106"/>
        <v>44289</v>
      </c>
      <c r="RZ11" s="176">
        <f t="shared" si="106"/>
        <v>44290</v>
      </c>
      <c r="SA11" s="176">
        <f>RZ11+1</f>
        <v>44291</v>
      </c>
      <c r="SB11" s="177">
        <f t="shared" ref="SB11:SJ11" si="107">SA11+1</f>
        <v>44292</v>
      </c>
      <c r="SC11" s="175">
        <f t="shared" si="107"/>
        <v>44293</v>
      </c>
      <c r="SD11" s="176">
        <f t="shared" si="107"/>
        <v>44294</v>
      </c>
      <c r="SE11" s="176">
        <f t="shared" si="107"/>
        <v>44295</v>
      </c>
      <c r="SF11" s="176">
        <f t="shared" si="107"/>
        <v>44296</v>
      </c>
      <c r="SG11" s="176">
        <f t="shared" si="107"/>
        <v>44297</v>
      </c>
      <c r="SH11" s="176">
        <f t="shared" si="107"/>
        <v>44298</v>
      </c>
      <c r="SI11" s="177">
        <f t="shared" si="107"/>
        <v>44299</v>
      </c>
      <c r="SJ11" s="175">
        <f t="shared" si="107"/>
        <v>44300</v>
      </c>
      <c r="SK11" s="176">
        <f>SJ11+1</f>
        <v>44301</v>
      </c>
      <c r="SL11" s="176">
        <f t="shared" ref="SL11:ST11" si="108">SK11+1</f>
        <v>44302</v>
      </c>
      <c r="SM11" s="176">
        <f t="shared" si="108"/>
        <v>44303</v>
      </c>
      <c r="SN11" s="176">
        <f t="shared" si="108"/>
        <v>44304</v>
      </c>
      <c r="SO11" s="176">
        <f t="shared" si="108"/>
        <v>44305</v>
      </c>
      <c r="SP11" s="177">
        <f t="shared" si="108"/>
        <v>44306</v>
      </c>
      <c r="SQ11" s="175">
        <f t="shared" si="108"/>
        <v>44307</v>
      </c>
      <c r="SR11" s="176">
        <f t="shared" si="108"/>
        <v>44308</v>
      </c>
      <c r="SS11" s="176">
        <f t="shared" si="108"/>
        <v>44309</v>
      </c>
      <c r="ST11" s="176">
        <f t="shared" si="108"/>
        <v>44310</v>
      </c>
      <c r="SU11" s="176">
        <f>ST11+1</f>
        <v>44311</v>
      </c>
      <c r="SV11" s="176">
        <f t="shared" ref="SV11:TD11" si="109">SU11+1</f>
        <v>44312</v>
      </c>
      <c r="SW11" s="177">
        <f t="shared" si="109"/>
        <v>44313</v>
      </c>
      <c r="SX11" s="175">
        <f t="shared" si="109"/>
        <v>44314</v>
      </c>
      <c r="SY11" s="176">
        <f t="shared" si="109"/>
        <v>44315</v>
      </c>
      <c r="SZ11" s="176">
        <f t="shared" si="109"/>
        <v>44316</v>
      </c>
      <c r="TA11" s="176">
        <f t="shared" si="109"/>
        <v>44317</v>
      </c>
      <c r="TB11" s="176">
        <f t="shared" si="109"/>
        <v>44318</v>
      </c>
      <c r="TC11" s="176">
        <f t="shared" si="109"/>
        <v>44319</v>
      </c>
      <c r="TD11" s="177">
        <f t="shared" si="109"/>
        <v>44320</v>
      </c>
      <c r="TE11" s="175">
        <f>TD11+1</f>
        <v>44321</v>
      </c>
      <c r="TF11" s="176">
        <f t="shared" ref="TF11:TW11" si="110">TE11+1</f>
        <v>44322</v>
      </c>
      <c r="TG11" s="176">
        <f t="shared" si="110"/>
        <v>44323</v>
      </c>
      <c r="TH11" s="176">
        <f t="shared" si="110"/>
        <v>44324</v>
      </c>
      <c r="TI11" s="176">
        <f t="shared" si="110"/>
        <v>44325</v>
      </c>
      <c r="TJ11" s="176">
        <f t="shared" si="110"/>
        <v>44326</v>
      </c>
      <c r="TK11" s="177">
        <f t="shared" si="110"/>
        <v>44327</v>
      </c>
      <c r="TL11" s="175">
        <f t="shared" si="110"/>
        <v>44328</v>
      </c>
      <c r="TM11" s="176">
        <f t="shared" si="110"/>
        <v>44329</v>
      </c>
      <c r="TN11" s="176">
        <f t="shared" si="110"/>
        <v>44330</v>
      </c>
      <c r="TO11" s="176">
        <f t="shared" si="110"/>
        <v>44331</v>
      </c>
      <c r="TP11" s="176">
        <f t="shared" si="110"/>
        <v>44332</v>
      </c>
      <c r="TQ11" s="176">
        <f t="shared" si="110"/>
        <v>44333</v>
      </c>
      <c r="TR11" s="177">
        <f t="shared" si="110"/>
        <v>44334</v>
      </c>
      <c r="TS11" s="175">
        <f t="shared" si="110"/>
        <v>44335</v>
      </c>
      <c r="TT11" s="176">
        <f t="shared" si="110"/>
        <v>44336</v>
      </c>
      <c r="TU11" s="176">
        <f t="shared" si="110"/>
        <v>44337</v>
      </c>
      <c r="TV11" s="176">
        <f t="shared" si="110"/>
        <v>44338</v>
      </c>
      <c r="TW11" s="176">
        <f t="shared" si="110"/>
        <v>44339</v>
      </c>
      <c r="TX11" s="176">
        <f>TW11+1</f>
        <v>44340</v>
      </c>
      <c r="TY11" s="177">
        <f t="shared" ref="TY11:UG11" si="111">TX11+1</f>
        <v>44341</v>
      </c>
      <c r="TZ11" s="175">
        <f t="shared" si="111"/>
        <v>44342</v>
      </c>
      <c r="UA11" s="176">
        <f t="shared" si="111"/>
        <v>44343</v>
      </c>
      <c r="UB11" s="176">
        <f t="shared" si="111"/>
        <v>44344</v>
      </c>
      <c r="UC11" s="176">
        <f t="shared" si="111"/>
        <v>44345</v>
      </c>
      <c r="UD11" s="176">
        <f t="shared" si="111"/>
        <v>44346</v>
      </c>
      <c r="UE11" s="176">
        <f t="shared" si="111"/>
        <v>44347</v>
      </c>
      <c r="UF11" s="177">
        <f t="shared" si="111"/>
        <v>44348</v>
      </c>
      <c r="UG11" s="175">
        <f t="shared" si="111"/>
        <v>44349</v>
      </c>
      <c r="UH11" s="176">
        <f>UG11+1</f>
        <v>44350</v>
      </c>
      <c r="UI11" s="176">
        <f t="shared" ref="UI11:UQ11" si="112">UH11+1</f>
        <v>44351</v>
      </c>
      <c r="UJ11" s="176">
        <f t="shared" si="112"/>
        <v>44352</v>
      </c>
      <c r="UK11" s="176">
        <f t="shared" si="112"/>
        <v>44353</v>
      </c>
      <c r="UL11" s="176">
        <f t="shared" si="112"/>
        <v>44354</v>
      </c>
      <c r="UM11" s="177">
        <f t="shared" si="112"/>
        <v>44355</v>
      </c>
      <c r="UN11" s="175">
        <f t="shared" si="112"/>
        <v>44356</v>
      </c>
      <c r="UO11" s="176">
        <f t="shared" si="112"/>
        <v>44357</v>
      </c>
      <c r="UP11" s="176">
        <f t="shared" si="112"/>
        <v>44358</v>
      </c>
      <c r="UQ11" s="176">
        <f t="shared" si="112"/>
        <v>44359</v>
      </c>
      <c r="UR11" s="176">
        <f>UQ11+1</f>
        <v>44360</v>
      </c>
      <c r="US11" s="176">
        <f t="shared" ref="US11:VP11" si="113">UR11+1</f>
        <v>44361</v>
      </c>
      <c r="UT11" s="177">
        <f t="shared" si="113"/>
        <v>44362</v>
      </c>
      <c r="UU11" s="175">
        <f t="shared" si="113"/>
        <v>44363</v>
      </c>
      <c r="UV11" s="176">
        <f t="shared" si="113"/>
        <v>44364</v>
      </c>
      <c r="UW11" s="176">
        <f t="shared" si="113"/>
        <v>44365</v>
      </c>
      <c r="UX11" s="176">
        <f t="shared" si="113"/>
        <v>44366</v>
      </c>
      <c r="UY11" s="176">
        <f t="shared" si="113"/>
        <v>44367</v>
      </c>
      <c r="UZ11" s="176">
        <f t="shared" si="113"/>
        <v>44368</v>
      </c>
      <c r="VA11" s="177">
        <f t="shared" si="113"/>
        <v>44369</v>
      </c>
      <c r="VB11" s="175">
        <f t="shared" si="113"/>
        <v>44370</v>
      </c>
      <c r="VC11" s="176">
        <f t="shared" si="113"/>
        <v>44371</v>
      </c>
      <c r="VD11" s="176">
        <f t="shared" si="113"/>
        <v>44372</v>
      </c>
      <c r="VE11" s="176">
        <f t="shared" si="113"/>
        <v>44373</v>
      </c>
      <c r="VF11" s="176">
        <f t="shared" si="113"/>
        <v>44374</v>
      </c>
      <c r="VG11" s="176">
        <f t="shared" si="113"/>
        <v>44375</v>
      </c>
      <c r="VH11" s="177">
        <f t="shared" si="113"/>
        <v>44376</v>
      </c>
      <c r="VI11" s="175">
        <f t="shared" si="113"/>
        <v>44377</v>
      </c>
      <c r="VJ11" s="176">
        <f t="shared" si="113"/>
        <v>44378</v>
      </c>
      <c r="VK11" s="176">
        <f t="shared" si="113"/>
        <v>44379</v>
      </c>
      <c r="VL11" s="176">
        <f t="shared" si="113"/>
        <v>44380</v>
      </c>
      <c r="VM11" s="176">
        <f t="shared" si="113"/>
        <v>44381</v>
      </c>
      <c r="VN11" s="176">
        <f t="shared" si="113"/>
        <v>44382</v>
      </c>
      <c r="VO11" s="177">
        <f t="shared" si="113"/>
        <v>44383</v>
      </c>
      <c r="VP11" s="175">
        <f t="shared" si="113"/>
        <v>44384</v>
      </c>
      <c r="VQ11" s="176">
        <f>VP11+1</f>
        <v>44385</v>
      </c>
      <c r="VR11" s="176">
        <f t="shared" ref="VR11:VZ11" si="114">VQ11+1</f>
        <v>44386</v>
      </c>
      <c r="VS11" s="176">
        <f t="shared" si="114"/>
        <v>44387</v>
      </c>
      <c r="VT11" s="176">
        <f t="shared" si="114"/>
        <v>44388</v>
      </c>
      <c r="VU11" s="176">
        <f t="shared" si="114"/>
        <v>44389</v>
      </c>
      <c r="VV11" s="177">
        <f t="shared" si="114"/>
        <v>44390</v>
      </c>
      <c r="VW11" s="175">
        <f t="shared" si="114"/>
        <v>44391</v>
      </c>
      <c r="VX11" s="176">
        <f t="shared" si="114"/>
        <v>44392</v>
      </c>
      <c r="VY11" s="176">
        <f t="shared" si="114"/>
        <v>44393</v>
      </c>
      <c r="VZ11" s="176">
        <f t="shared" si="114"/>
        <v>44394</v>
      </c>
      <c r="WA11" s="176">
        <f>VZ11+1</f>
        <v>44395</v>
      </c>
      <c r="WB11" s="176">
        <f t="shared" ref="WB11:WJ11" si="115">WA11+1</f>
        <v>44396</v>
      </c>
      <c r="WC11" s="177">
        <f t="shared" si="115"/>
        <v>44397</v>
      </c>
      <c r="WD11" s="175">
        <f t="shared" si="115"/>
        <v>44398</v>
      </c>
      <c r="WE11" s="176">
        <f t="shared" si="115"/>
        <v>44399</v>
      </c>
      <c r="WF11" s="176">
        <f t="shared" si="115"/>
        <v>44400</v>
      </c>
      <c r="WG11" s="176">
        <f t="shared" si="115"/>
        <v>44401</v>
      </c>
      <c r="WH11" s="176">
        <f t="shared" si="115"/>
        <v>44402</v>
      </c>
      <c r="WI11" s="176">
        <f t="shared" si="115"/>
        <v>44403</v>
      </c>
      <c r="WJ11" s="177">
        <f t="shared" si="115"/>
        <v>44404</v>
      </c>
      <c r="WK11" s="175">
        <f>WJ11+1</f>
        <v>44405</v>
      </c>
      <c r="WL11" s="176">
        <f t="shared" ref="WL11:WT11" si="116">WK11+1</f>
        <v>44406</v>
      </c>
      <c r="WM11" s="176">
        <f t="shared" si="116"/>
        <v>44407</v>
      </c>
      <c r="WN11" s="176">
        <f t="shared" si="116"/>
        <v>44408</v>
      </c>
      <c r="WO11" s="176">
        <f t="shared" si="116"/>
        <v>44409</v>
      </c>
      <c r="WP11" s="176">
        <f t="shared" si="116"/>
        <v>44410</v>
      </c>
      <c r="WQ11" s="177">
        <f t="shared" si="116"/>
        <v>44411</v>
      </c>
      <c r="WR11" s="175">
        <f t="shared" si="116"/>
        <v>44412</v>
      </c>
      <c r="WS11" s="176">
        <f t="shared" si="116"/>
        <v>44413</v>
      </c>
      <c r="WT11" s="176">
        <f t="shared" si="116"/>
        <v>44414</v>
      </c>
      <c r="WU11" s="176">
        <f>WT11+1</f>
        <v>44415</v>
      </c>
      <c r="WV11" s="176">
        <f t="shared" ref="WV11:XM11" si="117">WU11+1</f>
        <v>44416</v>
      </c>
      <c r="WW11" s="176">
        <f t="shared" si="117"/>
        <v>44417</v>
      </c>
      <c r="WX11" s="177">
        <f t="shared" si="117"/>
        <v>44418</v>
      </c>
      <c r="WY11" s="175">
        <f t="shared" si="117"/>
        <v>44419</v>
      </c>
      <c r="WZ11" s="176">
        <f t="shared" si="117"/>
        <v>44420</v>
      </c>
      <c r="XA11" s="176">
        <f t="shared" si="117"/>
        <v>44421</v>
      </c>
      <c r="XB11" s="176">
        <f t="shared" si="117"/>
        <v>44422</v>
      </c>
      <c r="XC11" s="176">
        <f t="shared" si="117"/>
        <v>44423</v>
      </c>
      <c r="XD11" s="176">
        <f t="shared" si="117"/>
        <v>44424</v>
      </c>
      <c r="XE11" s="177">
        <f t="shared" si="117"/>
        <v>44425</v>
      </c>
      <c r="XF11" s="175">
        <f t="shared" si="117"/>
        <v>44426</v>
      </c>
      <c r="XG11" s="176">
        <f t="shared" si="117"/>
        <v>44427</v>
      </c>
      <c r="XH11" s="176">
        <f t="shared" si="117"/>
        <v>44428</v>
      </c>
      <c r="XI11" s="176">
        <f t="shared" si="117"/>
        <v>44429</v>
      </c>
      <c r="XJ11" s="176">
        <f t="shared" si="117"/>
        <v>44430</v>
      </c>
      <c r="XK11" s="176">
        <f t="shared" si="117"/>
        <v>44431</v>
      </c>
      <c r="XL11" s="177">
        <f t="shared" si="117"/>
        <v>44432</v>
      </c>
      <c r="XM11" s="175">
        <f t="shared" si="117"/>
        <v>44433</v>
      </c>
      <c r="XN11" s="176">
        <f>XM11+1</f>
        <v>44434</v>
      </c>
      <c r="XO11" s="176">
        <f t="shared" ref="XO11:XW11" si="118">XN11+1</f>
        <v>44435</v>
      </c>
      <c r="XP11" s="176">
        <f t="shared" si="118"/>
        <v>44436</v>
      </c>
      <c r="XQ11" s="176">
        <f t="shared" si="118"/>
        <v>44437</v>
      </c>
      <c r="XR11" s="176">
        <f t="shared" si="118"/>
        <v>44438</v>
      </c>
      <c r="XS11" s="177">
        <f t="shared" si="118"/>
        <v>44439</v>
      </c>
      <c r="XT11" s="175">
        <f t="shared" si="118"/>
        <v>44440</v>
      </c>
      <c r="XU11" s="176">
        <f t="shared" si="118"/>
        <v>44441</v>
      </c>
      <c r="XV11" s="176">
        <f t="shared" si="118"/>
        <v>44442</v>
      </c>
      <c r="XW11" s="176">
        <f t="shared" si="118"/>
        <v>44443</v>
      </c>
      <c r="XX11" s="176">
        <f>XW11+1</f>
        <v>44444</v>
      </c>
      <c r="XY11" s="176">
        <f t="shared" ref="XY11:YG11" si="119">XX11+1</f>
        <v>44445</v>
      </c>
      <c r="XZ11" s="177">
        <f t="shared" si="119"/>
        <v>44446</v>
      </c>
      <c r="YA11" s="175">
        <f t="shared" si="119"/>
        <v>44447</v>
      </c>
      <c r="YB11" s="176">
        <f t="shared" si="119"/>
        <v>44448</v>
      </c>
      <c r="YC11" s="176">
        <f t="shared" si="119"/>
        <v>44449</v>
      </c>
      <c r="YD11" s="176">
        <f t="shared" si="119"/>
        <v>44450</v>
      </c>
      <c r="YE11" s="176">
        <f t="shared" si="119"/>
        <v>44451</v>
      </c>
      <c r="YF11" s="176">
        <f t="shared" si="119"/>
        <v>44452</v>
      </c>
      <c r="YG11" s="177">
        <f t="shared" si="119"/>
        <v>44453</v>
      </c>
      <c r="YH11" s="175">
        <f>YG11+1</f>
        <v>44454</v>
      </c>
      <c r="YI11" s="176">
        <f t="shared" ref="YI11:YY11" si="120">YH11+1</f>
        <v>44455</v>
      </c>
      <c r="YJ11" s="176">
        <f t="shared" si="120"/>
        <v>44456</v>
      </c>
      <c r="YK11" s="176">
        <f t="shared" si="120"/>
        <v>44457</v>
      </c>
      <c r="YL11" s="176">
        <f t="shared" si="120"/>
        <v>44458</v>
      </c>
      <c r="YM11" s="176">
        <f t="shared" si="120"/>
        <v>44459</v>
      </c>
      <c r="YN11" s="177">
        <f t="shared" si="120"/>
        <v>44460</v>
      </c>
      <c r="YO11" s="175">
        <f t="shared" si="120"/>
        <v>44461</v>
      </c>
      <c r="YP11" s="176">
        <f t="shared" si="120"/>
        <v>44462</v>
      </c>
      <c r="YQ11" s="176">
        <f t="shared" si="120"/>
        <v>44463</v>
      </c>
      <c r="YR11" s="176">
        <f t="shared" si="120"/>
        <v>44464</v>
      </c>
      <c r="YS11" s="176">
        <f t="shared" si="120"/>
        <v>44465</v>
      </c>
      <c r="YT11" s="176">
        <f t="shared" si="120"/>
        <v>44466</v>
      </c>
      <c r="YU11" s="177">
        <f t="shared" si="120"/>
        <v>44467</v>
      </c>
      <c r="YV11" s="175">
        <f t="shared" si="120"/>
        <v>44468</v>
      </c>
      <c r="YW11" s="176">
        <f t="shared" si="120"/>
        <v>44469</v>
      </c>
      <c r="YX11" s="176">
        <f t="shared" si="120"/>
        <v>44470</v>
      </c>
      <c r="YY11" s="176">
        <f t="shared" si="120"/>
        <v>44471</v>
      </c>
      <c r="YZ11" s="176">
        <f>YY11+1</f>
        <v>44472</v>
      </c>
      <c r="ZA11" s="176">
        <f t="shared" ref="ZA11:ZI11" si="121">YZ11+1</f>
        <v>44473</v>
      </c>
      <c r="ZB11" s="177">
        <f t="shared" si="121"/>
        <v>44474</v>
      </c>
      <c r="ZC11" s="175">
        <f t="shared" si="121"/>
        <v>44475</v>
      </c>
      <c r="ZD11" s="176">
        <f t="shared" si="121"/>
        <v>44476</v>
      </c>
      <c r="ZE11" s="176">
        <f t="shared" si="121"/>
        <v>44477</v>
      </c>
      <c r="ZF11" s="176">
        <f t="shared" si="121"/>
        <v>44478</v>
      </c>
      <c r="ZG11" s="176">
        <f t="shared" si="121"/>
        <v>44479</v>
      </c>
      <c r="ZH11" s="176">
        <f t="shared" si="121"/>
        <v>44480</v>
      </c>
      <c r="ZI11" s="177">
        <f t="shared" si="121"/>
        <v>44481</v>
      </c>
      <c r="ZJ11" s="175">
        <f>ZI11+1</f>
        <v>44482</v>
      </c>
      <c r="ZK11" s="176">
        <f t="shared" ref="ZK11:ZS11" si="122">ZJ11+1</f>
        <v>44483</v>
      </c>
      <c r="ZL11" s="176">
        <f t="shared" si="122"/>
        <v>44484</v>
      </c>
      <c r="ZM11" s="176">
        <f t="shared" si="122"/>
        <v>44485</v>
      </c>
      <c r="ZN11" s="176">
        <f t="shared" si="122"/>
        <v>44486</v>
      </c>
      <c r="ZO11" s="176">
        <f t="shared" si="122"/>
        <v>44487</v>
      </c>
      <c r="ZP11" s="177">
        <f t="shared" si="122"/>
        <v>44488</v>
      </c>
      <c r="ZQ11" s="175">
        <f t="shared" si="122"/>
        <v>44489</v>
      </c>
      <c r="ZR11" s="176">
        <f t="shared" si="122"/>
        <v>44490</v>
      </c>
      <c r="ZS11" s="176">
        <f t="shared" si="122"/>
        <v>44491</v>
      </c>
      <c r="ZT11" s="176">
        <f>ZS11+1</f>
        <v>44492</v>
      </c>
      <c r="ZU11" s="176">
        <f t="shared" ref="ZU11:AAC11" si="123">ZT11+1</f>
        <v>44493</v>
      </c>
      <c r="ZV11" s="176">
        <f t="shared" si="123"/>
        <v>44494</v>
      </c>
      <c r="ZW11" s="177">
        <f t="shared" si="123"/>
        <v>44495</v>
      </c>
      <c r="ZX11" s="175">
        <f t="shared" si="123"/>
        <v>44496</v>
      </c>
      <c r="ZY11" s="176">
        <f t="shared" si="123"/>
        <v>44497</v>
      </c>
      <c r="ZZ11" s="176">
        <f t="shared" si="123"/>
        <v>44498</v>
      </c>
      <c r="AAA11" s="176">
        <f t="shared" si="123"/>
        <v>44499</v>
      </c>
      <c r="AAB11" s="176">
        <f t="shared" si="123"/>
        <v>44500</v>
      </c>
      <c r="AAC11" s="176">
        <f t="shared" si="123"/>
        <v>44501</v>
      </c>
      <c r="AAD11" s="177">
        <f>AAC11+1</f>
        <v>44502</v>
      </c>
      <c r="AAE11" s="175">
        <f t="shared" ref="AAE11:AAV11" si="124">AAD11+1</f>
        <v>44503</v>
      </c>
      <c r="AAF11" s="176">
        <f t="shared" si="124"/>
        <v>44504</v>
      </c>
      <c r="AAG11" s="176">
        <f t="shared" si="124"/>
        <v>44505</v>
      </c>
      <c r="AAH11" s="176">
        <f t="shared" si="124"/>
        <v>44506</v>
      </c>
      <c r="AAI11" s="176">
        <f t="shared" si="124"/>
        <v>44507</v>
      </c>
      <c r="AAJ11" s="176">
        <f t="shared" si="124"/>
        <v>44508</v>
      </c>
      <c r="AAK11" s="177">
        <f t="shared" si="124"/>
        <v>44509</v>
      </c>
      <c r="AAL11" s="175">
        <f t="shared" si="124"/>
        <v>44510</v>
      </c>
      <c r="AAM11" s="176">
        <f t="shared" si="124"/>
        <v>44511</v>
      </c>
      <c r="AAN11" s="176">
        <f t="shared" si="124"/>
        <v>44512</v>
      </c>
      <c r="AAO11" s="176">
        <f t="shared" si="124"/>
        <v>44513</v>
      </c>
      <c r="AAP11" s="176">
        <f t="shared" si="124"/>
        <v>44514</v>
      </c>
      <c r="AAQ11" s="176">
        <f t="shared" si="124"/>
        <v>44515</v>
      </c>
      <c r="AAR11" s="177">
        <f t="shared" si="124"/>
        <v>44516</v>
      </c>
      <c r="AAS11" s="175">
        <f t="shared" si="124"/>
        <v>44517</v>
      </c>
      <c r="AAT11" s="176">
        <f t="shared" si="124"/>
        <v>44518</v>
      </c>
      <c r="AAU11" s="176">
        <f t="shared" si="124"/>
        <v>44519</v>
      </c>
      <c r="AAV11" s="176">
        <f t="shared" si="124"/>
        <v>44520</v>
      </c>
      <c r="AAW11" s="176">
        <f>AAV11+1</f>
        <v>44521</v>
      </c>
      <c r="AAX11" s="176">
        <f t="shared" ref="AAX11:ABF11" si="125">AAW11+1</f>
        <v>44522</v>
      </c>
      <c r="AAY11" s="177">
        <f t="shared" si="125"/>
        <v>44523</v>
      </c>
      <c r="AAZ11" s="175">
        <f t="shared" si="125"/>
        <v>44524</v>
      </c>
      <c r="ABA11" s="176">
        <f t="shared" si="125"/>
        <v>44525</v>
      </c>
      <c r="ABB11" s="176">
        <f t="shared" si="125"/>
        <v>44526</v>
      </c>
      <c r="ABC11" s="176">
        <f t="shared" si="125"/>
        <v>44527</v>
      </c>
      <c r="ABD11" s="176">
        <f t="shared" si="125"/>
        <v>44528</v>
      </c>
      <c r="ABE11" s="176">
        <f t="shared" si="125"/>
        <v>44529</v>
      </c>
      <c r="ABF11" s="177">
        <f t="shared" si="125"/>
        <v>44530</v>
      </c>
      <c r="ABG11" s="175">
        <f>ABF11+1</f>
        <v>44531</v>
      </c>
      <c r="ABH11" s="176">
        <f t="shared" ref="ABH11:ABP11" si="126">ABG11+1</f>
        <v>44532</v>
      </c>
      <c r="ABI11" s="176">
        <f t="shared" si="126"/>
        <v>44533</v>
      </c>
      <c r="ABJ11" s="176">
        <f t="shared" si="126"/>
        <v>44534</v>
      </c>
      <c r="ABK11" s="176">
        <f t="shared" si="126"/>
        <v>44535</v>
      </c>
      <c r="ABL11" s="176">
        <f t="shared" si="126"/>
        <v>44536</v>
      </c>
      <c r="ABM11" s="177">
        <f t="shared" si="126"/>
        <v>44537</v>
      </c>
      <c r="ABN11" s="175">
        <f t="shared" si="126"/>
        <v>44538</v>
      </c>
      <c r="ABO11" s="176">
        <f t="shared" si="126"/>
        <v>44539</v>
      </c>
      <c r="ABP11" s="176">
        <f t="shared" si="126"/>
        <v>44540</v>
      </c>
      <c r="ABQ11" s="176">
        <f>ABP11+1</f>
        <v>44541</v>
      </c>
      <c r="ABR11" s="176">
        <f t="shared" ref="ABR11:ACO11" si="127">ABQ11+1</f>
        <v>44542</v>
      </c>
      <c r="ABS11" s="176">
        <f t="shared" si="127"/>
        <v>44543</v>
      </c>
      <c r="ABT11" s="177">
        <f t="shared" si="127"/>
        <v>44544</v>
      </c>
      <c r="ABU11" s="175">
        <f t="shared" si="127"/>
        <v>44545</v>
      </c>
      <c r="ABV11" s="176">
        <f t="shared" si="127"/>
        <v>44546</v>
      </c>
      <c r="ABW11" s="176">
        <f t="shared" si="127"/>
        <v>44547</v>
      </c>
      <c r="ABX11" s="176">
        <f t="shared" si="127"/>
        <v>44548</v>
      </c>
      <c r="ABY11" s="176">
        <f t="shared" si="127"/>
        <v>44549</v>
      </c>
      <c r="ABZ11" s="176">
        <f t="shared" si="127"/>
        <v>44550</v>
      </c>
      <c r="ACA11" s="177">
        <f t="shared" si="127"/>
        <v>44551</v>
      </c>
      <c r="ACB11" s="175">
        <f t="shared" si="127"/>
        <v>44552</v>
      </c>
      <c r="ACC11" s="176">
        <f t="shared" si="127"/>
        <v>44553</v>
      </c>
      <c r="ACD11" s="176">
        <f t="shared" si="127"/>
        <v>44554</v>
      </c>
      <c r="ACE11" s="176">
        <f t="shared" si="127"/>
        <v>44555</v>
      </c>
      <c r="ACF11" s="176">
        <f t="shared" si="127"/>
        <v>44556</v>
      </c>
      <c r="ACG11" s="176">
        <f t="shared" si="127"/>
        <v>44557</v>
      </c>
      <c r="ACH11" s="177">
        <f t="shared" si="127"/>
        <v>44558</v>
      </c>
      <c r="ACI11" s="175">
        <f t="shared" si="127"/>
        <v>44559</v>
      </c>
      <c r="ACJ11" s="176">
        <f t="shared" si="127"/>
        <v>44560</v>
      </c>
      <c r="ACK11" s="176">
        <f t="shared" si="127"/>
        <v>44561</v>
      </c>
      <c r="ACL11" s="176">
        <f t="shared" si="127"/>
        <v>44562</v>
      </c>
      <c r="ACM11" s="176">
        <f t="shared" si="127"/>
        <v>44563</v>
      </c>
      <c r="ACN11" s="176">
        <f t="shared" si="127"/>
        <v>44564</v>
      </c>
      <c r="ACO11" s="177">
        <f t="shared" si="127"/>
        <v>44565</v>
      </c>
      <c r="ACP11" s="175">
        <f>ACO11+1</f>
        <v>44566</v>
      </c>
      <c r="ACQ11" s="176">
        <f t="shared" ref="ACQ11:ACY11" si="128">ACP11+1</f>
        <v>44567</v>
      </c>
      <c r="ACR11" s="176">
        <f t="shared" si="128"/>
        <v>44568</v>
      </c>
      <c r="ACS11" s="176">
        <f t="shared" si="128"/>
        <v>44569</v>
      </c>
      <c r="ACT11" s="176">
        <f t="shared" si="128"/>
        <v>44570</v>
      </c>
      <c r="ACU11" s="176">
        <f t="shared" si="128"/>
        <v>44571</v>
      </c>
      <c r="ACV11" s="177">
        <f t="shared" si="128"/>
        <v>44572</v>
      </c>
      <c r="ACW11" s="175">
        <f t="shared" si="128"/>
        <v>44573</v>
      </c>
      <c r="ACX11" s="176">
        <f t="shared" si="128"/>
        <v>44574</v>
      </c>
      <c r="ACY11" s="176">
        <f t="shared" si="128"/>
        <v>44575</v>
      </c>
      <c r="ACZ11" s="176">
        <f>ACY11+1</f>
        <v>44576</v>
      </c>
      <c r="ADA11" s="176">
        <f t="shared" ref="ADA11:ADI11" si="129">ACZ11+1</f>
        <v>44577</v>
      </c>
      <c r="ADB11" s="176">
        <f t="shared" si="129"/>
        <v>44578</v>
      </c>
      <c r="ADC11" s="177">
        <f t="shared" si="129"/>
        <v>44579</v>
      </c>
      <c r="ADD11" s="175">
        <f t="shared" si="129"/>
        <v>44580</v>
      </c>
      <c r="ADE11" s="176">
        <f t="shared" si="129"/>
        <v>44581</v>
      </c>
      <c r="ADF11" s="176">
        <f t="shared" si="129"/>
        <v>44582</v>
      </c>
      <c r="ADG11" s="176">
        <f t="shared" si="129"/>
        <v>44583</v>
      </c>
      <c r="ADH11" s="176">
        <f t="shared" si="129"/>
        <v>44584</v>
      </c>
      <c r="ADI11" s="176">
        <f t="shared" si="129"/>
        <v>44585</v>
      </c>
      <c r="ADJ11" s="177">
        <f>ADI11+1</f>
        <v>44586</v>
      </c>
      <c r="ADK11" s="175">
        <f t="shared" ref="ADK11:ADS11" si="130">ADJ11+1</f>
        <v>44587</v>
      </c>
      <c r="ADL11" s="176">
        <f t="shared" si="130"/>
        <v>44588</v>
      </c>
      <c r="ADM11" s="176">
        <f t="shared" si="130"/>
        <v>44589</v>
      </c>
      <c r="ADN11" s="176">
        <f t="shared" si="130"/>
        <v>44590</v>
      </c>
      <c r="ADO11" s="176">
        <f t="shared" si="130"/>
        <v>44591</v>
      </c>
      <c r="ADP11" s="176">
        <f t="shared" si="130"/>
        <v>44592</v>
      </c>
      <c r="ADQ11" s="177">
        <f t="shared" si="130"/>
        <v>44593</v>
      </c>
      <c r="ADR11" s="175">
        <f t="shared" si="130"/>
        <v>44594</v>
      </c>
      <c r="ADS11" s="176">
        <f t="shared" si="130"/>
        <v>44595</v>
      </c>
      <c r="ADT11" s="176">
        <f>ADS11+1</f>
        <v>44596</v>
      </c>
      <c r="ADU11" s="176">
        <f t="shared" ref="ADU11:AEL11" si="131">ADT11+1</f>
        <v>44597</v>
      </c>
      <c r="ADV11" s="176">
        <f t="shared" si="131"/>
        <v>44598</v>
      </c>
      <c r="ADW11" s="176">
        <f t="shared" si="131"/>
        <v>44599</v>
      </c>
      <c r="ADX11" s="177">
        <f t="shared" si="131"/>
        <v>44600</v>
      </c>
      <c r="ADY11" s="175">
        <f t="shared" si="131"/>
        <v>44601</v>
      </c>
      <c r="ADZ11" s="176">
        <f t="shared" si="131"/>
        <v>44602</v>
      </c>
      <c r="AEA11" s="176">
        <f t="shared" si="131"/>
        <v>44603</v>
      </c>
      <c r="AEB11" s="176">
        <f t="shared" si="131"/>
        <v>44604</v>
      </c>
      <c r="AEC11" s="176">
        <f t="shared" si="131"/>
        <v>44605</v>
      </c>
      <c r="AED11" s="176">
        <f t="shared" si="131"/>
        <v>44606</v>
      </c>
      <c r="AEE11" s="177">
        <f t="shared" si="131"/>
        <v>44607</v>
      </c>
      <c r="AEF11" s="175">
        <f t="shared" si="131"/>
        <v>44608</v>
      </c>
      <c r="AEG11" s="176">
        <f t="shared" si="131"/>
        <v>44609</v>
      </c>
      <c r="AEH11" s="176">
        <f t="shared" si="131"/>
        <v>44610</v>
      </c>
      <c r="AEI11" s="176">
        <f t="shared" si="131"/>
        <v>44611</v>
      </c>
      <c r="AEJ11" s="176">
        <f t="shared" si="131"/>
        <v>44612</v>
      </c>
      <c r="AEK11" s="176">
        <f t="shared" si="131"/>
        <v>44613</v>
      </c>
      <c r="AEL11" s="177">
        <f t="shared" si="131"/>
        <v>44614</v>
      </c>
      <c r="AEM11" s="175">
        <f>AEL11+1</f>
        <v>44615</v>
      </c>
      <c r="AEN11" s="176">
        <f t="shared" ref="AEN11:AEV11" si="132">AEM11+1</f>
        <v>44616</v>
      </c>
      <c r="AEO11" s="176">
        <f t="shared" si="132"/>
        <v>44617</v>
      </c>
      <c r="AEP11" s="176">
        <f t="shared" si="132"/>
        <v>44618</v>
      </c>
      <c r="AEQ11" s="176">
        <f t="shared" si="132"/>
        <v>44619</v>
      </c>
      <c r="AER11" s="176">
        <f t="shared" si="132"/>
        <v>44620</v>
      </c>
      <c r="AES11" s="177">
        <f t="shared" si="132"/>
        <v>44621</v>
      </c>
      <c r="AET11" s="175">
        <f t="shared" si="132"/>
        <v>44622</v>
      </c>
      <c r="AEU11" s="176">
        <f t="shared" si="132"/>
        <v>44623</v>
      </c>
      <c r="AEV11" s="176">
        <f t="shared" si="132"/>
        <v>44624</v>
      </c>
      <c r="AEW11" s="176">
        <f>AEV11+1</f>
        <v>44625</v>
      </c>
      <c r="AEX11" s="176">
        <f t="shared" ref="AEX11:AFF11" si="133">AEW11+1</f>
        <v>44626</v>
      </c>
      <c r="AEY11" s="176">
        <f t="shared" si="133"/>
        <v>44627</v>
      </c>
      <c r="AEZ11" s="177">
        <f t="shared" si="133"/>
        <v>44628</v>
      </c>
      <c r="AFA11" s="175">
        <f t="shared" si="133"/>
        <v>44629</v>
      </c>
      <c r="AFB11" s="176">
        <f t="shared" si="133"/>
        <v>44630</v>
      </c>
      <c r="AFC11" s="176">
        <f t="shared" si="133"/>
        <v>44631</v>
      </c>
      <c r="AFD11" s="176">
        <f t="shared" si="133"/>
        <v>44632</v>
      </c>
      <c r="AFE11" s="176">
        <f t="shared" si="133"/>
        <v>44633</v>
      </c>
      <c r="AFF11" s="176">
        <f t="shared" si="133"/>
        <v>44634</v>
      </c>
      <c r="AFG11" s="177">
        <f>AFF11+1</f>
        <v>44635</v>
      </c>
      <c r="AFH11" s="175">
        <f t="shared" ref="AFH11:AFX11" si="134">AFG11+1</f>
        <v>44636</v>
      </c>
      <c r="AFI11" s="176">
        <f t="shared" si="134"/>
        <v>44637</v>
      </c>
      <c r="AFJ11" s="176">
        <f t="shared" si="134"/>
        <v>44638</v>
      </c>
      <c r="AFK11" s="176">
        <f t="shared" si="134"/>
        <v>44639</v>
      </c>
      <c r="AFL11" s="176">
        <f t="shared" si="134"/>
        <v>44640</v>
      </c>
      <c r="AFM11" s="176">
        <f t="shared" si="134"/>
        <v>44641</v>
      </c>
      <c r="AFN11" s="177">
        <f t="shared" si="134"/>
        <v>44642</v>
      </c>
      <c r="AFO11" s="175">
        <f t="shared" si="134"/>
        <v>44643</v>
      </c>
      <c r="AFP11" s="176">
        <f t="shared" si="134"/>
        <v>44644</v>
      </c>
      <c r="AFQ11" s="176">
        <f t="shared" si="134"/>
        <v>44645</v>
      </c>
      <c r="AFR11" s="176">
        <f t="shared" si="134"/>
        <v>44646</v>
      </c>
      <c r="AFS11" s="176">
        <f t="shared" si="134"/>
        <v>44647</v>
      </c>
      <c r="AFT11" s="176">
        <f t="shared" si="134"/>
        <v>44648</v>
      </c>
      <c r="AFU11" s="177">
        <f t="shared" si="134"/>
        <v>44649</v>
      </c>
      <c r="AFV11" s="175">
        <f t="shared" si="134"/>
        <v>44650</v>
      </c>
      <c r="AFW11" s="176">
        <f t="shared" si="134"/>
        <v>44651</v>
      </c>
      <c r="AFX11" s="176">
        <f t="shared" si="134"/>
        <v>44652</v>
      </c>
      <c r="AFY11" s="176">
        <f>AFX11+1</f>
        <v>44653</v>
      </c>
      <c r="AFZ11" s="176">
        <f t="shared" ref="AFZ11:AGH11" si="135">AFY11+1</f>
        <v>44654</v>
      </c>
      <c r="AGA11" s="176">
        <f t="shared" si="135"/>
        <v>44655</v>
      </c>
      <c r="AGB11" s="177">
        <f t="shared" si="135"/>
        <v>44656</v>
      </c>
      <c r="AGC11" s="175">
        <f t="shared" si="135"/>
        <v>44657</v>
      </c>
      <c r="AGD11" s="176">
        <f t="shared" si="135"/>
        <v>44658</v>
      </c>
      <c r="AGE11" s="176">
        <f t="shared" si="135"/>
        <v>44659</v>
      </c>
      <c r="AGF11" s="176">
        <f t="shared" si="135"/>
        <v>44660</v>
      </c>
      <c r="AGG11" s="176">
        <f t="shared" si="135"/>
        <v>44661</v>
      </c>
      <c r="AGH11" s="176">
        <f t="shared" si="135"/>
        <v>44662</v>
      </c>
      <c r="AGI11" s="177">
        <f>AGH11+1</f>
        <v>44663</v>
      </c>
      <c r="AGJ11" s="175">
        <f t="shared" ref="AGJ11:AGR11" si="136">AGI11+1</f>
        <v>44664</v>
      </c>
      <c r="AGK11" s="176">
        <f t="shared" si="136"/>
        <v>44665</v>
      </c>
      <c r="AGL11" s="176">
        <f t="shared" si="136"/>
        <v>44666</v>
      </c>
      <c r="AGM11" s="176">
        <f t="shared" si="136"/>
        <v>44667</v>
      </c>
      <c r="AGN11" s="176">
        <f t="shared" si="136"/>
        <v>44668</v>
      </c>
      <c r="AGO11" s="176">
        <f t="shared" si="136"/>
        <v>44669</v>
      </c>
      <c r="AGP11" s="177">
        <f t="shared" si="136"/>
        <v>44670</v>
      </c>
      <c r="AGQ11" s="175">
        <f t="shared" si="136"/>
        <v>44671</v>
      </c>
      <c r="AGR11" s="176">
        <f t="shared" si="136"/>
        <v>44672</v>
      </c>
      <c r="AGS11" s="176">
        <f>AGR11+1</f>
        <v>44673</v>
      </c>
      <c r="AGT11" s="176">
        <f t="shared" ref="AGT11:AHB11" si="137">AGS11+1</f>
        <v>44674</v>
      </c>
      <c r="AGU11" s="176">
        <f t="shared" si="137"/>
        <v>44675</v>
      </c>
      <c r="AGV11" s="176">
        <f t="shared" si="137"/>
        <v>44676</v>
      </c>
      <c r="AGW11" s="177">
        <f t="shared" si="137"/>
        <v>44677</v>
      </c>
      <c r="AGX11" s="175">
        <f t="shared" si="137"/>
        <v>44678</v>
      </c>
      <c r="AGY11" s="176">
        <f t="shared" si="137"/>
        <v>44679</v>
      </c>
      <c r="AGZ11" s="176">
        <f t="shared" si="137"/>
        <v>44680</v>
      </c>
      <c r="AHA11" s="176">
        <f t="shared" si="137"/>
        <v>44681</v>
      </c>
      <c r="AHB11" s="176">
        <f t="shared" si="137"/>
        <v>44682</v>
      </c>
      <c r="AHC11" s="176">
        <f>AHB11+1</f>
        <v>44683</v>
      </c>
      <c r="AHD11" s="177">
        <f t="shared" ref="AHD11:AHU11" si="138">AHC11+1</f>
        <v>44684</v>
      </c>
      <c r="AHE11" s="175">
        <f t="shared" si="138"/>
        <v>44685</v>
      </c>
      <c r="AHF11" s="176">
        <f t="shared" si="138"/>
        <v>44686</v>
      </c>
      <c r="AHG11" s="176">
        <f t="shared" si="138"/>
        <v>44687</v>
      </c>
      <c r="AHH11" s="176">
        <f t="shared" si="138"/>
        <v>44688</v>
      </c>
      <c r="AHI11" s="176">
        <f t="shared" si="138"/>
        <v>44689</v>
      </c>
      <c r="AHJ11" s="176">
        <f t="shared" si="138"/>
        <v>44690</v>
      </c>
      <c r="AHK11" s="177">
        <f t="shared" si="138"/>
        <v>44691</v>
      </c>
      <c r="AHL11" s="175">
        <f t="shared" si="138"/>
        <v>44692</v>
      </c>
      <c r="AHM11" s="176">
        <f t="shared" si="138"/>
        <v>44693</v>
      </c>
      <c r="AHN11" s="176">
        <f t="shared" si="138"/>
        <v>44694</v>
      </c>
      <c r="AHO11" s="176">
        <f t="shared" si="138"/>
        <v>44695</v>
      </c>
      <c r="AHP11" s="176">
        <f t="shared" si="138"/>
        <v>44696</v>
      </c>
      <c r="AHQ11" s="176">
        <f t="shared" si="138"/>
        <v>44697</v>
      </c>
      <c r="AHR11" s="177">
        <f t="shared" si="138"/>
        <v>44698</v>
      </c>
      <c r="AHS11" s="175">
        <f t="shared" si="138"/>
        <v>44699</v>
      </c>
      <c r="AHT11" s="176">
        <f t="shared" si="138"/>
        <v>44700</v>
      </c>
      <c r="AHU11" s="176">
        <f t="shared" si="138"/>
        <v>44701</v>
      </c>
      <c r="AHV11" s="176">
        <f>AHU11+1</f>
        <v>44702</v>
      </c>
      <c r="AHW11" s="176">
        <f t="shared" ref="AHW11:AIE11" si="139">AHV11+1</f>
        <v>44703</v>
      </c>
      <c r="AHX11" s="176">
        <f t="shared" si="139"/>
        <v>44704</v>
      </c>
      <c r="AHY11" s="177">
        <f t="shared" si="139"/>
        <v>44705</v>
      </c>
      <c r="AHZ11" s="175">
        <f t="shared" si="139"/>
        <v>44706</v>
      </c>
      <c r="AIA11" s="176">
        <f t="shared" si="139"/>
        <v>44707</v>
      </c>
      <c r="AIB11" s="176">
        <f t="shared" si="139"/>
        <v>44708</v>
      </c>
      <c r="AIC11" s="176">
        <f t="shared" si="139"/>
        <v>44709</v>
      </c>
      <c r="AID11" s="176">
        <f t="shared" si="139"/>
        <v>44710</v>
      </c>
      <c r="AIE11" s="176">
        <f t="shared" si="139"/>
        <v>44711</v>
      </c>
      <c r="AIF11" s="177">
        <f>AIE11+1</f>
        <v>44712</v>
      </c>
      <c r="AIG11" s="175">
        <f t="shared" ref="AIG11:AIO11" si="140">AIF11+1</f>
        <v>44713</v>
      </c>
      <c r="AIH11" s="176">
        <f t="shared" si="140"/>
        <v>44714</v>
      </c>
      <c r="AII11" s="176">
        <f t="shared" si="140"/>
        <v>44715</v>
      </c>
      <c r="AIJ11" s="176">
        <f t="shared" si="140"/>
        <v>44716</v>
      </c>
      <c r="AIK11" s="176">
        <f t="shared" si="140"/>
        <v>44717</v>
      </c>
      <c r="AIL11" s="176">
        <f t="shared" si="140"/>
        <v>44718</v>
      </c>
      <c r="AIM11" s="177">
        <f t="shared" si="140"/>
        <v>44719</v>
      </c>
      <c r="AIN11" s="175">
        <f t="shared" si="140"/>
        <v>44720</v>
      </c>
      <c r="AIO11" s="176">
        <f t="shared" si="140"/>
        <v>44721</v>
      </c>
      <c r="AIP11" s="176">
        <f>AIO11+1</f>
        <v>44722</v>
      </c>
      <c r="AIQ11" s="176">
        <f t="shared" ref="AIQ11:AJN11" si="141">AIP11+1</f>
        <v>44723</v>
      </c>
      <c r="AIR11" s="176">
        <f t="shared" si="141"/>
        <v>44724</v>
      </c>
      <c r="AIS11" s="176">
        <f t="shared" si="141"/>
        <v>44725</v>
      </c>
      <c r="AIT11" s="177">
        <f t="shared" si="141"/>
        <v>44726</v>
      </c>
      <c r="AIU11" s="175">
        <f t="shared" si="141"/>
        <v>44727</v>
      </c>
      <c r="AIV11" s="176">
        <f t="shared" si="141"/>
        <v>44728</v>
      </c>
      <c r="AIW11" s="176">
        <f t="shared" si="141"/>
        <v>44729</v>
      </c>
      <c r="AIX11" s="176">
        <f t="shared" si="141"/>
        <v>44730</v>
      </c>
      <c r="AIY11" s="176">
        <f t="shared" si="141"/>
        <v>44731</v>
      </c>
      <c r="AIZ11" s="176">
        <f t="shared" si="141"/>
        <v>44732</v>
      </c>
      <c r="AJA11" s="177">
        <f t="shared" si="141"/>
        <v>44733</v>
      </c>
      <c r="AJB11" s="175">
        <f t="shared" si="141"/>
        <v>44734</v>
      </c>
      <c r="AJC11" s="176">
        <f t="shared" si="141"/>
        <v>44735</v>
      </c>
      <c r="AJD11" s="176">
        <f t="shared" si="141"/>
        <v>44736</v>
      </c>
      <c r="AJE11" s="176">
        <f t="shared" si="141"/>
        <v>44737</v>
      </c>
      <c r="AJF11" s="176">
        <f t="shared" si="141"/>
        <v>44738</v>
      </c>
      <c r="AJG11" s="176">
        <f t="shared" si="141"/>
        <v>44739</v>
      </c>
      <c r="AJH11" s="177">
        <f t="shared" si="141"/>
        <v>44740</v>
      </c>
      <c r="AJI11" s="175">
        <f t="shared" si="141"/>
        <v>44741</v>
      </c>
      <c r="AJJ11" s="176">
        <f t="shared" si="141"/>
        <v>44742</v>
      </c>
      <c r="AJK11" s="176">
        <f t="shared" si="141"/>
        <v>44743</v>
      </c>
      <c r="AJL11" s="176">
        <f t="shared" si="141"/>
        <v>44744</v>
      </c>
      <c r="AJM11" s="176">
        <f t="shared" si="141"/>
        <v>44745</v>
      </c>
      <c r="AJN11" s="176">
        <f t="shared" si="141"/>
        <v>44746</v>
      </c>
      <c r="AJO11" s="177">
        <f>AJN11+1</f>
        <v>44747</v>
      </c>
      <c r="AJP11" s="175">
        <f t="shared" ref="AJP11:AJX11" si="142">AJO11+1</f>
        <v>44748</v>
      </c>
      <c r="AJQ11" s="176">
        <f t="shared" si="142"/>
        <v>44749</v>
      </c>
      <c r="AJR11" s="176">
        <f t="shared" si="142"/>
        <v>44750</v>
      </c>
      <c r="AJS11" s="176">
        <f t="shared" si="142"/>
        <v>44751</v>
      </c>
      <c r="AJT11" s="176">
        <f t="shared" si="142"/>
        <v>44752</v>
      </c>
      <c r="AJU11" s="176">
        <f t="shared" si="142"/>
        <v>44753</v>
      </c>
      <c r="AJV11" s="177">
        <f t="shared" si="142"/>
        <v>44754</v>
      </c>
      <c r="AJW11" s="175">
        <f t="shared" si="142"/>
        <v>44755</v>
      </c>
      <c r="AJX11" s="176">
        <f t="shared" si="142"/>
        <v>44756</v>
      </c>
      <c r="AJY11" s="176">
        <f>AJX11+1</f>
        <v>44757</v>
      </c>
      <c r="AJZ11" s="176">
        <f t="shared" ref="AJZ11:AKH11" si="143">AJY11+1</f>
        <v>44758</v>
      </c>
      <c r="AKA11" s="176">
        <f t="shared" si="143"/>
        <v>44759</v>
      </c>
      <c r="AKB11" s="176">
        <f t="shared" si="143"/>
        <v>44760</v>
      </c>
      <c r="AKC11" s="177">
        <f t="shared" si="143"/>
        <v>44761</v>
      </c>
      <c r="AKD11" s="175">
        <f t="shared" si="143"/>
        <v>44762</v>
      </c>
      <c r="AKE11" s="176">
        <f t="shared" si="143"/>
        <v>44763</v>
      </c>
      <c r="AKF11" s="176">
        <f t="shared" si="143"/>
        <v>44764</v>
      </c>
      <c r="AKG11" s="176">
        <f t="shared" si="143"/>
        <v>44765</v>
      </c>
      <c r="AKH11" s="176">
        <f t="shared" si="143"/>
        <v>44766</v>
      </c>
      <c r="AKI11" s="176">
        <f>AKH11+1</f>
        <v>44767</v>
      </c>
      <c r="AKJ11" s="177">
        <f t="shared" ref="AKJ11:AKR11" si="144">AKI11+1</f>
        <v>44768</v>
      </c>
      <c r="AKK11" s="175">
        <f t="shared" si="144"/>
        <v>44769</v>
      </c>
      <c r="AKL11" s="176">
        <f t="shared" si="144"/>
        <v>44770</v>
      </c>
      <c r="AKM11" s="176">
        <f t="shared" si="144"/>
        <v>44771</v>
      </c>
      <c r="AKN11" s="176">
        <f t="shared" si="144"/>
        <v>44772</v>
      </c>
      <c r="AKO11" s="176">
        <f t="shared" si="144"/>
        <v>44773</v>
      </c>
      <c r="AKP11" s="176">
        <f t="shared" si="144"/>
        <v>44774</v>
      </c>
      <c r="AKQ11" s="177">
        <f t="shared" si="144"/>
        <v>44775</v>
      </c>
      <c r="AKR11" s="175">
        <f t="shared" si="144"/>
        <v>44776</v>
      </c>
      <c r="AKS11" s="176">
        <f>AKR11+1</f>
        <v>44777</v>
      </c>
      <c r="AKT11" s="176">
        <f t="shared" ref="AKT11:ALK11" si="145">AKS11+1</f>
        <v>44778</v>
      </c>
      <c r="AKU11" s="176">
        <f t="shared" si="145"/>
        <v>44779</v>
      </c>
      <c r="AKV11" s="176">
        <f t="shared" si="145"/>
        <v>44780</v>
      </c>
      <c r="AKW11" s="176">
        <f t="shared" si="145"/>
        <v>44781</v>
      </c>
      <c r="AKX11" s="177">
        <f t="shared" si="145"/>
        <v>44782</v>
      </c>
      <c r="AKY11" s="175">
        <f t="shared" si="145"/>
        <v>44783</v>
      </c>
      <c r="AKZ11" s="176">
        <f t="shared" si="145"/>
        <v>44784</v>
      </c>
      <c r="ALA11" s="176">
        <f t="shared" si="145"/>
        <v>44785</v>
      </c>
      <c r="ALB11" s="176">
        <f t="shared" si="145"/>
        <v>44786</v>
      </c>
      <c r="ALC11" s="176">
        <f t="shared" si="145"/>
        <v>44787</v>
      </c>
      <c r="ALD11" s="176">
        <f t="shared" si="145"/>
        <v>44788</v>
      </c>
      <c r="ALE11" s="177">
        <f t="shared" si="145"/>
        <v>44789</v>
      </c>
      <c r="ALF11" s="175">
        <f t="shared" si="145"/>
        <v>44790</v>
      </c>
      <c r="ALG11" s="176">
        <f t="shared" si="145"/>
        <v>44791</v>
      </c>
      <c r="ALH11" s="176">
        <f t="shared" si="145"/>
        <v>44792</v>
      </c>
      <c r="ALI11" s="176">
        <f t="shared" si="145"/>
        <v>44793</v>
      </c>
      <c r="ALJ11" s="176">
        <f t="shared" si="145"/>
        <v>44794</v>
      </c>
      <c r="ALK11" s="176">
        <f t="shared" si="145"/>
        <v>44795</v>
      </c>
      <c r="ALL11" s="177">
        <f>ALK11+1</f>
        <v>44796</v>
      </c>
      <c r="ALM11" s="175">
        <f t="shared" ref="ALM11:ALU11" si="146">ALL11+1</f>
        <v>44797</v>
      </c>
      <c r="ALN11" s="176">
        <f t="shared" si="146"/>
        <v>44798</v>
      </c>
      <c r="ALO11" s="176">
        <f t="shared" si="146"/>
        <v>44799</v>
      </c>
      <c r="ALP11" s="176">
        <f t="shared" si="146"/>
        <v>44800</v>
      </c>
      <c r="ALQ11" s="176">
        <f t="shared" si="146"/>
        <v>44801</v>
      </c>
      <c r="ALR11" s="176">
        <f t="shared" si="146"/>
        <v>44802</v>
      </c>
      <c r="ALS11" s="177">
        <f t="shared" si="146"/>
        <v>44803</v>
      </c>
      <c r="ALT11" s="175">
        <f t="shared" si="146"/>
        <v>44804</v>
      </c>
      <c r="ALU11" s="176">
        <f t="shared" si="146"/>
        <v>44805</v>
      </c>
      <c r="ALV11" s="176">
        <f>ALU11+1</f>
        <v>44806</v>
      </c>
      <c r="ALW11" s="176">
        <f t="shared" ref="ALW11:AME11" si="147">ALV11+1</f>
        <v>44807</v>
      </c>
      <c r="ALX11" s="176">
        <f t="shared" si="147"/>
        <v>44808</v>
      </c>
      <c r="ALY11" s="176">
        <f t="shared" si="147"/>
        <v>44809</v>
      </c>
      <c r="ALZ11" s="177">
        <f t="shared" si="147"/>
        <v>44810</v>
      </c>
      <c r="AMA11" s="175">
        <f t="shared" si="147"/>
        <v>44811</v>
      </c>
      <c r="AMB11" s="176">
        <f t="shared" si="147"/>
        <v>44812</v>
      </c>
      <c r="AMC11" s="176">
        <f t="shared" si="147"/>
        <v>44813</v>
      </c>
      <c r="AMD11" s="176">
        <f t="shared" si="147"/>
        <v>44814</v>
      </c>
      <c r="AME11" s="176">
        <f t="shared" si="147"/>
        <v>44815</v>
      </c>
      <c r="AMF11" s="176">
        <f>AME11+1</f>
        <v>44816</v>
      </c>
      <c r="AMG11" s="177">
        <f t="shared" ref="AMG11:AMW11" si="148">AMF11+1</f>
        <v>44817</v>
      </c>
      <c r="AMH11" s="175">
        <f t="shared" si="148"/>
        <v>44818</v>
      </c>
      <c r="AMI11" s="176">
        <f t="shared" si="148"/>
        <v>44819</v>
      </c>
      <c r="AMJ11" s="176">
        <f t="shared" si="148"/>
        <v>44820</v>
      </c>
      <c r="AMK11" s="176">
        <f t="shared" si="148"/>
        <v>44821</v>
      </c>
      <c r="AML11" s="176">
        <f t="shared" si="148"/>
        <v>44822</v>
      </c>
      <c r="AMM11" s="176">
        <f t="shared" si="148"/>
        <v>44823</v>
      </c>
      <c r="AMN11" s="177">
        <f t="shared" si="148"/>
        <v>44824</v>
      </c>
      <c r="AMO11" s="175">
        <f t="shared" si="148"/>
        <v>44825</v>
      </c>
      <c r="AMP11" s="176">
        <f t="shared" si="148"/>
        <v>44826</v>
      </c>
      <c r="AMQ11" s="176">
        <f t="shared" si="148"/>
        <v>44827</v>
      </c>
      <c r="AMR11" s="176">
        <f t="shared" si="148"/>
        <v>44828</v>
      </c>
      <c r="AMS11" s="176">
        <f t="shared" si="148"/>
        <v>44829</v>
      </c>
      <c r="AMT11" s="176">
        <f t="shared" si="148"/>
        <v>44830</v>
      </c>
      <c r="AMU11" s="177">
        <f t="shared" si="148"/>
        <v>44831</v>
      </c>
      <c r="AMV11" s="175">
        <f t="shared" si="148"/>
        <v>44832</v>
      </c>
      <c r="AMW11" s="176">
        <f t="shared" si="148"/>
        <v>44833</v>
      </c>
      <c r="AMX11" s="176">
        <f>AMW11+1</f>
        <v>44834</v>
      </c>
      <c r="AMY11" s="176">
        <f t="shared" ref="AMY11:ANG11" si="149">AMX11+1</f>
        <v>44835</v>
      </c>
      <c r="AMZ11" s="176">
        <f t="shared" si="149"/>
        <v>44836</v>
      </c>
      <c r="ANA11" s="176">
        <f t="shared" si="149"/>
        <v>44837</v>
      </c>
      <c r="ANB11" s="177">
        <f t="shared" si="149"/>
        <v>44838</v>
      </c>
      <c r="ANC11" s="175">
        <f t="shared" si="149"/>
        <v>44839</v>
      </c>
      <c r="AND11" s="176">
        <f t="shared" si="149"/>
        <v>44840</v>
      </c>
      <c r="ANE11" s="176">
        <f t="shared" si="149"/>
        <v>44841</v>
      </c>
      <c r="ANF11" s="176">
        <f t="shared" si="149"/>
        <v>44842</v>
      </c>
      <c r="ANG11" s="176">
        <f t="shared" si="149"/>
        <v>44843</v>
      </c>
      <c r="ANH11" s="176">
        <f>ANG11+1</f>
        <v>44844</v>
      </c>
      <c r="ANI11" s="177">
        <f t="shared" ref="ANI11:ANQ11" si="150">ANH11+1</f>
        <v>44845</v>
      </c>
      <c r="ANJ11" s="175">
        <f t="shared" si="150"/>
        <v>44846</v>
      </c>
      <c r="ANK11" s="176">
        <f t="shared" si="150"/>
        <v>44847</v>
      </c>
      <c r="ANL11" s="176">
        <f t="shared" si="150"/>
        <v>44848</v>
      </c>
      <c r="ANM11" s="176">
        <f t="shared" si="150"/>
        <v>44849</v>
      </c>
      <c r="ANN11" s="176">
        <f t="shared" si="150"/>
        <v>44850</v>
      </c>
      <c r="ANO11" s="176">
        <f t="shared" si="150"/>
        <v>44851</v>
      </c>
      <c r="ANP11" s="177">
        <f t="shared" si="150"/>
        <v>44852</v>
      </c>
      <c r="ANQ11" s="175">
        <f t="shared" si="150"/>
        <v>44853</v>
      </c>
      <c r="ANR11" s="176">
        <f>ANQ11+1</f>
        <v>44854</v>
      </c>
      <c r="ANS11" s="176">
        <f t="shared" ref="ANS11:AOA11" si="151">ANR11+1</f>
        <v>44855</v>
      </c>
      <c r="ANT11" s="176">
        <f t="shared" si="151"/>
        <v>44856</v>
      </c>
      <c r="ANU11" s="176">
        <f t="shared" si="151"/>
        <v>44857</v>
      </c>
      <c r="ANV11" s="176">
        <f t="shared" si="151"/>
        <v>44858</v>
      </c>
      <c r="ANW11" s="177">
        <f t="shared" si="151"/>
        <v>44859</v>
      </c>
      <c r="ANX11" s="175">
        <f t="shared" si="151"/>
        <v>44860</v>
      </c>
      <c r="ANY11" s="176">
        <f t="shared" si="151"/>
        <v>44861</v>
      </c>
      <c r="ANZ11" s="176">
        <f t="shared" si="151"/>
        <v>44862</v>
      </c>
      <c r="AOA11" s="176">
        <f t="shared" si="151"/>
        <v>44863</v>
      </c>
      <c r="AOB11" s="176">
        <f>AOA11+1</f>
        <v>44864</v>
      </c>
      <c r="AOC11" s="176">
        <f t="shared" ref="AOC11:AOT11" si="152">AOB11+1</f>
        <v>44865</v>
      </c>
      <c r="AOD11" s="177">
        <f t="shared" si="152"/>
        <v>44866</v>
      </c>
      <c r="AOE11" s="175">
        <f t="shared" si="152"/>
        <v>44867</v>
      </c>
      <c r="AOF11" s="176">
        <f t="shared" si="152"/>
        <v>44868</v>
      </c>
      <c r="AOG11" s="176">
        <f t="shared" si="152"/>
        <v>44869</v>
      </c>
      <c r="AOH11" s="176">
        <f t="shared" si="152"/>
        <v>44870</v>
      </c>
      <c r="AOI11" s="176">
        <f t="shared" si="152"/>
        <v>44871</v>
      </c>
      <c r="AOJ11" s="176">
        <f t="shared" si="152"/>
        <v>44872</v>
      </c>
      <c r="AOK11" s="177">
        <f t="shared" si="152"/>
        <v>44873</v>
      </c>
      <c r="AOL11" s="175">
        <f t="shared" si="152"/>
        <v>44874</v>
      </c>
      <c r="AOM11" s="176">
        <f t="shared" si="152"/>
        <v>44875</v>
      </c>
      <c r="AON11" s="176">
        <f t="shared" si="152"/>
        <v>44876</v>
      </c>
      <c r="AOO11" s="176">
        <f t="shared" si="152"/>
        <v>44877</v>
      </c>
      <c r="AOP11" s="176">
        <f t="shared" si="152"/>
        <v>44878</v>
      </c>
      <c r="AOQ11" s="176">
        <f t="shared" si="152"/>
        <v>44879</v>
      </c>
      <c r="AOR11" s="177">
        <f t="shared" si="152"/>
        <v>44880</v>
      </c>
      <c r="AOS11" s="175">
        <f t="shared" si="152"/>
        <v>44881</v>
      </c>
      <c r="AOT11" s="176">
        <f t="shared" si="152"/>
        <v>44882</v>
      </c>
      <c r="AOU11" s="176">
        <f>AOT11+1</f>
        <v>44883</v>
      </c>
      <c r="AOV11" s="176">
        <f t="shared" ref="AOV11:APD11" si="153">AOU11+1</f>
        <v>44884</v>
      </c>
      <c r="AOW11" s="176">
        <f t="shared" si="153"/>
        <v>44885</v>
      </c>
      <c r="AOX11" s="176">
        <f t="shared" si="153"/>
        <v>44886</v>
      </c>
      <c r="AOY11" s="177">
        <f t="shared" si="153"/>
        <v>44887</v>
      </c>
      <c r="AOZ11" s="175">
        <f t="shared" si="153"/>
        <v>44888</v>
      </c>
      <c r="APA11" s="176">
        <f t="shared" si="153"/>
        <v>44889</v>
      </c>
      <c r="APB11" s="176">
        <f t="shared" si="153"/>
        <v>44890</v>
      </c>
      <c r="APC11" s="176">
        <f t="shared" si="153"/>
        <v>44891</v>
      </c>
      <c r="APD11" s="176">
        <f t="shared" si="153"/>
        <v>44892</v>
      </c>
      <c r="APE11" s="176">
        <f>APD11+1</f>
        <v>44893</v>
      </c>
      <c r="APF11" s="177">
        <f t="shared" ref="APF11:APN11" si="154">APE11+1</f>
        <v>44894</v>
      </c>
      <c r="APG11" s="175">
        <f t="shared" si="154"/>
        <v>44895</v>
      </c>
      <c r="APH11" s="176">
        <f t="shared" si="154"/>
        <v>44896</v>
      </c>
      <c r="API11" s="176">
        <f t="shared" si="154"/>
        <v>44897</v>
      </c>
      <c r="APJ11" s="176">
        <f t="shared" si="154"/>
        <v>44898</v>
      </c>
      <c r="APK11" s="176">
        <f t="shared" si="154"/>
        <v>44899</v>
      </c>
      <c r="APL11" s="176">
        <f t="shared" si="154"/>
        <v>44900</v>
      </c>
      <c r="APM11" s="177">
        <f t="shared" si="154"/>
        <v>44901</v>
      </c>
      <c r="APN11" s="175">
        <f t="shared" si="154"/>
        <v>44902</v>
      </c>
      <c r="APO11" s="176">
        <f>APN11+1</f>
        <v>44903</v>
      </c>
      <c r="APP11" s="176">
        <f t="shared" ref="APP11:AQM11" si="155">APO11+1</f>
        <v>44904</v>
      </c>
      <c r="APQ11" s="176">
        <f t="shared" si="155"/>
        <v>44905</v>
      </c>
      <c r="APR11" s="176">
        <f t="shared" si="155"/>
        <v>44906</v>
      </c>
      <c r="APS11" s="176">
        <f t="shared" si="155"/>
        <v>44907</v>
      </c>
      <c r="APT11" s="177">
        <f t="shared" si="155"/>
        <v>44908</v>
      </c>
      <c r="APU11" s="175">
        <f t="shared" si="155"/>
        <v>44909</v>
      </c>
      <c r="APV11" s="176">
        <f t="shared" si="155"/>
        <v>44910</v>
      </c>
      <c r="APW11" s="176">
        <f t="shared" si="155"/>
        <v>44911</v>
      </c>
      <c r="APX11" s="176">
        <f t="shared" si="155"/>
        <v>44912</v>
      </c>
      <c r="APY11" s="176">
        <f t="shared" si="155"/>
        <v>44913</v>
      </c>
      <c r="APZ11" s="176">
        <f t="shared" si="155"/>
        <v>44914</v>
      </c>
      <c r="AQA11" s="177">
        <f t="shared" si="155"/>
        <v>44915</v>
      </c>
      <c r="AQB11" s="175">
        <f t="shared" si="155"/>
        <v>44916</v>
      </c>
      <c r="AQC11" s="176">
        <f t="shared" si="155"/>
        <v>44917</v>
      </c>
      <c r="AQD11" s="176">
        <f t="shared" si="155"/>
        <v>44918</v>
      </c>
      <c r="AQE11" s="176">
        <f t="shared" si="155"/>
        <v>44919</v>
      </c>
      <c r="AQF11" s="176">
        <f t="shared" si="155"/>
        <v>44920</v>
      </c>
      <c r="AQG11" s="176">
        <f t="shared" si="155"/>
        <v>44921</v>
      </c>
      <c r="AQH11" s="177">
        <f t="shared" si="155"/>
        <v>44922</v>
      </c>
      <c r="AQI11" s="175">
        <f t="shared" si="155"/>
        <v>44923</v>
      </c>
      <c r="AQJ11" s="176">
        <f t="shared" si="155"/>
        <v>44924</v>
      </c>
      <c r="AQK11" s="176">
        <f t="shared" si="155"/>
        <v>44925</v>
      </c>
      <c r="AQL11" s="176">
        <f t="shared" si="155"/>
        <v>44926</v>
      </c>
      <c r="AQM11" s="176">
        <f t="shared" si="155"/>
        <v>44927</v>
      </c>
      <c r="AQN11" s="176">
        <f>AQM11+1</f>
        <v>44928</v>
      </c>
      <c r="AQO11" s="177">
        <f t="shared" ref="AQO11:AQW11" si="156">AQN11+1</f>
        <v>44929</v>
      </c>
      <c r="AQP11" s="175">
        <f t="shared" si="156"/>
        <v>44930</v>
      </c>
      <c r="AQQ11" s="176">
        <f t="shared" si="156"/>
        <v>44931</v>
      </c>
      <c r="AQR11" s="176">
        <f t="shared" si="156"/>
        <v>44932</v>
      </c>
      <c r="AQS11" s="176">
        <f t="shared" si="156"/>
        <v>44933</v>
      </c>
      <c r="AQT11" s="176">
        <f t="shared" si="156"/>
        <v>44934</v>
      </c>
      <c r="AQU11" s="176">
        <f t="shared" si="156"/>
        <v>44935</v>
      </c>
      <c r="AQV11" s="177">
        <f t="shared" si="156"/>
        <v>44936</v>
      </c>
      <c r="AQW11" s="175">
        <f t="shared" si="156"/>
        <v>44937</v>
      </c>
      <c r="AQX11" s="176">
        <f>AQW11+1</f>
        <v>44938</v>
      </c>
      <c r="AQY11" s="176">
        <f t="shared" ref="AQY11:ARG11" si="157">AQX11+1</f>
        <v>44939</v>
      </c>
      <c r="AQZ11" s="176">
        <f t="shared" si="157"/>
        <v>44940</v>
      </c>
      <c r="ARA11" s="176">
        <f t="shared" si="157"/>
        <v>44941</v>
      </c>
      <c r="ARB11" s="176">
        <f t="shared" si="157"/>
        <v>44942</v>
      </c>
      <c r="ARC11" s="177">
        <f t="shared" si="157"/>
        <v>44943</v>
      </c>
      <c r="ARD11" s="175">
        <f t="shared" si="157"/>
        <v>44944</v>
      </c>
      <c r="ARE11" s="176">
        <f t="shared" si="157"/>
        <v>44945</v>
      </c>
      <c r="ARF11" s="176">
        <f t="shared" si="157"/>
        <v>44946</v>
      </c>
      <c r="ARG11" s="176">
        <f t="shared" si="157"/>
        <v>44947</v>
      </c>
      <c r="ARH11" s="176">
        <f>ARG11+1</f>
        <v>44948</v>
      </c>
      <c r="ARI11" s="176">
        <f t="shared" ref="ARI11:ARQ11" si="158">ARH11+1</f>
        <v>44949</v>
      </c>
      <c r="ARJ11" s="177">
        <f t="shared" si="158"/>
        <v>44950</v>
      </c>
      <c r="ARK11" s="175">
        <f t="shared" si="158"/>
        <v>44951</v>
      </c>
      <c r="ARL11" s="176">
        <f t="shared" si="158"/>
        <v>44952</v>
      </c>
      <c r="ARM11" s="176">
        <f t="shared" si="158"/>
        <v>44953</v>
      </c>
      <c r="ARN11" s="176">
        <f t="shared" si="158"/>
        <v>44954</v>
      </c>
      <c r="ARO11" s="176">
        <f t="shared" si="158"/>
        <v>44955</v>
      </c>
      <c r="ARP11" s="176">
        <f t="shared" si="158"/>
        <v>44956</v>
      </c>
      <c r="ARQ11" s="177">
        <f t="shared" si="158"/>
        <v>44957</v>
      </c>
      <c r="ARR11" s="175">
        <f>ARQ11+1</f>
        <v>44958</v>
      </c>
      <c r="ARS11" s="176">
        <f t="shared" ref="ARS11:ASJ11" si="159">ARR11+1</f>
        <v>44959</v>
      </c>
      <c r="ART11" s="176">
        <f t="shared" si="159"/>
        <v>44960</v>
      </c>
      <c r="ARU11" s="176">
        <f t="shared" si="159"/>
        <v>44961</v>
      </c>
      <c r="ARV11" s="176">
        <f t="shared" si="159"/>
        <v>44962</v>
      </c>
      <c r="ARW11" s="176">
        <f t="shared" si="159"/>
        <v>44963</v>
      </c>
      <c r="ARX11" s="177">
        <f t="shared" si="159"/>
        <v>44964</v>
      </c>
      <c r="ARY11" s="175">
        <f t="shared" si="159"/>
        <v>44965</v>
      </c>
      <c r="ARZ11" s="176">
        <f t="shared" si="159"/>
        <v>44966</v>
      </c>
      <c r="ASA11" s="176">
        <f t="shared" si="159"/>
        <v>44967</v>
      </c>
      <c r="ASB11" s="176">
        <f t="shared" si="159"/>
        <v>44968</v>
      </c>
      <c r="ASC11" s="176">
        <f t="shared" si="159"/>
        <v>44969</v>
      </c>
      <c r="ASD11" s="176">
        <f t="shared" si="159"/>
        <v>44970</v>
      </c>
      <c r="ASE11" s="177">
        <f t="shared" si="159"/>
        <v>44971</v>
      </c>
      <c r="ASF11" s="175">
        <f t="shared" si="159"/>
        <v>44972</v>
      </c>
      <c r="ASG11" s="176">
        <f t="shared" si="159"/>
        <v>44973</v>
      </c>
      <c r="ASH11" s="176">
        <f t="shared" si="159"/>
        <v>44974</v>
      </c>
      <c r="ASI11" s="176">
        <f t="shared" si="159"/>
        <v>44975</v>
      </c>
      <c r="ASJ11" s="176">
        <f t="shared" si="159"/>
        <v>44976</v>
      </c>
      <c r="ASK11" s="176">
        <f>ASJ11+1</f>
        <v>44977</v>
      </c>
      <c r="ASL11" s="177">
        <f t="shared" ref="ASL11:AST11" si="160">ASK11+1</f>
        <v>44978</v>
      </c>
      <c r="ASM11" s="175">
        <f t="shared" si="160"/>
        <v>44979</v>
      </c>
      <c r="ASN11" s="176">
        <f t="shared" si="160"/>
        <v>44980</v>
      </c>
      <c r="ASO11" s="176">
        <f t="shared" si="160"/>
        <v>44981</v>
      </c>
      <c r="ASP11" s="176">
        <f t="shared" si="160"/>
        <v>44982</v>
      </c>
      <c r="ASQ11" s="176">
        <f t="shared" si="160"/>
        <v>44983</v>
      </c>
      <c r="ASR11" s="176">
        <f t="shared" si="160"/>
        <v>44984</v>
      </c>
      <c r="ASS11" s="177">
        <f t="shared" si="160"/>
        <v>44985</v>
      </c>
      <c r="AST11" s="175">
        <f t="shared" si="160"/>
        <v>44986</v>
      </c>
      <c r="ASU11" s="176">
        <f>AST11+1</f>
        <v>44987</v>
      </c>
      <c r="ASV11" s="176">
        <f t="shared" ref="ASV11:ATD11" si="161">ASU11+1</f>
        <v>44988</v>
      </c>
      <c r="ASW11" s="176">
        <f t="shared" si="161"/>
        <v>44989</v>
      </c>
      <c r="ASX11" s="176">
        <f t="shared" si="161"/>
        <v>44990</v>
      </c>
      <c r="ASY11" s="176">
        <f t="shared" si="161"/>
        <v>44991</v>
      </c>
      <c r="ASZ11" s="177">
        <f t="shared" si="161"/>
        <v>44992</v>
      </c>
      <c r="ATA11" s="175">
        <f t="shared" si="161"/>
        <v>44993</v>
      </c>
      <c r="ATB11" s="176">
        <f t="shared" si="161"/>
        <v>44994</v>
      </c>
      <c r="ATC11" s="176">
        <f t="shared" si="161"/>
        <v>44995</v>
      </c>
      <c r="ATD11" s="176">
        <f t="shared" si="161"/>
        <v>44996</v>
      </c>
      <c r="ATE11" s="176">
        <f>ATD11+1</f>
        <v>44997</v>
      </c>
      <c r="ATF11" s="176">
        <f t="shared" ref="ATF11:ATV11" si="162">ATE11+1</f>
        <v>44998</v>
      </c>
      <c r="ATG11" s="177">
        <f t="shared" si="162"/>
        <v>44999</v>
      </c>
      <c r="ATH11" s="175">
        <f t="shared" si="162"/>
        <v>45000</v>
      </c>
      <c r="ATI11" s="176">
        <f t="shared" si="162"/>
        <v>45001</v>
      </c>
      <c r="ATJ11" s="176">
        <f t="shared" si="162"/>
        <v>45002</v>
      </c>
      <c r="ATK11" s="176">
        <f t="shared" si="162"/>
        <v>45003</v>
      </c>
      <c r="ATL11" s="176">
        <f t="shared" si="162"/>
        <v>45004</v>
      </c>
      <c r="ATM11" s="176">
        <f t="shared" si="162"/>
        <v>45005</v>
      </c>
      <c r="ATN11" s="177">
        <f t="shared" si="162"/>
        <v>45006</v>
      </c>
      <c r="ATO11" s="175">
        <f t="shared" si="162"/>
        <v>45007</v>
      </c>
      <c r="ATP11" s="176">
        <f t="shared" si="162"/>
        <v>45008</v>
      </c>
      <c r="ATQ11" s="176">
        <f t="shared" si="162"/>
        <v>45009</v>
      </c>
      <c r="ATR11" s="176">
        <f t="shared" si="162"/>
        <v>45010</v>
      </c>
      <c r="ATS11" s="176">
        <f t="shared" si="162"/>
        <v>45011</v>
      </c>
      <c r="ATT11" s="176">
        <f t="shared" si="162"/>
        <v>45012</v>
      </c>
      <c r="ATU11" s="177">
        <f t="shared" si="162"/>
        <v>45013</v>
      </c>
      <c r="ATV11" s="175">
        <f t="shared" si="162"/>
        <v>45014</v>
      </c>
      <c r="ATW11" s="176">
        <f>ATV11+1</f>
        <v>45015</v>
      </c>
      <c r="ATX11" s="176">
        <f t="shared" ref="ATX11:AUF11" si="163">ATW11+1</f>
        <v>45016</v>
      </c>
      <c r="ATY11" s="176">
        <f t="shared" si="163"/>
        <v>45017</v>
      </c>
      <c r="ATZ11" s="176">
        <f t="shared" si="163"/>
        <v>45018</v>
      </c>
      <c r="AUA11" s="176">
        <f t="shared" si="163"/>
        <v>45019</v>
      </c>
      <c r="AUB11" s="177">
        <f t="shared" si="163"/>
        <v>45020</v>
      </c>
      <c r="AUC11" s="175">
        <f t="shared" si="163"/>
        <v>45021</v>
      </c>
      <c r="AUD11" s="176">
        <f t="shared" si="163"/>
        <v>45022</v>
      </c>
      <c r="AUE11" s="176">
        <f t="shared" si="163"/>
        <v>45023</v>
      </c>
      <c r="AUF11" s="176">
        <f t="shared" si="163"/>
        <v>45024</v>
      </c>
      <c r="AUG11" s="176">
        <f>AUF11+1</f>
        <v>45025</v>
      </c>
      <c r="AUH11" s="176">
        <f t="shared" ref="AUH11:AUP11" si="164">AUG11+1</f>
        <v>45026</v>
      </c>
      <c r="AUI11" s="177">
        <f t="shared" si="164"/>
        <v>45027</v>
      </c>
      <c r="AUJ11" s="175">
        <f t="shared" si="164"/>
        <v>45028</v>
      </c>
      <c r="AUK11" s="176">
        <f t="shared" si="164"/>
        <v>45029</v>
      </c>
      <c r="AUL11" s="176">
        <f t="shared" si="164"/>
        <v>45030</v>
      </c>
      <c r="AUM11" s="176">
        <f t="shared" si="164"/>
        <v>45031</v>
      </c>
      <c r="AUN11" s="176">
        <f t="shared" si="164"/>
        <v>45032</v>
      </c>
      <c r="AUO11" s="176">
        <f t="shared" si="164"/>
        <v>45033</v>
      </c>
      <c r="AUP11" s="177">
        <f t="shared" si="164"/>
        <v>45034</v>
      </c>
      <c r="AUQ11" s="175">
        <f>AUP11+1</f>
        <v>45035</v>
      </c>
      <c r="AUR11" s="176">
        <f t="shared" ref="AUR11:AUZ11" si="165">AUQ11+1</f>
        <v>45036</v>
      </c>
      <c r="AUS11" s="176">
        <f t="shared" si="165"/>
        <v>45037</v>
      </c>
      <c r="AUT11" s="176">
        <f t="shared" si="165"/>
        <v>45038</v>
      </c>
      <c r="AUU11" s="176">
        <f t="shared" si="165"/>
        <v>45039</v>
      </c>
      <c r="AUV11" s="176">
        <f t="shared" si="165"/>
        <v>45040</v>
      </c>
      <c r="AUW11" s="177">
        <f t="shared" si="165"/>
        <v>45041</v>
      </c>
      <c r="AUX11" s="175">
        <f t="shared" si="165"/>
        <v>45042</v>
      </c>
      <c r="AUY11" s="176">
        <f t="shared" si="165"/>
        <v>45043</v>
      </c>
      <c r="AUZ11" s="176">
        <f t="shared" si="165"/>
        <v>45044</v>
      </c>
      <c r="AVA11" s="176">
        <f>AUZ11+1</f>
        <v>45045</v>
      </c>
      <c r="AVB11" s="176">
        <f t="shared" ref="AVB11:AVS11" si="166">AVA11+1</f>
        <v>45046</v>
      </c>
      <c r="AVC11" s="176">
        <f t="shared" si="166"/>
        <v>45047</v>
      </c>
      <c r="AVD11" s="177">
        <f t="shared" si="166"/>
        <v>45048</v>
      </c>
      <c r="AVE11" s="175">
        <f t="shared" si="166"/>
        <v>45049</v>
      </c>
      <c r="AVF11" s="176">
        <f t="shared" si="166"/>
        <v>45050</v>
      </c>
      <c r="AVG11" s="176">
        <f t="shared" si="166"/>
        <v>45051</v>
      </c>
      <c r="AVH11" s="176">
        <f t="shared" si="166"/>
        <v>45052</v>
      </c>
      <c r="AVI11" s="176">
        <f t="shared" si="166"/>
        <v>45053</v>
      </c>
      <c r="AVJ11" s="176">
        <f t="shared" si="166"/>
        <v>45054</v>
      </c>
      <c r="AVK11" s="177">
        <f t="shared" si="166"/>
        <v>45055</v>
      </c>
      <c r="AVL11" s="175">
        <f t="shared" si="166"/>
        <v>45056</v>
      </c>
      <c r="AVM11" s="176">
        <f t="shared" si="166"/>
        <v>45057</v>
      </c>
      <c r="AVN11" s="176">
        <f t="shared" si="166"/>
        <v>45058</v>
      </c>
      <c r="AVO11" s="176">
        <f t="shared" si="166"/>
        <v>45059</v>
      </c>
      <c r="AVP11" s="176">
        <f t="shared" si="166"/>
        <v>45060</v>
      </c>
      <c r="AVQ11" s="176">
        <f t="shared" si="166"/>
        <v>45061</v>
      </c>
      <c r="AVR11" s="177">
        <f t="shared" si="166"/>
        <v>45062</v>
      </c>
      <c r="AVS11" s="175">
        <f t="shared" si="166"/>
        <v>45063</v>
      </c>
      <c r="AVT11" s="176">
        <f>AVS11+1</f>
        <v>45064</v>
      </c>
      <c r="AVU11" s="176">
        <f t="shared" ref="AVU11:AWC11" si="167">AVT11+1</f>
        <v>45065</v>
      </c>
      <c r="AVV11" s="176">
        <f t="shared" si="167"/>
        <v>45066</v>
      </c>
      <c r="AVW11" s="176">
        <f t="shared" si="167"/>
        <v>45067</v>
      </c>
      <c r="AVX11" s="176">
        <f t="shared" si="167"/>
        <v>45068</v>
      </c>
      <c r="AVY11" s="177">
        <f t="shared" si="167"/>
        <v>45069</v>
      </c>
      <c r="AVZ11" s="175">
        <f t="shared" si="167"/>
        <v>45070</v>
      </c>
      <c r="AWA11" s="176">
        <f t="shared" si="167"/>
        <v>45071</v>
      </c>
      <c r="AWB11" s="176">
        <f t="shared" si="167"/>
        <v>45072</v>
      </c>
      <c r="AWC11" s="176">
        <f t="shared" si="167"/>
        <v>45073</v>
      </c>
      <c r="AWD11" s="176">
        <f>AWC11+1</f>
        <v>45074</v>
      </c>
      <c r="AWE11" s="176">
        <f t="shared" ref="AWE11:AWM11" si="168">AWD11+1</f>
        <v>45075</v>
      </c>
      <c r="AWF11" s="177">
        <f t="shared" si="168"/>
        <v>45076</v>
      </c>
      <c r="AWG11" s="175">
        <f t="shared" si="168"/>
        <v>45077</v>
      </c>
      <c r="AWH11" s="176">
        <f t="shared" si="168"/>
        <v>45078</v>
      </c>
      <c r="AWI11" s="176">
        <f t="shared" si="168"/>
        <v>45079</v>
      </c>
      <c r="AWJ11" s="176">
        <f t="shared" si="168"/>
        <v>45080</v>
      </c>
      <c r="AWK11" s="176">
        <f t="shared" si="168"/>
        <v>45081</v>
      </c>
      <c r="AWL11" s="176">
        <f t="shared" si="168"/>
        <v>45082</v>
      </c>
      <c r="AWM11" s="177">
        <f t="shared" si="168"/>
        <v>45083</v>
      </c>
      <c r="AWN11" s="175">
        <f>AWM11+1</f>
        <v>45084</v>
      </c>
      <c r="AWO11" s="176">
        <f t="shared" ref="AWO11:AXL11" si="169">AWN11+1</f>
        <v>45085</v>
      </c>
      <c r="AWP11" s="176">
        <f t="shared" si="169"/>
        <v>45086</v>
      </c>
      <c r="AWQ11" s="176">
        <f t="shared" si="169"/>
        <v>45087</v>
      </c>
      <c r="AWR11" s="176">
        <f t="shared" si="169"/>
        <v>45088</v>
      </c>
      <c r="AWS11" s="176">
        <f t="shared" si="169"/>
        <v>45089</v>
      </c>
      <c r="AWT11" s="177">
        <f t="shared" si="169"/>
        <v>45090</v>
      </c>
      <c r="AWU11" s="175">
        <f t="shared" si="169"/>
        <v>45091</v>
      </c>
      <c r="AWV11" s="176">
        <f t="shared" si="169"/>
        <v>45092</v>
      </c>
      <c r="AWW11" s="176">
        <f t="shared" si="169"/>
        <v>45093</v>
      </c>
      <c r="AWX11" s="176">
        <f t="shared" si="169"/>
        <v>45094</v>
      </c>
      <c r="AWY11" s="176">
        <f t="shared" si="169"/>
        <v>45095</v>
      </c>
      <c r="AWZ11" s="176">
        <f t="shared" si="169"/>
        <v>45096</v>
      </c>
      <c r="AXA11" s="177">
        <f t="shared" si="169"/>
        <v>45097</v>
      </c>
      <c r="AXB11" s="175">
        <f t="shared" si="169"/>
        <v>45098</v>
      </c>
      <c r="AXC11" s="176">
        <f t="shared" si="169"/>
        <v>45099</v>
      </c>
      <c r="AXD11" s="176">
        <f t="shared" si="169"/>
        <v>45100</v>
      </c>
      <c r="AXE11" s="176">
        <f t="shared" si="169"/>
        <v>45101</v>
      </c>
      <c r="AXF11" s="176">
        <f t="shared" si="169"/>
        <v>45102</v>
      </c>
      <c r="AXG11" s="176">
        <f t="shared" si="169"/>
        <v>45103</v>
      </c>
      <c r="AXH11" s="177">
        <f t="shared" si="169"/>
        <v>45104</v>
      </c>
      <c r="AXI11" s="175">
        <f t="shared" si="169"/>
        <v>45105</v>
      </c>
      <c r="AXJ11" s="176">
        <f t="shared" si="169"/>
        <v>45106</v>
      </c>
      <c r="AXK11" s="176">
        <f t="shared" si="169"/>
        <v>45107</v>
      </c>
      <c r="AXL11" s="176">
        <f t="shared" si="169"/>
        <v>45108</v>
      </c>
      <c r="AXM11" s="176">
        <f>AXL11+1</f>
        <v>45109</v>
      </c>
      <c r="AXN11" s="176">
        <f t="shared" ref="AXN11:AXV11" si="170">AXM11+1</f>
        <v>45110</v>
      </c>
      <c r="AXO11" s="177">
        <f t="shared" si="170"/>
        <v>45111</v>
      </c>
      <c r="AXP11" s="175">
        <f t="shared" si="170"/>
        <v>45112</v>
      </c>
      <c r="AXQ11" s="176">
        <f t="shared" si="170"/>
        <v>45113</v>
      </c>
      <c r="AXR11" s="176">
        <f t="shared" si="170"/>
        <v>45114</v>
      </c>
      <c r="AXS11" s="176">
        <f t="shared" si="170"/>
        <v>45115</v>
      </c>
      <c r="AXT11" s="176">
        <f t="shared" si="170"/>
        <v>45116</v>
      </c>
      <c r="AXU11" s="176">
        <f t="shared" si="170"/>
        <v>45117</v>
      </c>
      <c r="AXV11" s="177">
        <f t="shared" si="170"/>
        <v>45118</v>
      </c>
      <c r="AXW11" s="175">
        <f>AXV11+1</f>
        <v>45119</v>
      </c>
      <c r="AXX11" s="176">
        <f t="shared" ref="AXX11:AYF11" si="171">AXW11+1</f>
        <v>45120</v>
      </c>
      <c r="AXY11" s="176">
        <f t="shared" si="171"/>
        <v>45121</v>
      </c>
      <c r="AXZ11" s="176">
        <f t="shared" si="171"/>
        <v>45122</v>
      </c>
      <c r="AYA11" s="176">
        <f t="shared" si="171"/>
        <v>45123</v>
      </c>
      <c r="AYB11" s="176">
        <f t="shared" si="171"/>
        <v>45124</v>
      </c>
      <c r="AYC11" s="177">
        <f t="shared" si="171"/>
        <v>45125</v>
      </c>
      <c r="AYD11" s="175">
        <f t="shared" si="171"/>
        <v>45126</v>
      </c>
      <c r="AYE11" s="176">
        <f t="shared" si="171"/>
        <v>45127</v>
      </c>
      <c r="AYF11" s="176">
        <f t="shared" si="171"/>
        <v>45128</v>
      </c>
      <c r="AYG11" s="176">
        <f>AYF11+1</f>
        <v>45129</v>
      </c>
      <c r="AYH11" s="176">
        <f t="shared" ref="AYH11:AYP11" si="172">AYG11+1</f>
        <v>45130</v>
      </c>
      <c r="AYI11" s="176">
        <f t="shared" si="172"/>
        <v>45131</v>
      </c>
      <c r="AYJ11" s="177">
        <f t="shared" si="172"/>
        <v>45132</v>
      </c>
      <c r="AYK11" s="175">
        <f t="shared" si="172"/>
        <v>45133</v>
      </c>
      <c r="AYL11" s="176">
        <f t="shared" si="172"/>
        <v>45134</v>
      </c>
      <c r="AYM11" s="176">
        <f t="shared" si="172"/>
        <v>45135</v>
      </c>
      <c r="AYN11" s="176">
        <f t="shared" si="172"/>
        <v>45136</v>
      </c>
      <c r="AYO11" s="176">
        <f t="shared" si="172"/>
        <v>45137</v>
      </c>
      <c r="AYP11" s="176">
        <f t="shared" si="172"/>
        <v>45138</v>
      </c>
      <c r="AYQ11" s="177">
        <f>AYP11+1</f>
        <v>45139</v>
      </c>
      <c r="AYR11" s="175">
        <f t="shared" ref="AYR11:AZI11" si="173">AYQ11+1</f>
        <v>45140</v>
      </c>
      <c r="AYS11" s="176">
        <f t="shared" si="173"/>
        <v>45141</v>
      </c>
      <c r="AYT11" s="176">
        <f t="shared" si="173"/>
        <v>45142</v>
      </c>
      <c r="AYU11" s="176">
        <f t="shared" si="173"/>
        <v>45143</v>
      </c>
      <c r="AYV11" s="176">
        <f t="shared" si="173"/>
        <v>45144</v>
      </c>
      <c r="AYW11" s="176">
        <f t="shared" si="173"/>
        <v>45145</v>
      </c>
      <c r="AYX11" s="177">
        <f t="shared" si="173"/>
        <v>45146</v>
      </c>
      <c r="AYY11" s="175">
        <f t="shared" si="173"/>
        <v>45147</v>
      </c>
      <c r="AYZ11" s="176">
        <f t="shared" si="173"/>
        <v>45148</v>
      </c>
      <c r="AZA11" s="176">
        <f t="shared" si="173"/>
        <v>45149</v>
      </c>
      <c r="AZB11" s="176">
        <f t="shared" si="173"/>
        <v>45150</v>
      </c>
      <c r="AZC11" s="176">
        <f t="shared" si="173"/>
        <v>45151</v>
      </c>
      <c r="AZD11" s="176">
        <f t="shared" si="173"/>
        <v>45152</v>
      </c>
      <c r="AZE11" s="177">
        <f t="shared" si="173"/>
        <v>45153</v>
      </c>
      <c r="AZF11" s="175">
        <f t="shared" si="173"/>
        <v>45154</v>
      </c>
      <c r="AZG11" s="176">
        <f t="shared" si="173"/>
        <v>45155</v>
      </c>
      <c r="AZH11" s="176">
        <f t="shared" si="173"/>
        <v>45156</v>
      </c>
      <c r="AZI11" s="176">
        <f t="shared" si="173"/>
        <v>45157</v>
      </c>
      <c r="AZJ11" s="176">
        <f>AZI11+1</f>
        <v>45158</v>
      </c>
      <c r="AZK11" s="176">
        <f t="shared" ref="AZK11:AZS11" si="174">AZJ11+1</f>
        <v>45159</v>
      </c>
      <c r="AZL11" s="177">
        <f t="shared" si="174"/>
        <v>45160</v>
      </c>
      <c r="AZM11" s="175">
        <f t="shared" si="174"/>
        <v>45161</v>
      </c>
      <c r="AZN11" s="176">
        <f t="shared" si="174"/>
        <v>45162</v>
      </c>
      <c r="AZO11" s="176">
        <f t="shared" si="174"/>
        <v>45163</v>
      </c>
      <c r="AZP11" s="176">
        <f t="shared" si="174"/>
        <v>45164</v>
      </c>
      <c r="AZQ11" s="176">
        <f t="shared" si="174"/>
        <v>45165</v>
      </c>
      <c r="AZR11" s="176">
        <f t="shared" si="174"/>
        <v>45166</v>
      </c>
      <c r="AZS11" s="177">
        <f t="shared" si="174"/>
        <v>45167</v>
      </c>
      <c r="AZT11" s="175">
        <f>AZS11+1</f>
        <v>45168</v>
      </c>
      <c r="AZU11" s="176">
        <f t="shared" ref="AZU11:BAC11" si="175">AZT11+1</f>
        <v>45169</v>
      </c>
      <c r="AZV11" s="176">
        <f t="shared" si="175"/>
        <v>45170</v>
      </c>
      <c r="AZW11" s="176">
        <f t="shared" si="175"/>
        <v>45171</v>
      </c>
      <c r="AZX11" s="176">
        <f t="shared" si="175"/>
        <v>45172</v>
      </c>
      <c r="AZY11" s="176">
        <f t="shared" si="175"/>
        <v>45173</v>
      </c>
      <c r="AZZ11" s="177">
        <f t="shared" si="175"/>
        <v>45174</v>
      </c>
      <c r="BAA11" s="175">
        <f t="shared" si="175"/>
        <v>45175</v>
      </c>
      <c r="BAB11" s="176">
        <f t="shared" si="175"/>
        <v>45176</v>
      </c>
      <c r="BAC11" s="176">
        <f t="shared" si="175"/>
        <v>45177</v>
      </c>
      <c r="BAD11" s="176">
        <f>BAC11+1</f>
        <v>45178</v>
      </c>
      <c r="BAE11" s="176">
        <f t="shared" ref="BAE11:BAU11" si="176">BAD11+1</f>
        <v>45179</v>
      </c>
      <c r="BAF11" s="176">
        <f t="shared" si="176"/>
        <v>45180</v>
      </c>
      <c r="BAG11" s="177">
        <f t="shared" si="176"/>
        <v>45181</v>
      </c>
      <c r="BAH11" s="175">
        <f t="shared" si="176"/>
        <v>45182</v>
      </c>
      <c r="BAI11" s="176">
        <f t="shared" si="176"/>
        <v>45183</v>
      </c>
      <c r="BAJ11" s="176">
        <f t="shared" si="176"/>
        <v>45184</v>
      </c>
      <c r="BAK11" s="176">
        <f t="shared" si="176"/>
        <v>45185</v>
      </c>
      <c r="BAL11" s="176">
        <f t="shared" si="176"/>
        <v>45186</v>
      </c>
      <c r="BAM11" s="176">
        <f t="shared" si="176"/>
        <v>45187</v>
      </c>
      <c r="BAN11" s="177">
        <f t="shared" si="176"/>
        <v>45188</v>
      </c>
      <c r="BAO11" s="175">
        <f t="shared" si="176"/>
        <v>45189</v>
      </c>
      <c r="BAP11" s="176">
        <f t="shared" si="176"/>
        <v>45190</v>
      </c>
      <c r="BAQ11" s="176">
        <f t="shared" si="176"/>
        <v>45191</v>
      </c>
      <c r="BAR11" s="176">
        <f t="shared" si="176"/>
        <v>45192</v>
      </c>
      <c r="BAS11" s="176">
        <f t="shared" si="176"/>
        <v>45193</v>
      </c>
      <c r="BAT11" s="176">
        <f t="shared" si="176"/>
        <v>45194</v>
      </c>
      <c r="BAU11" s="177">
        <f t="shared" si="176"/>
        <v>45195</v>
      </c>
      <c r="BAV11" s="175">
        <f>BAU11+1</f>
        <v>45196</v>
      </c>
      <c r="BAW11" s="176">
        <f t="shared" ref="BAW11:BBE11" si="177">BAV11+1</f>
        <v>45197</v>
      </c>
      <c r="BAX11" s="176">
        <f t="shared" si="177"/>
        <v>45198</v>
      </c>
      <c r="BAY11" s="176">
        <f t="shared" si="177"/>
        <v>45199</v>
      </c>
      <c r="BAZ11" s="176">
        <f t="shared" si="177"/>
        <v>45200</v>
      </c>
      <c r="BBA11" s="176">
        <f t="shared" si="177"/>
        <v>45201</v>
      </c>
      <c r="BBB11" s="177">
        <f t="shared" si="177"/>
        <v>45202</v>
      </c>
      <c r="BBC11" s="175">
        <f t="shared" si="177"/>
        <v>45203</v>
      </c>
      <c r="BBD11" s="176">
        <f t="shared" si="177"/>
        <v>45204</v>
      </c>
      <c r="BBE11" s="176">
        <f t="shared" si="177"/>
        <v>45205</v>
      </c>
      <c r="BBF11" s="176">
        <f>BBE11+1</f>
        <v>45206</v>
      </c>
      <c r="BBG11" s="176">
        <f t="shared" ref="BBG11:BBO11" si="178">BBF11+1</f>
        <v>45207</v>
      </c>
      <c r="BBH11" s="176">
        <f t="shared" si="178"/>
        <v>45208</v>
      </c>
      <c r="BBI11" s="177">
        <f t="shared" si="178"/>
        <v>45209</v>
      </c>
      <c r="BBJ11" s="175">
        <f t="shared" si="178"/>
        <v>45210</v>
      </c>
      <c r="BBK11" s="176">
        <f t="shared" si="178"/>
        <v>45211</v>
      </c>
      <c r="BBL11" s="176">
        <f t="shared" si="178"/>
        <v>45212</v>
      </c>
      <c r="BBM11" s="176">
        <f t="shared" si="178"/>
        <v>45213</v>
      </c>
      <c r="BBN11" s="176">
        <f t="shared" si="178"/>
        <v>45214</v>
      </c>
      <c r="BBO11" s="176">
        <f t="shared" si="178"/>
        <v>45215</v>
      </c>
      <c r="BBP11" s="177">
        <f>BBO11+1</f>
        <v>45216</v>
      </c>
      <c r="BBQ11" s="175">
        <f t="shared" ref="BBQ11:BBY11" si="179">BBP11+1</f>
        <v>45217</v>
      </c>
      <c r="BBR11" s="176">
        <f t="shared" si="179"/>
        <v>45218</v>
      </c>
      <c r="BBS11" s="176">
        <f t="shared" si="179"/>
        <v>45219</v>
      </c>
      <c r="BBT11" s="176">
        <f t="shared" si="179"/>
        <v>45220</v>
      </c>
      <c r="BBU11" s="176">
        <f t="shared" si="179"/>
        <v>45221</v>
      </c>
      <c r="BBV11" s="176">
        <f t="shared" si="179"/>
        <v>45222</v>
      </c>
      <c r="BBW11" s="177">
        <f t="shared" si="179"/>
        <v>45223</v>
      </c>
      <c r="BBX11" s="175">
        <f t="shared" si="179"/>
        <v>45224</v>
      </c>
      <c r="BBY11" s="176">
        <f t="shared" si="179"/>
        <v>45225</v>
      </c>
      <c r="BBZ11" s="176">
        <f>BBY11+1</f>
        <v>45226</v>
      </c>
      <c r="BCA11" s="176">
        <f t="shared" ref="BCA11:BCR11" si="180">BBZ11+1</f>
        <v>45227</v>
      </c>
      <c r="BCB11" s="176">
        <f t="shared" si="180"/>
        <v>45228</v>
      </c>
      <c r="BCC11" s="176">
        <f t="shared" si="180"/>
        <v>45229</v>
      </c>
      <c r="BCD11" s="177">
        <f t="shared" si="180"/>
        <v>45230</v>
      </c>
      <c r="BCE11" s="175">
        <f t="shared" si="180"/>
        <v>45231</v>
      </c>
      <c r="BCF11" s="176">
        <f t="shared" si="180"/>
        <v>45232</v>
      </c>
      <c r="BCG11" s="176">
        <f t="shared" si="180"/>
        <v>45233</v>
      </c>
      <c r="BCH11" s="176">
        <f t="shared" si="180"/>
        <v>45234</v>
      </c>
      <c r="BCI11" s="176">
        <f t="shared" si="180"/>
        <v>45235</v>
      </c>
      <c r="BCJ11" s="176">
        <f t="shared" si="180"/>
        <v>45236</v>
      </c>
      <c r="BCK11" s="177">
        <f t="shared" si="180"/>
        <v>45237</v>
      </c>
      <c r="BCL11" s="175">
        <f t="shared" si="180"/>
        <v>45238</v>
      </c>
      <c r="BCM11" s="176">
        <f t="shared" si="180"/>
        <v>45239</v>
      </c>
      <c r="BCN11" s="176">
        <f t="shared" si="180"/>
        <v>45240</v>
      </c>
      <c r="BCO11" s="176">
        <f t="shared" si="180"/>
        <v>45241</v>
      </c>
      <c r="BCP11" s="176">
        <f t="shared" si="180"/>
        <v>45242</v>
      </c>
      <c r="BCQ11" s="176">
        <f t="shared" si="180"/>
        <v>45243</v>
      </c>
      <c r="BCR11" s="177">
        <f t="shared" si="180"/>
        <v>45244</v>
      </c>
      <c r="BCS11" s="175">
        <f>BCR11+1</f>
        <v>45245</v>
      </c>
      <c r="BCT11" s="176">
        <f t="shared" ref="BCT11:BDB11" si="181">BCS11+1</f>
        <v>45246</v>
      </c>
      <c r="BCU11" s="176">
        <f t="shared" si="181"/>
        <v>45247</v>
      </c>
      <c r="BCV11" s="176">
        <f t="shared" si="181"/>
        <v>45248</v>
      </c>
      <c r="BCW11" s="176">
        <f t="shared" si="181"/>
        <v>45249</v>
      </c>
      <c r="BCX11" s="176">
        <f t="shared" si="181"/>
        <v>45250</v>
      </c>
      <c r="BCY11" s="177">
        <f t="shared" si="181"/>
        <v>45251</v>
      </c>
      <c r="BCZ11" s="175">
        <f t="shared" si="181"/>
        <v>45252</v>
      </c>
      <c r="BDA11" s="176">
        <f t="shared" si="181"/>
        <v>45253</v>
      </c>
      <c r="BDB11" s="176">
        <f t="shared" si="181"/>
        <v>45254</v>
      </c>
      <c r="BDC11" s="176">
        <f>BDB11+1</f>
        <v>45255</v>
      </c>
      <c r="BDD11" s="176">
        <f t="shared" ref="BDD11:BDL11" si="182">BDC11+1</f>
        <v>45256</v>
      </c>
      <c r="BDE11" s="176">
        <f t="shared" si="182"/>
        <v>45257</v>
      </c>
      <c r="BDF11" s="177">
        <f t="shared" si="182"/>
        <v>45258</v>
      </c>
      <c r="BDG11" s="175">
        <f t="shared" si="182"/>
        <v>45259</v>
      </c>
      <c r="BDH11" s="176">
        <f t="shared" si="182"/>
        <v>45260</v>
      </c>
      <c r="BDI11" s="176">
        <f t="shared" si="182"/>
        <v>45261</v>
      </c>
      <c r="BDJ11" s="176">
        <f t="shared" si="182"/>
        <v>45262</v>
      </c>
      <c r="BDK11" s="176">
        <f t="shared" si="182"/>
        <v>45263</v>
      </c>
      <c r="BDL11" s="176">
        <f t="shared" si="182"/>
        <v>45264</v>
      </c>
      <c r="BDM11" s="177">
        <f>BDL11+1</f>
        <v>45265</v>
      </c>
      <c r="BDN11" s="175">
        <f t="shared" ref="BDN11:BEK11" si="183">BDM11+1</f>
        <v>45266</v>
      </c>
      <c r="BDO11" s="176">
        <f t="shared" si="183"/>
        <v>45267</v>
      </c>
      <c r="BDP11" s="176">
        <f t="shared" si="183"/>
        <v>45268</v>
      </c>
      <c r="BDQ11" s="176">
        <f t="shared" si="183"/>
        <v>45269</v>
      </c>
      <c r="BDR11" s="176">
        <f t="shared" si="183"/>
        <v>45270</v>
      </c>
      <c r="BDS11" s="176">
        <f t="shared" si="183"/>
        <v>45271</v>
      </c>
      <c r="BDT11" s="177">
        <f t="shared" si="183"/>
        <v>45272</v>
      </c>
      <c r="BDU11" s="175">
        <f t="shared" si="183"/>
        <v>45273</v>
      </c>
      <c r="BDV11" s="176">
        <f t="shared" si="183"/>
        <v>45274</v>
      </c>
      <c r="BDW11" s="176">
        <f t="shared" si="183"/>
        <v>45275</v>
      </c>
      <c r="BDX11" s="176">
        <f t="shared" si="183"/>
        <v>45276</v>
      </c>
      <c r="BDY11" s="176">
        <f t="shared" si="183"/>
        <v>45277</v>
      </c>
      <c r="BDZ11" s="176">
        <f t="shared" si="183"/>
        <v>45278</v>
      </c>
      <c r="BEA11" s="177">
        <f t="shared" si="183"/>
        <v>45279</v>
      </c>
      <c r="BEB11" s="175">
        <f t="shared" si="183"/>
        <v>45280</v>
      </c>
      <c r="BEC11" s="176">
        <f t="shared" si="183"/>
        <v>45281</v>
      </c>
      <c r="BED11" s="176">
        <f t="shared" si="183"/>
        <v>45282</v>
      </c>
      <c r="BEE11" s="176">
        <f t="shared" si="183"/>
        <v>45283</v>
      </c>
      <c r="BEF11" s="176">
        <f t="shared" si="183"/>
        <v>45284</v>
      </c>
      <c r="BEG11" s="176">
        <f t="shared" si="183"/>
        <v>45285</v>
      </c>
      <c r="BEH11" s="177">
        <f t="shared" si="183"/>
        <v>45286</v>
      </c>
      <c r="BEI11" s="175">
        <f t="shared" si="183"/>
        <v>45287</v>
      </c>
      <c r="BEJ11" s="176">
        <f t="shared" si="183"/>
        <v>45288</v>
      </c>
      <c r="BEK11" s="176">
        <f t="shared" si="183"/>
        <v>45289</v>
      </c>
      <c r="BEL11" s="176">
        <f>BEK11+1</f>
        <v>45290</v>
      </c>
      <c r="BEM11" s="176">
        <f t="shared" ref="BEM11:BEU11" si="184">BEL11+1</f>
        <v>45291</v>
      </c>
      <c r="BEN11" s="176">
        <f t="shared" si="184"/>
        <v>45292</v>
      </c>
      <c r="BEO11" s="177">
        <f t="shared" si="184"/>
        <v>45293</v>
      </c>
      <c r="BEP11" s="175">
        <f t="shared" si="184"/>
        <v>45294</v>
      </c>
      <c r="BEQ11" s="176">
        <f t="shared" si="184"/>
        <v>45295</v>
      </c>
      <c r="BER11" s="176">
        <f t="shared" si="184"/>
        <v>45296</v>
      </c>
      <c r="BES11" s="176">
        <f t="shared" si="184"/>
        <v>45297</v>
      </c>
      <c r="BET11" s="176">
        <f t="shared" si="184"/>
        <v>45298</v>
      </c>
      <c r="BEU11" s="176">
        <f t="shared" si="184"/>
        <v>45299</v>
      </c>
      <c r="BEV11" s="177">
        <f>BEU11+1</f>
        <v>45300</v>
      </c>
      <c r="BEW11" s="175">
        <f t="shared" ref="BEW11:BFE11" si="185">BEV11+1</f>
        <v>45301</v>
      </c>
      <c r="BEX11" s="176">
        <f t="shared" si="185"/>
        <v>45302</v>
      </c>
      <c r="BEY11" s="176">
        <f t="shared" si="185"/>
        <v>45303</v>
      </c>
      <c r="BEZ11" s="176">
        <f t="shared" si="185"/>
        <v>45304</v>
      </c>
      <c r="BFA11" s="176">
        <f t="shared" si="185"/>
        <v>45305</v>
      </c>
      <c r="BFB11" s="176">
        <f t="shared" si="185"/>
        <v>45306</v>
      </c>
      <c r="BFC11" s="177">
        <f t="shared" si="185"/>
        <v>45307</v>
      </c>
      <c r="BFD11" s="175">
        <f t="shared" si="185"/>
        <v>45308</v>
      </c>
      <c r="BFE11" s="176">
        <f t="shared" si="185"/>
        <v>45309</v>
      </c>
      <c r="BFF11" s="176">
        <f>BFE11+1</f>
        <v>45310</v>
      </c>
      <c r="BFG11" s="176">
        <f t="shared" ref="BFG11:BFO11" si="186">BFF11+1</f>
        <v>45311</v>
      </c>
      <c r="BFH11" s="176">
        <f t="shared" si="186"/>
        <v>45312</v>
      </c>
      <c r="BFI11" s="176">
        <f t="shared" si="186"/>
        <v>45313</v>
      </c>
      <c r="BFJ11" s="177">
        <f t="shared" si="186"/>
        <v>45314</v>
      </c>
      <c r="BFK11" s="175">
        <f t="shared" si="186"/>
        <v>45315</v>
      </c>
      <c r="BFL11" s="176">
        <f t="shared" si="186"/>
        <v>45316</v>
      </c>
      <c r="BFM11" s="176">
        <f t="shared" si="186"/>
        <v>45317</v>
      </c>
      <c r="BFN11" s="176">
        <f t="shared" si="186"/>
        <v>45318</v>
      </c>
      <c r="BFO11" s="176">
        <f t="shared" si="186"/>
        <v>45319</v>
      </c>
      <c r="BFP11" s="176">
        <f>BFO11+1</f>
        <v>45320</v>
      </c>
      <c r="BFQ11" s="177">
        <f t="shared" ref="BFQ11:BGH11" si="187">BFP11+1</f>
        <v>45321</v>
      </c>
      <c r="BFR11" s="175">
        <f t="shared" si="187"/>
        <v>45322</v>
      </c>
      <c r="BFS11" s="176">
        <f t="shared" si="187"/>
        <v>45323</v>
      </c>
      <c r="BFT11" s="176">
        <f t="shared" si="187"/>
        <v>45324</v>
      </c>
      <c r="BFU11" s="176">
        <f t="shared" si="187"/>
        <v>45325</v>
      </c>
      <c r="BFV11" s="176">
        <f t="shared" si="187"/>
        <v>45326</v>
      </c>
      <c r="BFW11" s="176">
        <f t="shared" si="187"/>
        <v>45327</v>
      </c>
      <c r="BFX11" s="177">
        <f t="shared" si="187"/>
        <v>45328</v>
      </c>
      <c r="BFY11" s="175">
        <f t="shared" si="187"/>
        <v>45329</v>
      </c>
      <c r="BFZ11" s="176">
        <f t="shared" si="187"/>
        <v>45330</v>
      </c>
      <c r="BGA11" s="176">
        <f t="shared" si="187"/>
        <v>45331</v>
      </c>
      <c r="BGB11" s="176">
        <f t="shared" si="187"/>
        <v>45332</v>
      </c>
      <c r="BGC11" s="176">
        <f t="shared" si="187"/>
        <v>45333</v>
      </c>
      <c r="BGD11" s="176">
        <f t="shared" si="187"/>
        <v>45334</v>
      </c>
      <c r="BGE11" s="177">
        <f t="shared" si="187"/>
        <v>45335</v>
      </c>
      <c r="BGF11" s="175">
        <f t="shared" si="187"/>
        <v>45336</v>
      </c>
      <c r="BGG11" s="176">
        <f t="shared" si="187"/>
        <v>45337</v>
      </c>
      <c r="BGH11" s="176">
        <f t="shared" si="187"/>
        <v>45338</v>
      </c>
      <c r="BGI11" s="176">
        <f>BGH11+1</f>
        <v>45339</v>
      </c>
      <c r="BGJ11" s="176">
        <f t="shared" ref="BGJ11:BGR11" si="188">BGI11+1</f>
        <v>45340</v>
      </c>
      <c r="BGK11" s="176">
        <f t="shared" si="188"/>
        <v>45341</v>
      </c>
      <c r="BGL11" s="177">
        <f t="shared" si="188"/>
        <v>45342</v>
      </c>
      <c r="BGM11" s="175">
        <f t="shared" si="188"/>
        <v>45343</v>
      </c>
      <c r="BGN11" s="176">
        <f t="shared" si="188"/>
        <v>45344</v>
      </c>
      <c r="BGO11" s="176">
        <f t="shared" si="188"/>
        <v>45345</v>
      </c>
      <c r="BGP11" s="176">
        <f t="shared" si="188"/>
        <v>45346</v>
      </c>
      <c r="BGQ11" s="176">
        <f t="shared" si="188"/>
        <v>45347</v>
      </c>
      <c r="BGR11" s="176">
        <f t="shared" si="188"/>
        <v>45348</v>
      </c>
      <c r="BGS11" s="177">
        <f>BGR11+1</f>
        <v>45349</v>
      </c>
      <c r="BGT11" s="175">
        <f t="shared" ref="BGT11:BHB11" si="189">BGS11+1</f>
        <v>45350</v>
      </c>
      <c r="BGU11" s="176">
        <f t="shared" si="189"/>
        <v>45351</v>
      </c>
      <c r="BGV11" s="176">
        <f t="shared" si="189"/>
        <v>45352</v>
      </c>
      <c r="BGW11" s="176">
        <f t="shared" si="189"/>
        <v>45353</v>
      </c>
      <c r="BGX11" s="176">
        <f t="shared" si="189"/>
        <v>45354</v>
      </c>
      <c r="BGY11" s="176">
        <f t="shared" si="189"/>
        <v>45355</v>
      </c>
      <c r="BGZ11" s="177">
        <f t="shared" si="189"/>
        <v>45356</v>
      </c>
      <c r="BHA11" s="175">
        <f t="shared" si="189"/>
        <v>45357</v>
      </c>
      <c r="BHB11" s="176">
        <f t="shared" si="189"/>
        <v>45358</v>
      </c>
      <c r="BHC11" s="176">
        <f>BHB11+1</f>
        <v>45359</v>
      </c>
      <c r="BHD11" s="176">
        <f t="shared" ref="BHD11:BHT11" si="190">BHC11+1</f>
        <v>45360</v>
      </c>
      <c r="BHE11" s="176">
        <f t="shared" si="190"/>
        <v>45361</v>
      </c>
      <c r="BHF11" s="176">
        <f t="shared" si="190"/>
        <v>45362</v>
      </c>
      <c r="BHG11" s="177">
        <f t="shared" si="190"/>
        <v>45363</v>
      </c>
      <c r="BHH11" s="175">
        <f t="shared" si="190"/>
        <v>45364</v>
      </c>
      <c r="BHI11" s="176">
        <f t="shared" si="190"/>
        <v>45365</v>
      </c>
      <c r="BHJ11" s="176">
        <f t="shared" si="190"/>
        <v>45366</v>
      </c>
      <c r="BHK11" s="176">
        <f t="shared" si="190"/>
        <v>45367</v>
      </c>
      <c r="BHL11" s="176">
        <f t="shared" si="190"/>
        <v>45368</v>
      </c>
      <c r="BHM11" s="176">
        <f t="shared" si="190"/>
        <v>45369</v>
      </c>
      <c r="BHN11" s="177">
        <f t="shared" si="190"/>
        <v>45370</v>
      </c>
      <c r="BHO11" s="175">
        <f t="shared" si="190"/>
        <v>45371</v>
      </c>
      <c r="BHP11" s="176">
        <f t="shared" si="190"/>
        <v>45372</v>
      </c>
      <c r="BHQ11" s="176">
        <f t="shared" si="190"/>
        <v>45373</v>
      </c>
      <c r="BHR11" s="176">
        <f t="shared" si="190"/>
        <v>45374</v>
      </c>
      <c r="BHS11" s="176">
        <f t="shared" si="190"/>
        <v>45375</v>
      </c>
      <c r="BHT11" s="176">
        <f t="shared" si="190"/>
        <v>45376</v>
      </c>
      <c r="BHU11" s="177">
        <f>BHT11+1</f>
        <v>45377</v>
      </c>
      <c r="BHV11" s="175">
        <f t="shared" ref="BHV11:BID11" si="191">BHU11+1</f>
        <v>45378</v>
      </c>
      <c r="BHW11" s="176">
        <f t="shared" si="191"/>
        <v>45379</v>
      </c>
      <c r="BHX11" s="176">
        <f t="shared" si="191"/>
        <v>45380</v>
      </c>
      <c r="BHY11" s="176">
        <f t="shared" si="191"/>
        <v>45381</v>
      </c>
      <c r="BHZ11" s="176">
        <f t="shared" si="191"/>
        <v>45382</v>
      </c>
      <c r="BIA11" s="176">
        <f t="shared" si="191"/>
        <v>45383</v>
      </c>
      <c r="BIB11" s="177">
        <f t="shared" si="191"/>
        <v>45384</v>
      </c>
      <c r="BIC11" s="175">
        <f t="shared" si="191"/>
        <v>45385</v>
      </c>
      <c r="BID11" s="176">
        <f t="shared" si="191"/>
        <v>45386</v>
      </c>
      <c r="BIE11" s="176">
        <f>BID11+1</f>
        <v>45387</v>
      </c>
      <c r="BIF11" s="176">
        <f t="shared" ref="BIF11:BIN11" si="192">BIE11+1</f>
        <v>45388</v>
      </c>
      <c r="BIG11" s="176">
        <f t="shared" si="192"/>
        <v>45389</v>
      </c>
      <c r="BIH11" s="176">
        <f t="shared" si="192"/>
        <v>45390</v>
      </c>
      <c r="BII11" s="177">
        <f t="shared" si="192"/>
        <v>45391</v>
      </c>
      <c r="BIJ11" s="175">
        <f t="shared" si="192"/>
        <v>45392</v>
      </c>
      <c r="BIK11" s="176">
        <f t="shared" si="192"/>
        <v>45393</v>
      </c>
      <c r="BIL11" s="176">
        <f t="shared" si="192"/>
        <v>45394</v>
      </c>
      <c r="BIM11" s="176">
        <f t="shared" si="192"/>
        <v>45395</v>
      </c>
      <c r="BIN11" s="176">
        <f t="shared" si="192"/>
        <v>45396</v>
      </c>
      <c r="BIO11" s="176">
        <f>BIN11+1</f>
        <v>45397</v>
      </c>
      <c r="BIP11" s="177">
        <f t="shared" ref="BIP11:BIX11" si="193">BIO11+1</f>
        <v>45398</v>
      </c>
      <c r="BIQ11" s="175">
        <f t="shared" si="193"/>
        <v>45399</v>
      </c>
      <c r="BIR11" s="176">
        <f t="shared" si="193"/>
        <v>45400</v>
      </c>
      <c r="BIS11" s="176">
        <f t="shared" si="193"/>
        <v>45401</v>
      </c>
      <c r="BIT11" s="176">
        <f t="shared" si="193"/>
        <v>45402</v>
      </c>
      <c r="BIU11" s="176">
        <f t="shared" si="193"/>
        <v>45403</v>
      </c>
      <c r="BIV11" s="176">
        <f t="shared" si="193"/>
        <v>45404</v>
      </c>
      <c r="BIW11" s="177">
        <f t="shared" si="193"/>
        <v>45405</v>
      </c>
      <c r="BIX11" s="175">
        <f t="shared" si="193"/>
        <v>45406</v>
      </c>
      <c r="BIY11" s="176">
        <f>BIX11+1</f>
        <v>45407</v>
      </c>
      <c r="BIZ11" s="176">
        <f t="shared" ref="BIZ11:BJQ11" si="194">BIY11+1</f>
        <v>45408</v>
      </c>
      <c r="BJA11" s="176">
        <f t="shared" si="194"/>
        <v>45409</v>
      </c>
      <c r="BJB11" s="176">
        <f t="shared" si="194"/>
        <v>45410</v>
      </c>
      <c r="BJC11" s="176">
        <f t="shared" si="194"/>
        <v>45411</v>
      </c>
      <c r="BJD11" s="177">
        <f t="shared" si="194"/>
        <v>45412</v>
      </c>
      <c r="BJE11" s="175">
        <f t="shared" si="194"/>
        <v>45413</v>
      </c>
      <c r="BJF11" s="176">
        <f t="shared" si="194"/>
        <v>45414</v>
      </c>
      <c r="BJG11" s="176">
        <f t="shared" si="194"/>
        <v>45415</v>
      </c>
      <c r="BJH11" s="176">
        <f t="shared" si="194"/>
        <v>45416</v>
      </c>
      <c r="BJI11" s="176">
        <f t="shared" si="194"/>
        <v>45417</v>
      </c>
      <c r="BJJ11" s="176">
        <f t="shared" si="194"/>
        <v>45418</v>
      </c>
      <c r="BJK11" s="177">
        <f t="shared" si="194"/>
        <v>45419</v>
      </c>
      <c r="BJL11" s="175">
        <f t="shared" si="194"/>
        <v>45420</v>
      </c>
      <c r="BJM11" s="176">
        <f t="shared" si="194"/>
        <v>45421</v>
      </c>
      <c r="BJN11" s="176">
        <f t="shared" si="194"/>
        <v>45422</v>
      </c>
      <c r="BJO11" s="176">
        <f t="shared" si="194"/>
        <v>45423</v>
      </c>
      <c r="BJP11" s="176">
        <f t="shared" si="194"/>
        <v>45424</v>
      </c>
      <c r="BJQ11" s="176">
        <f t="shared" si="194"/>
        <v>45425</v>
      </c>
      <c r="BJR11" s="177">
        <f>BJQ11+1</f>
        <v>45426</v>
      </c>
      <c r="BJS11" s="175">
        <f t="shared" ref="BJS11:BKA11" si="195">BJR11+1</f>
        <v>45427</v>
      </c>
      <c r="BJT11" s="176">
        <f t="shared" si="195"/>
        <v>45428</v>
      </c>
      <c r="BJU11" s="176">
        <f t="shared" si="195"/>
        <v>45429</v>
      </c>
      <c r="BJV11" s="176">
        <f t="shared" si="195"/>
        <v>45430</v>
      </c>
      <c r="BJW11" s="176">
        <f t="shared" si="195"/>
        <v>45431</v>
      </c>
      <c r="BJX11" s="176">
        <f t="shared" si="195"/>
        <v>45432</v>
      </c>
      <c r="BJY11" s="177">
        <f t="shared" si="195"/>
        <v>45433</v>
      </c>
      <c r="BJZ11" s="175">
        <f t="shared" si="195"/>
        <v>45434</v>
      </c>
      <c r="BKA11" s="176">
        <f t="shared" si="195"/>
        <v>45435</v>
      </c>
      <c r="BKB11" s="176">
        <f>BKA11+1</f>
        <v>45436</v>
      </c>
      <c r="BKC11" s="176">
        <f t="shared" ref="BKC11:BKK11" si="196">BKB11+1</f>
        <v>45437</v>
      </c>
      <c r="BKD11" s="176">
        <f t="shared" si="196"/>
        <v>45438</v>
      </c>
      <c r="BKE11" s="176">
        <f t="shared" si="196"/>
        <v>45439</v>
      </c>
      <c r="BKF11" s="177">
        <f t="shared" si="196"/>
        <v>45440</v>
      </c>
      <c r="BKG11" s="175">
        <f t="shared" si="196"/>
        <v>45441</v>
      </c>
      <c r="BKH11" s="176">
        <f t="shared" si="196"/>
        <v>45442</v>
      </c>
      <c r="BKI11" s="176">
        <f t="shared" si="196"/>
        <v>45443</v>
      </c>
      <c r="BKJ11" s="176">
        <f t="shared" si="196"/>
        <v>45444</v>
      </c>
      <c r="BKK11" s="176">
        <f t="shared" si="196"/>
        <v>45445</v>
      </c>
      <c r="BKL11" s="176">
        <f>BKK11+1</f>
        <v>45446</v>
      </c>
      <c r="BKM11" s="177">
        <f t="shared" ref="BKM11:BLJ11" si="197">BKL11+1</f>
        <v>45447</v>
      </c>
      <c r="BKN11" s="175">
        <f t="shared" si="197"/>
        <v>45448</v>
      </c>
      <c r="BKO11" s="176">
        <f t="shared" si="197"/>
        <v>45449</v>
      </c>
      <c r="BKP11" s="176">
        <f t="shared" si="197"/>
        <v>45450</v>
      </c>
      <c r="BKQ11" s="176">
        <f t="shared" si="197"/>
        <v>45451</v>
      </c>
      <c r="BKR11" s="176">
        <f t="shared" si="197"/>
        <v>45452</v>
      </c>
      <c r="BKS11" s="176">
        <f t="shared" si="197"/>
        <v>45453</v>
      </c>
      <c r="BKT11" s="177">
        <f t="shared" si="197"/>
        <v>45454</v>
      </c>
      <c r="BKU11" s="175">
        <f t="shared" si="197"/>
        <v>45455</v>
      </c>
      <c r="BKV11" s="176">
        <f t="shared" si="197"/>
        <v>45456</v>
      </c>
      <c r="BKW11" s="176">
        <f t="shared" si="197"/>
        <v>45457</v>
      </c>
      <c r="BKX11" s="176">
        <f t="shared" si="197"/>
        <v>45458</v>
      </c>
      <c r="BKY11" s="176">
        <f t="shared" si="197"/>
        <v>45459</v>
      </c>
      <c r="BKZ11" s="176">
        <f t="shared" si="197"/>
        <v>45460</v>
      </c>
      <c r="BLA11" s="177">
        <f t="shared" si="197"/>
        <v>45461</v>
      </c>
      <c r="BLB11" s="175">
        <f t="shared" si="197"/>
        <v>45462</v>
      </c>
      <c r="BLC11" s="176">
        <f t="shared" si="197"/>
        <v>45463</v>
      </c>
      <c r="BLD11" s="176">
        <f t="shared" si="197"/>
        <v>45464</v>
      </c>
      <c r="BLE11" s="176">
        <f t="shared" si="197"/>
        <v>45465</v>
      </c>
      <c r="BLF11" s="176">
        <f t="shared" si="197"/>
        <v>45466</v>
      </c>
      <c r="BLG11" s="176">
        <f t="shared" si="197"/>
        <v>45467</v>
      </c>
      <c r="BLH11" s="177">
        <f t="shared" si="197"/>
        <v>45468</v>
      </c>
      <c r="BLI11" s="175">
        <f t="shared" si="197"/>
        <v>45469</v>
      </c>
      <c r="BLJ11" s="176">
        <f t="shared" si="197"/>
        <v>45470</v>
      </c>
      <c r="BLK11" s="176">
        <f>BLJ11+1</f>
        <v>45471</v>
      </c>
      <c r="BLL11" s="176">
        <f t="shared" ref="BLL11:BLT11" si="198">BLK11+1</f>
        <v>45472</v>
      </c>
      <c r="BLM11" s="176">
        <f t="shared" si="198"/>
        <v>45473</v>
      </c>
      <c r="BLN11" s="176">
        <f t="shared" si="198"/>
        <v>45474</v>
      </c>
      <c r="BLO11" s="177">
        <f t="shared" si="198"/>
        <v>45475</v>
      </c>
      <c r="BLP11" s="175">
        <f t="shared" si="198"/>
        <v>45476</v>
      </c>
      <c r="BLQ11" s="176">
        <f t="shared" si="198"/>
        <v>45477</v>
      </c>
      <c r="BLR11" s="176">
        <f t="shared" si="198"/>
        <v>45478</v>
      </c>
      <c r="BLS11" s="176">
        <f t="shared" si="198"/>
        <v>45479</v>
      </c>
      <c r="BLT11" s="176">
        <f t="shared" si="198"/>
        <v>45480</v>
      </c>
      <c r="BLU11" s="176">
        <f>BLT11+1</f>
        <v>45481</v>
      </c>
      <c r="BLV11" s="177">
        <f t="shared" ref="BLV11:BMD11" si="199">BLU11+1</f>
        <v>45482</v>
      </c>
      <c r="BLW11" s="175">
        <f t="shared" si="199"/>
        <v>45483</v>
      </c>
      <c r="BLX11" s="176">
        <f t="shared" si="199"/>
        <v>45484</v>
      </c>
      <c r="BLY11" s="176">
        <f t="shared" si="199"/>
        <v>45485</v>
      </c>
      <c r="BLZ11" s="176">
        <f t="shared" si="199"/>
        <v>45486</v>
      </c>
      <c r="BMA11" s="176">
        <f t="shared" si="199"/>
        <v>45487</v>
      </c>
      <c r="BMB11" s="176">
        <f t="shared" si="199"/>
        <v>45488</v>
      </c>
      <c r="BMC11" s="177">
        <f t="shared" si="199"/>
        <v>45489</v>
      </c>
      <c r="BMD11" s="175">
        <f t="shared" si="199"/>
        <v>45490</v>
      </c>
      <c r="BME11" s="176">
        <f>BMD11+1</f>
        <v>45491</v>
      </c>
      <c r="BMF11" s="176">
        <f t="shared" ref="BMF11:BMN11" si="200">BME11+1</f>
        <v>45492</v>
      </c>
      <c r="BMG11" s="176">
        <f t="shared" si="200"/>
        <v>45493</v>
      </c>
      <c r="BMH11" s="176">
        <f t="shared" si="200"/>
        <v>45494</v>
      </c>
      <c r="BMI11" s="176">
        <f t="shared" si="200"/>
        <v>45495</v>
      </c>
      <c r="BMJ11" s="177">
        <f t="shared" si="200"/>
        <v>45496</v>
      </c>
      <c r="BMK11" s="175">
        <f t="shared" si="200"/>
        <v>45497</v>
      </c>
      <c r="BML11" s="176">
        <f t="shared" si="200"/>
        <v>45498</v>
      </c>
      <c r="BMM11" s="176">
        <f t="shared" si="200"/>
        <v>45499</v>
      </c>
      <c r="BMN11" s="176">
        <f t="shared" si="200"/>
        <v>45500</v>
      </c>
      <c r="BMO11" s="176">
        <f>BMN11+1</f>
        <v>45501</v>
      </c>
      <c r="BMP11" s="176">
        <f t="shared" ref="BMP11:BNG11" si="201">BMO11+1</f>
        <v>45502</v>
      </c>
      <c r="BMQ11" s="177">
        <f t="shared" si="201"/>
        <v>45503</v>
      </c>
      <c r="BMR11" s="175">
        <f t="shared" si="201"/>
        <v>45504</v>
      </c>
      <c r="BMS11" s="176">
        <f t="shared" si="201"/>
        <v>45505</v>
      </c>
      <c r="BMT11" s="176">
        <f t="shared" si="201"/>
        <v>45506</v>
      </c>
      <c r="BMU11" s="176">
        <f t="shared" si="201"/>
        <v>45507</v>
      </c>
      <c r="BMV11" s="176">
        <f t="shared" si="201"/>
        <v>45508</v>
      </c>
      <c r="BMW11" s="176">
        <f t="shared" si="201"/>
        <v>45509</v>
      </c>
      <c r="BMX11" s="177">
        <f t="shared" si="201"/>
        <v>45510</v>
      </c>
      <c r="BMY11" s="175">
        <f t="shared" si="201"/>
        <v>45511</v>
      </c>
      <c r="BMZ11" s="176">
        <f t="shared" si="201"/>
        <v>45512</v>
      </c>
      <c r="BNA11" s="176">
        <f t="shared" si="201"/>
        <v>45513</v>
      </c>
      <c r="BNB11" s="176">
        <f t="shared" si="201"/>
        <v>45514</v>
      </c>
      <c r="BNC11" s="176">
        <f t="shared" si="201"/>
        <v>45515</v>
      </c>
      <c r="BND11" s="176">
        <f t="shared" si="201"/>
        <v>45516</v>
      </c>
      <c r="BNE11" s="177">
        <f t="shared" si="201"/>
        <v>45517</v>
      </c>
      <c r="BNF11" s="175">
        <f t="shared" si="201"/>
        <v>45518</v>
      </c>
      <c r="BNG11" s="176">
        <f t="shared" si="201"/>
        <v>45519</v>
      </c>
      <c r="BNH11" s="176">
        <f>BNG11+1</f>
        <v>45520</v>
      </c>
      <c r="BNI11" s="176">
        <f t="shared" ref="BNI11:BNQ11" si="202">BNH11+1</f>
        <v>45521</v>
      </c>
      <c r="BNJ11" s="176">
        <f t="shared" si="202"/>
        <v>45522</v>
      </c>
      <c r="BNK11" s="176">
        <f t="shared" si="202"/>
        <v>45523</v>
      </c>
      <c r="BNL11" s="177">
        <f t="shared" si="202"/>
        <v>45524</v>
      </c>
      <c r="BNM11" s="175">
        <f t="shared" si="202"/>
        <v>45525</v>
      </c>
      <c r="BNN11" s="176">
        <f t="shared" si="202"/>
        <v>45526</v>
      </c>
      <c r="BNO11" s="176">
        <f t="shared" si="202"/>
        <v>45527</v>
      </c>
      <c r="BNP11" s="176">
        <f t="shared" si="202"/>
        <v>45528</v>
      </c>
      <c r="BNQ11" s="176">
        <f t="shared" si="202"/>
        <v>45529</v>
      </c>
      <c r="BNR11" s="176">
        <f>BNQ11+1</f>
        <v>45530</v>
      </c>
      <c r="BNS11" s="177">
        <f t="shared" ref="BNS11:BOA11" si="203">BNR11+1</f>
        <v>45531</v>
      </c>
      <c r="BNT11" s="175">
        <f t="shared" si="203"/>
        <v>45532</v>
      </c>
      <c r="BNU11" s="176">
        <f t="shared" si="203"/>
        <v>45533</v>
      </c>
      <c r="BNV11" s="176">
        <f t="shared" si="203"/>
        <v>45534</v>
      </c>
      <c r="BNW11" s="176">
        <f t="shared" si="203"/>
        <v>45535</v>
      </c>
      <c r="BNX11" s="176">
        <f t="shared" si="203"/>
        <v>45536</v>
      </c>
      <c r="BNY11" s="176">
        <f t="shared" si="203"/>
        <v>45537</v>
      </c>
      <c r="BNZ11" s="177">
        <f t="shared" si="203"/>
        <v>45538</v>
      </c>
      <c r="BOA11" s="175">
        <f t="shared" si="203"/>
        <v>45539</v>
      </c>
      <c r="BOB11" s="176">
        <f>BOA11+1</f>
        <v>45540</v>
      </c>
      <c r="BOC11" s="176">
        <f t="shared" ref="BOC11:BOS11" si="204">BOB11+1</f>
        <v>45541</v>
      </c>
      <c r="BOD11" s="176">
        <f t="shared" si="204"/>
        <v>45542</v>
      </c>
      <c r="BOE11" s="176">
        <f t="shared" si="204"/>
        <v>45543</v>
      </c>
      <c r="BOF11" s="176">
        <f t="shared" si="204"/>
        <v>45544</v>
      </c>
      <c r="BOG11" s="177">
        <f t="shared" si="204"/>
        <v>45545</v>
      </c>
      <c r="BOH11" s="175">
        <f t="shared" si="204"/>
        <v>45546</v>
      </c>
      <c r="BOI11" s="176">
        <f t="shared" si="204"/>
        <v>45547</v>
      </c>
      <c r="BOJ11" s="176">
        <f t="shared" si="204"/>
        <v>45548</v>
      </c>
      <c r="BOK11" s="176">
        <f t="shared" si="204"/>
        <v>45549</v>
      </c>
      <c r="BOL11" s="176">
        <f t="shared" si="204"/>
        <v>45550</v>
      </c>
      <c r="BOM11" s="176">
        <f t="shared" si="204"/>
        <v>45551</v>
      </c>
      <c r="BON11" s="177">
        <f t="shared" si="204"/>
        <v>45552</v>
      </c>
      <c r="BOO11" s="175">
        <f t="shared" si="204"/>
        <v>45553</v>
      </c>
      <c r="BOP11" s="176">
        <f t="shared" si="204"/>
        <v>45554</v>
      </c>
      <c r="BOQ11" s="176">
        <f t="shared" si="204"/>
        <v>45555</v>
      </c>
      <c r="BOR11" s="176">
        <f t="shared" si="204"/>
        <v>45556</v>
      </c>
      <c r="BOS11" s="176">
        <f t="shared" si="204"/>
        <v>45557</v>
      </c>
      <c r="BOT11" s="176">
        <f>BOS11+1</f>
        <v>45558</v>
      </c>
      <c r="BOU11" s="177">
        <f t="shared" ref="BOU11:BPC11" si="205">BOT11+1</f>
        <v>45559</v>
      </c>
      <c r="BOV11" s="175">
        <f t="shared" si="205"/>
        <v>45560</v>
      </c>
      <c r="BOW11" s="176">
        <f t="shared" si="205"/>
        <v>45561</v>
      </c>
      <c r="BOX11" s="176">
        <f t="shared" si="205"/>
        <v>45562</v>
      </c>
      <c r="BOY11" s="176">
        <f t="shared" si="205"/>
        <v>45563</v>
      </c>
      <c r="BOZ11" s="176">
        <f t="shared" si="205"/>
        <v>45564</v>
      </c>
      <c r="BPA11" s="176">
        <f t="shared" si="205"/>
        <v>45565</v>
      </c>
      <c r="BPB11" s="177">
        <f t="shared" si="205"/>
        <v>45566</v>
      </c>
      <c r="BPC11" s="175">
        <f t="shared" si="205"/>
        <v>45567</v>
      </c>
      <c r="BPD11" s="176">
        <f>BPC11+1</f>
        <v>45568</v>
      </c>
      <c r="BPE11" s="176">
        <f t="shared" ref="BPE11:BPM11" si="206">BPD11+1</f>
        <v>45569</v>
      </c>
      <c r="BPF11" s="176">
        <f t="shared" si="206"/>
        <v>45570</v>
      </c>
      <c r="BPG11" s="176">
        <f t="shared" si="206"/>
        <v>45571</v>
      </c>
      <c r="BPH11" s="176">
        <f t="shared" si="206"/>
        <v>45572</v>
      </c>
      <c r="BPI11" s="177">
        <f t="shared" si="206"/>
        <v>45573</v>
      </c>
      <c r="BPJ11" s="175">
        <f t="shared" si="206"/>
        <v>45574</v>
      </c>
      <c r="BPK11" s="176">
        <f t="shared" si="206"/>
        <v>45575</v>
      </c>
      <c r="BPL11" s="176">
        <f t="shared" si="206"/>
        <v>45576</v>
      </c>
      <c r="BPM11" s="176">
        <f t="shared" si="206"/>
        <v>45577</v>
      </c>
      <c r="BPN11" s="176">
        <f>BPM11+1</f>
        <v>45578</v>
      </c>
      <c r="BPO11" s="176">
        <f t="shared" ref="BPO11:BPW11" si="207">BPN11+1</f>
        <v>45579</v>
      </c>
      <c r="BPP11" s="177">
        <f t="shared" si="207"/>
        <v>45580</v>
      </c>
      <c r="BPQ11" s="175">
        <f t="shared" si="207"/>
        <v>45581</v>
      </c>
      <c r="BPR11" s="176">
        <f t="shared" si="207"/>
        <v>45582</v>
      </c>
      <c r="BPS11" s="176">
        <f t="shared" si="207"/>
        <v>45583</v>
      </c>
      <c r="BPT11" s="176">
        <f t="shared" si="207"/>
        <v>45584</v>
      </c>
      <c r="BPU11" s="176">
        <f t="shared" si="207"/>
        <v>45585</v>
      </c>
      <c r="BPV11" s="176">
        <f t="shared" si="207"/>
        <v>45586</v>
      </c>
      <c r="BPW11" s="177">
        <f t="shared" si="207"/>
        <v>45587</v>
      </c>
      <c r="BPX11" s="175">
        <f>BPW11+1</f>
        <v>45588</v>
      </c>
      <c r="BPY11" s="176">
        <f t="shared" ref="BPY11:BQP11" si="208">BPX11+1</f>
        <v>45589</v>
      </c>
      <c r="BPZ11" s="176">
        <f t="shared" si="208"/>
        <v>45590</v>
      </c>
      <c r="BQA11" s="176">
        <f t="shared" si="208"/>
        <v>45591</v>
      </c>
      <c r="BQB11" s="176">
        <f t="shared" si="208"/>
        <v>45592</v>
      </c>
      <c r="BQC11" s="176">
        <f t="shared" si="208"/>
        <v>45593</v>
      </c>
      <c r="BQD11" s="177">
        <f t="shared" si="208"/>
        <v>45594</v>
      </c>
      <c r="BQE11" s="175">
        <f t="shared" si="208"/>
        <v>45595</v>
      </c>
      <c r="BQF11" s="176">
        <f t="shared" si="208"/>
        <v>45596</v>
      </c>
      <c r="BQG11" s="176">
        <f t="shared" si="208"/>
        <v>45597</v>
      </c>
      <c r="BQH11" s="176">
        <f t="shared" si="208"/>
        <v>45598</v>
      </c>
      <c r="BQI11" s="176">
        <f t="shared" si="208"/>
        <v>45599</v>
      </c>
      <c r="BQJ11" s="176">
        <f t="shared" si="208"/>
        <v>45600</v>
      </c>
      <c r="BQK11" s="177">
        <f t="shared" si="208"/>
        <v>45601</v>
      </c>
      <c r="BQL11" s="175">
        <f t="shared" si="208"/>
        <v>45602</v>
      </c>
      <c r="BQM11" s="176">
        <f t="shared" si="208"/>
        <v>45603</v>
      </c>
      <c r="BQN11" s="176">
        <f t="shared" si="208"/>
        <v>45604</v>
      </c>
      <c r="BQO11" s="176">
        <f t="shared" si="208"/>
        <v>45605</v>
      </c>
      <c r="BQP11" s="176">
        <f t="shared" si="208"/>
        <v>45606</v>
      </c>
      <c r="BQQ11" s="176">
        <f>BQP11+1</f>
        <v>45607</v>
      </c>
      <c r="BQR11" s="177">
        <f t="shared" ref="BQR11:BQZ11" si="209">BQQ11+1</f>
        <v>45608</v>
      </c>
      <c r="BQS11" s="175">
        <f t="shared" si="209"/>
        <v>45609</v>
      </c>
      <c r="BQT11" s="176">
        <f t="shared" si="209"/>
        <v>45610</v>
      </c>
      <c r="BQU11" s="176">
        <f t="shared" si="209"/>
        <v>45611</v>
      </c>
      <c r="BQV11" s="176">
        <f t="shared" si="209"/>
        <v>45612</v>
      </c>
      <c r="BQW11" s="176">
        <f t="shared" si="209"/>
        <v>45613</v>
      </c>
      <c r="BQX11" s="176">
        <f t="shared" si="209"/>
        <v>45614</v>
      </c>
      <c r="BQY11" s="177">
        <f t="shared" si="209"/>
        <v>45615</v>
      </c>
      <c r="BQZ11" s="175">
        <f t="shared" si="209"/>
        <v>45616</v>
      </c>
      <c r="BRA11" s="176">
        <f>BQZ11+1</f>
        <v>45617</v>
      </c>
      <c r="BRB11" s="176">
        <f t="shared" ref="BRB11:BRJ11" si="210">BRA11+1</f>
        <v>45618</v>
      </c>
      <c r="BRC11" s="176">
        <f t="shared" si="210"/>
        <v>45619</v>
      </c>
      <c r="BRD11" s="176">
        <f t="shared" si="210"/>
        <v>45620</v>
      </c>
      <c r="BRE11" s="176">
        <f t="shared" si="210"/>
        <v>45621</v>
      </c>
      <c r="BRF11" s="177">
        <f t="shared" si="210"/>
        <v>45622</v>
      </c>
      <c r="BRG11" s="175">
        <f t="shared" si="210"/>
        <v>45623</v>
      </c>
      <c r="BRH11" s="176">
        <f t="shared" si="210"/>
        <v>45624</v>
      </c>
      <c r="BRI11" s="176">
        <f t="shared" si="210"/>
        <v>45625</v>
      </c>
      <c r="BRJ11" s="176">
        <f t="shared" si="210"/>
        <v>45626</v>
      </c>
      <c r="BRK11" s="176">
        <f>BRJ11+1</f>
        <v>45627</v>
      </c>
      <c r="BRL11" s="176">
        <f t="shared" ref="BRL11:BSI11" si="211">BRK11+1</f>
        <v>45628</v>
      </c>
      <c r="BRM11" s="177">
        <f t="shared" si="211"/>
        <v>45629</v>
      </c>
      <c r="BRN11" s="175">
        <f t="shared" si="211"/>
        <v>45630</v>
      </c>
      <c r="BRO11" s="176">
        <f t="shared" si="211"/>
        <v>45631</v>
      </c>
      <c r="BRP11" s="176">
        <f t="shared" si="211"/>
        <v>45632</v>
      </c>
      <c r="BRQ11" s="176">
        <f t="shared" si="211"/>
        <v>45633</v>
      </c>
      <c r="BRR11" s="176">
        <f t="shared" si="211"/>
        <v>45634</v>
      </c>
      <c r="BRS11" s="176">
        <f t="shared" si="211"/>
        <v>45635</v>
      </c>
      <c r="BRT11" s="177">
        <f t="shared" si="211"/>
        <v>45636</v>
      </c>
      <c r="BRU11" s="175">
        <f t="shared" si="211"/>
        <v>45637</v>
      </c>
      <c r="BRV11" s="176">
        <f t="shared" si="211"/>
        <v>45638</v>
      </c>
      <c r="BRW11" s="176">
        <f t="shared" si="211"/>
        <v>45639</v>
      </c>
      <c r="BRX11" s="176">
        <f t="shared" si="211"/>
        <v>45640</v>
      </c>
      <c r="BRY11" s="176">
        <f t="shared" si="211"/>
        <v>45641</v>
      </c>
      <c r="BRZ11" s="176">
        <f t="shared" si="211"/>
        <v>45642</v>
      </c>
      <c r="BSA11" s="177">
        <f t="shared" si="211"/>
        <v>45643</v>
      </c>
      <c r="BSB11" s="175">
        <f t="shared" si="211"/>
        <v>45644</v>
      </c>
      <c r="BSC11" s="176">
        <f t="shared" si="211"/>
        <v>45645</v>
      </c>
      <c r="BSD11" s="176">
        <f t="shared" si="211"/>
        <v>45646</v>
      </c>
      <c r="BSE11" s="176">
        <f t="shared" si="211"/>
        <v>45647</v>
      </c>
      <c r="BSF11" s="176">
        <f t="shared" si="211"/>
        <v>45648</v>
      </c>
      <c r="BSG11" s="176">
        <f t="shared" si="211"/>
        <v>45649</v>
      </c>
      <c r="BSH11" s="177">
        <f t="shared" si="211"/>
        <v>45650</v>
      </c>
      <c r="BSI11" s="175">
        <f t="shared" si="211"/>
        <v>45651</v>
      </c>
      <c r="BSJ11" s="176">
        <f>BSI11+1</f>
        <v>45652</v>
      </c>
      <c r="BSK11" s="176">
        <f t="shared" ref="BSK11:BSS11" si="212">BSJ11+1</f>
        <v>45653</v>
      </c>
      <c r="BSL11" s="176">
        <f t="shared" si="212"/>
        <v>45654</v>
      </c>
      <c r="BSM11" s="176">
        <f t="shared" si="212"/>
        <v>45655</v>
      </c>
      <c r="BSN11" s="176">
        <f t="shared" si="212"/>
        <v>45656</v>
      </c>
      <c r="BSO11" s="177">
        <f t="shared" si="212"/>
        <v>45657</v>
      </c>
      <c r="BSP11" s="175">
        <f t="shared" si="212"/>
        <v>45658</v>
      </c>
      <c r="BSQ11" s="176">
        <f t="shared" si="212"/>
        <v>45659</v>
      </c>
      <c r="BSR11" s="176">
        <f t="shared" si="212"/>
        <v>45660</v>
      </c>
      <c r="BSS11" s="176">
        <f t="shared" si="212"/>
        <v>45661</v>
      </c>
      <c r="BST11" s="176">
        <f>BSS11+1</f>
        <v>45662</v>
      </c>
      <c r="BSU11" s="176">
        <f t="shared" ref="BSU11:BTC11" si="213">BST11+1</f>
        <v>45663</v>
      </c>
      <c r="BSV11" s="177">
        <f t="shared" si="213"/>
        <v>45664</v>
      </c>
      <c r="BSW11" s="175">
        <f t="shared" si="213"/>
        <v>45665</v>
      </c>
      <c r="BSX11" s="176">
        <f t="shared" si="213"/>
        <v>45666</v>
      </c>
      <c r="BSY11" s="176">
        <f t="shared" si="213"/>
        <v>45667</v>
      </c>
      <c r="BSZ11" s="176">
        <f t="shared" si="213"/>
        <v>45668</v>
      </c>
      <c r="BTA11" s="176">
        <f t="shared" si="213"/>
        <v>45669</v>
      </c>
      <c r="BTB11" s="176">
        <f t="shared" si="213"/>
        <v>45670</v>
      </c>
      <c r="BTC11" s="177">
        <f t="shared" si="213"/>
        <v>45671</v>
      </c>
      <c r="BTD11" s="175">
        <f>BTC11+1</f>
        <v>45672</v>
      </c>
      <c r="BTE11" s="176">
        <f t="shared" ref="BTE11:BTM11" si="214">BTD11+1</f>
        <v>45673</v>
      </c>
      <c r="BTF11" s="176">
        <f t="shared" si="214"/>
        <v>45674</v>
      </c>
      <c r="BTG11" s="176">
        <f t="shared" si="214"/>
        <v>45675</v>
      </c>
      <c r="BTH11" s="176">
        <f t="shared" si="214"/>
        <v>45676</v>
      </c>
      <c r="BTI11" s="176">
        <f t="shared" si="214"/>
        <v>45677</v>
      </c>
      <c r="BTJ11" s="177">
        <f t="shared" si="214"/>
        <v>45678</v>
      </c>
      <c r="BTK11" s="175">
        <f t="shared" si="214"/>
        <v>45679</v>
      </c>
      <c r="BTL11" s="176">
        <f t="shared" si="214"/>
        <v>45680</v>
      </c>
      <c r="BTM11" s="176">
        <f t="shared" si="214"/>
        <v>45681</v>
      </c>
      <c r="BTN11" s="176">
        <f>BTM11+1</f>
        <v>45682</v>
      </c>
      <c r="BTO11" s="176">
        <f t="shared" ref="BTO11:BUF11" si="215">BTN11+1</f>
        <v>45683</v>
      </c>
      <c r="BTP11" s="176">
        <f t="shared" si="215"/>
        <v>45684</v>
      </c>
      <c r="BTQ11" s="177">
        <f t="shared" si="215"/>
        <v>45685</v>
      </c>
      <c r="BTR11" s="175">
        <f t="shared" si="215"/>
        <v>45686</v>
      </c>
      <c r="BTS11" s="176">
        <f t="shared" si="215"/>
        <v>45687</v>
      </c>
      <c r="BTT11" s="176">
        <f t="shared" si="215"/>
        <v>45688</v>
      </c>
      <c r="BTU11" s="176">
        <f t="shared" si="215"/>
        <v>45689</v>
      </c>
      <c r="BTV11" s="176">
        <f t="shared" si="215"/>
        <v>45690</v>
      </c>
      <c r="BTW11" s="176">
        <f t="shared" si="215"/>
        <v>45691</v>
      </c>
      <c r="BTX11" s="177">
        <f t="shared" si="215"/>
        <v>45692</v>
      </c>
      <c r="BTY11" s="175">
        <f t="shared" si="215"/>
        <v>45693</v>
      </c>
      <c r="BTZ11" s="176">
        <f t="shared" si="215"/>
        <v>45694</v>
      </c>
      <c r="BUA11" s="176">
        <f t="shared" si="215"/>
        <v>45695</v>
      </c>
      <c r="BUB11" s="176">
        <f t="shared" si="215"/>
        <v>45696</v>
      </c>
      <c r="BUC11" s="176">
        <f t="shared" si="215"/>
        <v>45697</v>
      </c>
      <c r="BUD11" s="176">
        <f t="shared" si="215"/>
        <v>45698</v>
      </c>
      <c r="BUE11" s="177">
        <f t="shared" si="215"/>
        <v>45699</v>
      </c>
      <c r="BUF11" s="175">
        <f t="shared" si="215"/>
        <v>45700</v>
      </c>
      <c r="BUG11" s="176">
        <f>BUF11+1</f>
        <v>45701</v>
      </c>
      <c r="BUH11" s="176">
        <f t="shared" ref="BUH11:BUP11" si="216">BUG11+1</f>
        <v>45702</v>
      </c>
      <c r="BUI11" s="176">
        <f t="shared" si="216"/>
        <v>45703</v>
      </c>
      <c r="BUJ11" s="176">
        <f t="shared" si="216"/>
        <v>45704</v>
      </c>
      <c r="BUK11" s="176">
        <f t="shared" si="216"/>
        <v>45705</v>
      </c>
      <c r="BUL11" s="177">
        <f t="shared" si="216"/>
        <v>45706</v>
      </c>
      <c r="BUM11" s="175">
        <f t="shared" si="216"/>
        <v>45707</v>
      </c>
      <c r="BUN11" s="176">
        <f t="shared" si="216"/>
        <v>45708</v>
      </c>
      <c r="BUO11" s="176">
        <f t="shared" si="216"/>
        <v>45709</v>
      </c>
      <c r="BUP11" s="176">
        <f t="shared" si="216"/>
        <v>45710</v>
      </c>
      <c r="BUQ11" s="176">
        <f>BUP11+1</f>
        <v>45711</v>
      </c>
      <c r="BUR11" s="176">
        <f t="shared" ref="BUR11:BUZ11" si="217">BUQ11+1</f>
        <v>45712</v>
      </c>
      <c r="BUS11" s="177">
        <f t="shared" si="217"/>
        <v>45713</v>
      </c>
      <c r="BUT11" s="175">
        <f t="shared" si="217"/>
        <v>45714</v>
      </c>
      <c r="BUU11" s="176">
        <f t="shared" si="217"/>
        <v>45715</v>
      </c>
      <c r="BUV11" s="176">
        <f t="shared" si="217"/>
        <v>45716</v>
      </c>
      <c r="BUW11" s="176">
        <f t="shared" si="217"/>
        <v>45717</v>
      </c>
      <c r="BUX11" s="176">
        <f t="shared" si="217"/>
        <v>45718</v>
      </c>
      <c r="BUY11" s="176">
        <f t="shared" si="217"/>
        <v>45719</v>
      </c>
      <c r="BUZ11" s="177">
        <f t="shared" si="217"/>
        <v>45720</v>
      </c>
      <c r="BVA11" s="175">
        <f>BUZ11+1</f>
        <v>45721</v>
      </c>
      <c r="BVB11" s="176">
        <f t="shared" ref="BVB11:BVR11" si="218">BVA11+1</f>
        <v>45722</v>
      </c>
      <c r="BVC11" s="176">
        <f t="shared" si="218"/>
        <v>45723</v>
      </c>
      <c r="BVD11" s="176">
        <f t="shared" si="218"/>
        <v>45724</v>
      </c>
      <c r="BVE11" s="176">
        <f t="shared" si="218"/>
        <v>45725</v>
      </c>
      <c r="BVF11" s="176">
        <f t="shared" si="218"/>
        <v>45726</v>
      </c>
      <c r="BVG11" s="177">
        <f t="shared" si="218"/>
        <v>45727</v>
      </c>
      <c r="BVH11" s="175">
        <f t="shared" si="218"/>
        <v>45728</v>
      </c>
      <c r="BVI11" s="176">
        <f t="shared" si="218"/>
        <v>45729</v>
      </c>
      <c r="BVJ11" s="176">
        <f t="shared" si="218"/>
        <v>45730</v>
      </c>
      <c r="BVK11" s="176">
        <f t="shared" si="218"/>
        <v>45731</v>
      </c>
      <c r="BVL11" s="176">
        <f t="shared" si="218"/>
        <v>45732</v>
      </c>
      <c r="BVM11" s="176">
        <f t="shared" si="218"/>
        <v>45733</v>
      </c>
      <c r="BVN11" s="177">
        <f t="shared" si="218"/>
        <v>45734</v>
      </c>
      <c r="BVO11" s="175">
        <f t="shared" si="218"/>
        <v>45735</v>
      </c>
      <c r="BVP11" s="176">
        <f t="shared" si="218"/>
        <v>45736</v>
      </c>
      <c r="BVQ11" s="176">
        <f t="shared" si="218"/>
        <v>45737</v>
      </c>
      <c r="BVR11" s="176">
        <f t="shared" si="218"/>
        <v>45738</v>
      </c>
      <c r="BVS11" s="176">
        <f>BVR11+1</f>
        <v>45739</v>
      </c>
      <c r="BVT11" s="176">
        <f t="shared" ref="BVT11:BWB11" si="219">BVS11+1</f>
        <v>45740</v>
      </c>
      <c r="BVU11" s="177">
        <f t="shared" si="219"/>
        <v>45741</v>
      </c>
      <c r="BVV11" s="175">
        <f t="shared" si="219"/>
        <v>45742</v>
      </c>
      <c r="BVW11" s="176">
        <f t="shared" si="219"/>
        <v>45743</v>
      </c>
      <c r="BVX11" s="176">
        <f t="shared" si="219"/>
        <v>45744</v>
      </c>
      <c r="BVY11" s="176">
        <f t="shared" si="219"/>
        <v>45745</v>
      </c>
      <c r="BVZ11" s="176">
        <f t="shared" si="219"/>
        <v>45746</v>
      </c>
      <c r="BWA11" s="176">
        <f t="shared" si="219"/>
        <v>45747</v>
      </c>
      <c r="BWB11" s="177">
        <f t="shared" si="219"/>
        <v>45748</v>
      </c>
      <c r="BWC11" s="175">
        <f>BWB11+1</f>
        <v>45749</v>
      </c>
      <c r="BWD11" s="176">
        <f t="shared" ref="BWD11:BWL11" si="220">BWC11+1</f>
        <v>45750</v>
      </c>
      <c r="BWE11" s="176">
        <f t="shared" si="220"/>
        <v>45751</v>
      </c>
      <c r="BWF11" s="176">
        <f t="shared" si="220"/>
        <v>45752</v>
      </c>
      <c r="BWG11" s="176">
        <f t="shared" si="220"/>
        <v>45753</v>
      </c>
      <c r="BWH11" s="176">
        <f t="shared" si="220"/>
        <v>45754</v>
      </c>
      <c r="BWI11" s="177">
        <f t="shared" si="220"/>
        <v>45755</v>
      </c>
      <c r="BWJ11" s="175">
        <f t="shared" si="220"/>
        <v>45756</v>
      </c>
      <c r="BWK11" s="176">
        <f t="shared" si="220"/>
        <v>45757</v>
      </c>
      <c r="BWL11" s="176">
        <f t="shared" si="220"/>
        <v>45758</v>
      </c>
      <c r="BWM11" s="176">
        <f>BWL11+1</f>
        <v>45759</v>
      </c>
      <c r="BWN11" s="176">
        <f t="shared" ref="BWN11:BWV11" si="221">BWM11+1</f>
        <v>45760</v>
      </c>
      <c r="BWO11" s="176">
        <f t="shared" si="221"/>
        <v>45761</v>
      </c>
      <c r="BWP11" s="177">
        <f t="shared" si="221"/>
        <v>45762</v>
      </c>
      <c r="BWQ11" s="175">
        <f t="shared" si="221"/>
        <v>45763</v>
      </c>
      <c r="BWR11" s="176">
        <f t="shared" si="221"/>
        <v>45764</v>
      </c>
      <c r="BWS11" s="176">
        <f t="shared" si="221"/>
        <v>45765</v>
      </c>
      <c r="BWT11" s="176">
        <f t="shared" si="221"/>
        <v>45766</v>
      </c>
      <c r="BWU11" s="176">
        <f t="shared" si="221"/>
        <v>45767</v>
      </c>
      <c r="BWV11" s="176">
        <f t="shared" si="221"/>
        <v>45768</v>
      </c>
      <c r="BWW11" s="177">
        <f>BWV11+1</f>
        <v>45769</v>
      </c>
      <c r="BWX11" s="175">
        <f t="shared" ref="BWX11:BXO11" si="222">BWW11+1</f>
        <v>45770</v>
      </c>
      <c r="BWY11" s="176">
        <f t="shared" si="222"/>
        <v>45771</v>
      </c>
      <c r="BWZ11" s="176">
        <f t="shared" si="222"/>
        <v>45772</v>
      </c>
      <c r="BXA11" s="176">
        <f t="shared" si="222"/>
        <v>45773</v>
      </c>
      <c r="BXB11" s="176">
        <f t="shared" si="222"/>
        <v>45774</v>
      </c>
      <c r="BXC11" s="176">
        <f t="shared" si="222"/>
        <v>45775</v>
      </c>
      <c r="BXD11" s="177">
        <f t="shared" si="222"/>
        <v>45776</v>
      </c>
      <c r="BXE11" s="175">
        <f t="shared" si="222"/>
        <v>45777</v>
      </c>
      <c r="BXF11" s="176">
        <f t="shared" si="222"/>
        <v>45778</v>
      </c>
      <c r="BXG11" s="176">
        <f t="shared" si="222"/>
        <v>45779</v>
      </c>
      <c r="BXH11" s="176">
        <f t="shared" si="222"/>
        <v>45780</v>
      </c>
      <c r="BXI11" s="176">
        <f t="shared" si="222"/>
        <v>45781</v>
      </c>
      <c r="BXJ11" s="176">
        <f t="shared" si="222"/>
        <v>45782</v>
      </c>
      <c r="BXK11" s="177">
        <f t="shared" si="222"/>
        <v>45783</v>
      </c>
      <c r="BXL11" s="175">
        <f t="shared" si="222"/>
        <v>45784</v>
      </c>
      <c r="BXM11" s="176">
        <f t="shared" si="222"/>
        <v>45785</v>
      </c>
      <c r="BXN11" s="176">
        <f t="shared" si="222"/>
        <v>45786</v>
      </c>
      <c r="BXO11" s="176">
        <f t="shared" si="222"/>
        <v>45787</v>
      </c>
      <c r="BXP11" s="176">
        <f>BXO11+1</f>
        <v>45788</v>
      </c>
      <c r="BXQ11" s="176">
        <f t="shared" ref="BXQ11:BXY11" si="223">BXP11+1</f>
        <v>45789</v>
      </c>
      <c r="BXR11" s="177">
        <f t="shared" si="223"/>
        <v>45790</v>
      </c>
      <c r="BXS11" s="175">
        <f t="shared" si="223"/>
        <v>45791</v>
      </c>
      <c r="BXT11" s="176">
        <f t="shared" si="223"/>
        <v>45792</v>
      </c>
      <c r="BXU11" s="176">
        <f t="shared" si="223"/>
        <v>45793</v>
      </c>
      <c r="BXV11" s="176">
        <f t="shared" si="223"/>
        <v>45794</v>
      </c>
      <c r="BXW11" s="176">
        <f t="shared" si="223"/>
        <v>45795</v>
      </c>
      <c r="BXX11" s="176">
        <f t="shared" si="223"/>
        <v>45796</v>
      </c>
      <c r="BXY11" s="177">
        <f t="shared" si="223"/>
        <v>45797</v>
      </c>
      <c r="BXZ11" s="175">
        <f>BXY11+1</f>
        <v>45798</v>
      </c>
      <c r="BYA11" s="176">
        <f t="shared" ref="BYA11:BYI11" si="224">BXZ11+1</f>
        <v>45799</v>
      </c>
      <c r="BYB11" s="176">
        <f t="shared" si="224"/>
        <v>45800</v>
      </c>
      <c r="BYC11" s="176">
        <f t="shared" si="224"/>
        <v>45801</v>
      </c>
      <c r="BYD11" s="176">
        <f t="shared" si="224"/>
        <v>45802</v>
      </c>
      <c r="BYE11" s="176">
        <f t="shared" si="224"/>
        <v>45803</v>
      </c>
      <c r="BYF11" s="177">
        <f t="shared" si="224"/>
        <v>45804</v>
      </c>
      <c r="BYG11" s="175">
        <f t="shared" si="224"/>
        <v>45805</v>
      </c>
      <c r="BYH11" s="176">
        <f t="shared" si="224"/>
        <v>45806</v>
      </c>
      <c r="BYI11" s="176">
        <f t="shared" si="224"/>
        <v>45807</v>
      </c>
      <c r="BYJ11" s="176">
        <f>BYI11+1</f>
        <v>45808</v>
      </c>
      <c r="BYK11" s="176">
        <f t="shared" ref="BYK11:BZH11" si="225">BYJ11+1</f>
        <v>45809</v>
      </c>
      <c r="BYL11" s="176">
        <f t="shared" si="225"/>
        <v>45810</v>
      </c>
      <c r="BYM11" s="177">
        <f t="shared" si="225"/>
        <v>45811</v>
      </c>
      <c r="BYN11" s="175">
        <f t="shared" si="225"/>
        <v>45812</v>
      </c>
      <c r="BYO11" s="176">
        <f t="shared" si="225"/>
        <v>45813</v>
      </c>
      <c r="BYP11" s="176">
        <f t="shared" si="225"/>
        <v>45814</v>
      </c>
      <c r="BYQ11" s="176">
        <f t="shared" si="225"/>
        <v>45815</v>
      </c>
      <c r="BYR11" s="176">
        <f t="shared" si="225"/>
        <v>45816</v>
      </c>
      <c r="BYS11" s="176">
        <f t="shared" si="225"/>
        <v>45817</v>
      </c>
      <c r="BYT11" s="177">
        <f t="shared" si="225"/>
        <v>45818</v>
      </c>
      <c r="BYU11" s="175">
        <f t="shared" si="225"/>
        <v>45819</v>
      </c>
      <c r="BYV11" s="176">
        <f t="shared" si="225"/>
        <v>45820</v>
      </c>
      <c r="BYW11" s="176">
        <f t="shared" si="225"/>
        <v>45821</v>
      </c>
      <c r="BYX11" s="176">
        <f t="shared" si="225"/>
        <v>45822</v>
      </c>
      <c r="BYY11" s="176">
        <f t="shared" si="225"/>
        <v>45823</v>
      </c>
      <c r="BYZ11" s="176">
        <f t="shared" si="225"/>
        <v>45824</v>
      </c>
      <c r="BZA11" s="177">
        <f t="shared" si="225"/>
        <v>45825</v>
      </c>
      <c r="BZB11" s="175">
        <f t="shared" si="225"/>
        <v>45826</v>
      </c>
      <c r="BZC11" s="176">
        <f t="shared" si="225"/>
        <v>45827</v>
      </c>
      <c r="BZD11" s="176">
        <f t="shared" si="225"/>
        <v>45828</v>
      </c>
      <c r="BZE11" s="176">
        <f t="shared" si="225"/>
        <v>45829</v>
      </c>
      <c r="BZF11" s="176">
        <f t="shared" si="225"/>
        <v>45830</v>
      </c>
      <c r="BZG11" s="176">
        <f t="shared" si="225"/>
        <v>45831</v>
      </c>
      <c r="BZH11" s="177">
        <f t="shared" si="225"/>
        <v>45832</v>
      </c>
      <c r="BZI11" s="175">
        <f>BZH11+1</f>
        <v>45833</v>
      </c>
      <c r="BZJ11" s="176">
        <f t="shared" ref="BZJ11:BZR11" si="226">BZI11+1</f>
        <v>45834</v>
      </c>
      <c r="BZK11" s="176">
        <f t="shared" si="226"/>
        <v>45835</v>
      </c>
      <c r="BZL11" s="176">
        <f t="shared" si="226"/>
        <v>45836</v>
      </c>
      <c r="BZM11" s="176">
        <f t="shared" si="226"/>
        <v>45837</v>
      </c>
      <c r="BZN11" s="176">
        <f t="shared" si="226"/>
        <v>45838</v>
      </c>
      <c r="BZO11" s="177">
        <f t="shared" si="226"/>
        <v>45839</v>
      </c>
      <c r="BZP11" s="175">
        <f t="shared" si="226"/>
        <v>45840</v>
      </c>
      <c r="BZQ11" s="176">
        <f t="shared" si="226"/>
        <v>45841</v>
      </c>
      <c r="BZR11" s="176">
        <f t="shared" si="226"/>
        <v>45842</v>
      </c>
      <c r="BZS11" s="176">
        <f>BZR11+1</f>
        <v>45843</v>
      </c>
      <c r="BZT11" s="176">
        <f t="shared" ref="BZT11:CAB11" si="227">BZS11+1</f>
        <v>45844</v>
      </c>
      <c r="BZU11" s="176">
        <f t="shared" si="227"/>
        <v>45845</v>
      </c>
      <c r="BZV11" s="177">
        <f t="shared" si="227"/>
        <v>45846</v>
      </c>
      <c r="BZW11" s="175">
        <f t="shared" si="227"/>
        <v>45847</v>
      </c>
      <c r="BZX11" s="176">
        <f t="shared" si="227"/>
        <v>45848</v>
      </c>
      <c r="BZY11" s="176">
        <f t="shared" si="227"/>
        <v>45849</v>
      </c>
      <c r="BZZ11" s="176">
        <f t="shared" si="227"/>
        <v>45850</v>
      </c>
      <c r="CAA11" s="176">
        <f t="shared" si="227"/>
        <v>45851</v>
      </c>
      <c r="CAB11" s="176">
        <f t="shared" si="227"/>
        <v>45852</v>
      </c>
      <c r="CAC11" s="177">
        <f>CAB11+1</f>
        <v>45853</v>
      </c>
      <c r="CAD11" s="175">
        <f t="shared" ref="CAD11:CAL11" si="228">CAC11+1</f>
        <v>45854</v>
      </c>
      <c r="CAE11" s="176">
        <f t="shared" si="228"/>
        <v>45855</v>
      </c>
      <c r="CAF11" s="176">
        <f t="shared" si="228"/>
        <v>45856</v>
      </c>
      <c r="CAG11" s="176">
        <f t="shared" si="228"/>
        <v>45857</v>
      </c>
      <c r="CAH11" s="176">
        <f t="shared" si="228"/>
        <v>45858</v>
      </c>
      <c r="CAI11" s="176">
        <f t="shared" si="228"/>
        <v>45859</v>
      </c>
      <c r="CAJ11" s="177">
        <f t="shared" si="228"/>
        <v>45860</v>
      </c>
      <c r="CAK11" s="175">
        <f t="shared" si="228"/>
        <v>45861</v>
      </c>
      <c r="CAL11" s="176">
        <f t="shared" si="228"/>
        <v>45862</v>
      </c>
      <c r="CAM11" s="176">
        <f>CAL11+1</f>
        <v>45863</v>
      </c>
      <c r="CAN11" s="176">
        <f t="shared" ref="CAN11:CBE11" si="229">CAM11+1</f>
        <v>45864</v>
      </c>
      <c r="CAO11" s="176">
        <f t="shared" si="229"/>
        <v>45865</v>
      </c>
      <c r="CAP11" s="176">
        <f t="shared" si="229"/>
        <v>45866</v>
      </c>
      <c r="CAQ11" s="177">
        <f t="shared" si="229"/>
        <v>45867</v>
      </c>
      <c r="CAR11" s="175">
        <f t="shared" si="229"/>
        <v>45868</v>
      </c>
      <c r="CAS11" s="176">
        <f t="shared" si="229"/>
        <v>45869</v>
      </c>
      <c r="CAT11" s="176">
        <f t="shared" si="229"/>
        <v>45870</v>
      </c>
      <c r="CAU11" s="176">
        <f t="shared" si="229"/>
        <v>45871</v>
      </c>
      <c r="CAV11" s="176">
        <f t="shared" si="229"/>
        <v>45872</v>
      </c>
      <c r="CAW11" s="176">
        <f t="shared" si="229"/>
        <v>45873</v>
      </c>
      <c r="CAX11" s="177">
        <f t="shared" si="229"/>
        <v>45874</v>
      </c>
      <c r="CAY11" s="175">
        <f t="shared" si="229"/>
        <v>45875</v>
      </c>
      <c r="CAZ11" s="176">
        <f t="shared" si="229"/>
        <v>45876</v>
      </c>
      <c r="CBA11" s="176">
        <f t="shared" si="229"/>
        <v>45877</v>
      </c>
      <c r="CBB11" s="176">
        <f t="shared" si="229"/>
        <v>45878</v>
      </c>
      <c r="CBC11" s="176">
        <f t="shared" si="229"/>
        <v>45879</v>
      </c>
      <c r="CBD11" s="176">
        <f t="shared" si="229"/>
        <v>45880</v>
      </c>
      <c r="CBE11" s="177">
        <f t="shared" si="229"/>
        <v>45881</v>
      </c>
      <c r="CBF11" s="175">
        <f>CBE11+1</f>
        <v>45882</v>
      </c>
      <c r="CBG11" s="176">
        <f t="shared" ref="CBG11:CBO11" si="230">CBF11+1</f>
        <v>45883</v>
      </c>
      <c r="CBH11" s="176">
        <f t="shared" si="230"/>
        <v>45884</v>
      </c>
      <c r="CBI11" s="176">
        <f t="shared" si="230"/>
        <v>45885</v>
      </c>
      <c r="CBJ11" s="176">
        <f t="shared" si="230"/>
        <v>45886</v>
      </c>
      <c r="CBK11" s="176">
        <f t="shared" si="230"/>
        <v>45887</v>
      </c>
      <c r="CBL11" s="177">
        <f t="shared" si="230"/>
        <v>45888</v>
      </c>
      <c r="CBM11" s="175">
        <f t="shared" si="230"/>
        <v>45889</v>
      </c>
      <c r="CBN11" s="176">
        <f t="shared" si="230"/>
        <v>45890</v>
      </c>
      <c r="CBO11" s="176">
        <f t="shared" si="230"/>
        <v>45891</v>
      </c>
      <c r="CBP11" s="176">
        <f>CBO11+1</f>
        <v>45892</v>
      </c>
      <c r="CBQ11" s="176">
        <f t="shared" ref="CBQ11:CBY11" si="231">CBP11+1</f>
        <v>45893</v>
      </c>
      <c r="CBR11" s="176">
        <f t="shared" si="231"/>
        <v>45894</v>
      </c>
      <c r="CBS11" s="177">
        <f t="shared" si="231"/>
        <v>45895</v>
      </c>
      <c r="CBT11" s="175">
        <f t="shared" si="231"/>
        <v>45896</v>
      </c>
      <c r="CBU11" s="176">
        <f t="shared" si="231"/>
        <v>45897</v>
      </c>
      <c r="CBV11" s="176">
        <f t="shared" si="231"/>
        <v>45898</v>
      </c>
      <c r="CBW11" s="176">
        <f t="shared" si="231"/>
        <v>45899</v>
      </c>
      <c r="CBX11" s="176">
        <f t="shared" si="231"/>
        <v>45900</v>
      </c>
      <c r="CBY11" s="176">
        <f t="shared" si="231"/>
        <v>45901</v>
      </c>
      <c r="CBZ11" s="177">
        <f>CBY11+1</f>
        <v>45902</v>
      </c>
      <c r="CCA11" s="175">
        <f t="shared" ref="CCA11:CCQ11" si="232">CBZ11+1</f>
        <v>45903</v>
      </c>
      <c r="CCB11" s="176">
        <f t="shared" si="232"/>
        <v>45904</v>
      </c>
      <c r="CCC11" s="176">
        <f t="shared" si="232"/>
        <v>45905</v>
      </c>
      <c r="CCD11" s="176">
        <f t="shared" si="232"/>
        <v>45906</v>
      </c>
      <c r="CCE11" s="176">
        <f t="shared" si="232"/>
        <v>45907</v>
      </c>
      <c r="CCF11" s="176">
        <f t="shared" si="232"/>
        <v>45908</v>
      </c>
      <c r="CCG11" s="177">
        <f t="shared" si="232"/>
        <v>45909</v>
      </c>
      <c r="CCH11" s="175">
        <f t="shared" si="232"/>
        <v>45910</v>
      </c>
      <c r="CCI11" s="176">
        <f t="shared" si="232"/>
        <v>45911</v>
      </c>
      <c r="CCJ11" s="176">
        <f t="shared" si="232"/>
        <v>45912</v>
      </c>
      <c r="CCK11" s="176">
        <f t="shared" si="232"/>
        <v>45913</v>
      </c>
      <c r="CCL11" s="176">
        <f t="shared" si="232"/>
        <v>45914</v>
      </c>
      <c r="CCM11" s="176">
        <f t="shared" si="232"/>
        <v>45915</v>
      </c>
      <c r="CCN11" s="177">
        <f t="shared" si="232"/>
        <v>45916</v>
      </c>
      <c r="CCO11" s="175">
        <f t="shared" si="232"/>
        <v>45917</v>
      </c>
      <c r="CCP11" s="176">
        <f t="shared" si="232"/>
        <v>45918</v>
      </c>
      <c r="CCQ11" s="176">
        <f t="shared" si="232"/>
        <v>45919</v>
      </c>
      <c r="CCR11" s="176">
        <f>CCQ11+1</f>
        <v>45920</v>
      </c>
      <c r="CCS11" s="176">
        <f t="shared" ref="CCS11:CDA11" si="233">CCR11+1</f>
        <v>45921</v>
      </c>
      <c r="CCT11" s="176">
        <f t="shared" si="233"/>
        <v>45922</v>
      </c>
      <c r="CCU11" s="177">
        <f t="shared" si="233"/>
        <v>45923</v>
      </c>
      <c r="CCV11" s="175">
        <f t="shared" si="233"/>
        <v>45924</v>
      </c>
      <c r="CCW11" s="176">
        <f t="shared" si="233"/>
        <v>45925</v>
      </c>
      <c r="CCX11" s="176">
        <f t="shared" si="233"/>
        <v>45926</v>
      </c>
      <c r="CCY11" s="176">
        <f t="shared" si="233"/>
        <v>45927</v>
      </c>
      <c r="CCZ11" s="176">
        <f t="shared" si="233"/>
        <v>45928</v>
      </c>
      <c r="CDA11" s="176">
        <f t="shared" si="233"/>
        <v>45929</v>
      </c>
      <c r="CDB11" s="177">
        <f>CDA11+1</f>
        <v>45930</v>
      </c>
      <c r="CDC11" s="175">
        <f t="shared" ref="CDC11:CDK11" si="234">CDB11+1</f>
        <v>45931</v>
      </c>
      <c r="CDD11" s="176">
        <f t="shared" si="234"/>
        <v>45932</v>
      </c>
      <c r="CDE11" s="176">
        <f t="shared" si="234"/>
        <v>45933</v>
      </c>
      <c r="CDF11" s="176">
        <f t="shared" si="234"/>
        <v>45934</v>
      </c>
      <c r="CDG11" s="176">
        <f t="shared" si="234"/>
        <v>45935</v>
      </c>
      <c r="CDH11" s="176">
        <f t="shared" si="234"/>
        <v>45936</v>
      </c>
      <c r="CDI11" s="177">
        <f t="shared" si="234"/>
        <v>45937</v>
      </c>
      <c r="CDJ11" s="175">
        <f t="shared" si="234"/>
        <v>45938</v>
      </c>
      <c r="CDK11" s="176">
        <f t="shared" si="234"/>
        <v>45939</v>
      </c>
      <c r="CDL11" s="176">
        <f>CDK11+1</f>
        <v>45940</v>
      </c>
      <c r="CDM11" s="176">
        <f t="shared" ref="CDM11:CDU11" si="235">CDL11+1</f>
        <v>45941</v>
      </c>
      <c r="CDN11" s="176">
        <f t="shared" si="235"/>
        <v>45942</v>
      </c>
      <c r="CDO11" s="176">
        <f t="shared" si="235"/>
        <v>45943</v>
      </c>
      <c r="CDP11" s="177">
        <f t="shared" si="235"/>
        <v>45944</v>
      </c>
      <c r="CDQ11" s="175">
        <f t="shared" si="235"/>
        <v>45945</v>
      </c>
      <c r="CDR11" s="176">
        <f t="shared" si="235"/>
        <v>45946</v>
      </c>
      <c r="CDS11" s="176">
        <f t="shared" si="235"/>
        <v>45947</v>
      </c>
      <c r="CDT11" s="176">
        <f t="shared" si="235"/>
        <v>45948</v>
      </c>
      <c r="CDU11" s="176">
        <f t="shared" si="235"/>
        <v>45949</v>
      </c>
      <c r="CDV11" s="176">
        <f>CDU11+1</f>
        <v>45950</v>
      </c>
      <c r="CDW11" s="177">
        <f t="shared" ref="CDW11:CEN11" si="236">CDV11+1</f>
        <v>45951</v>
      </c>
      <c r="CDX11" s="175">
        <f t="shared" si="236"/>
        <v>45952</v>
      </c>
      <c r="CDY11" s="176">
        <f t="shared" si="236"/>
        <v>45953</v>
      </c>
      <c r="CDZ11" s="176">
        <f t="shared" si="236"/>
        <v>45954</v>
      </c>
      <c r="CEA11" s="176">
        <f t="shared" si="236"/>
        <v>45955</v>
      </c>
      <c r="CEB11" s="176">
        <f t="shared" si="236"/>
        <v>45956</v>
      </c>
      <c r="CEC11" s="176">
        <f t="shared" si="236"/>
        <v>45957</v>
      </c>
      <c r="CED11" s="177">
        <f t="shared" si="236"/>
        <v>45958</v>
      </c>
      <c r="CEE11" s="175">
        <f t="shared" si="236"/>
        <v>45959</v>
      </c>
      <c r="CEF11" s="176">
        <f t="shared" si="236"/>
        <v>45960</v>
      </c>
      <c r="CEG11" s="176">
        <f t="shared" si="236"/>
        <v>45961</v>
      </c>
      <c r="CEH11" s="176">
        <f t="shared" si="236"/>
        <v>45962</v>
      </c>
      <c r="CEI11" s="176">
        <f t="shared" si="236"/>
        <v>45963</v>
      </c>
      <c r="CEJ11" s="176">
        <f t="shared" si="236"/>
        <v>45964</v>
      </c>
      <c r="CEK11" s="177">
        <f t="shared" si="236"/>
        <v>45965</v>
      </c>
      <c r="CEL11" s="175">
        <f t="shared" si="236"/>
        <v>45966</v>
      </c>
      <c r="CEM11" s="176">
        <f t="shared" si="236"/>
        <v>45967</v>
      </c>
      <c r="CEN11" s="176">
        <f t="shared" si="236"/>
        <v>45968</v>
      </c>
      <c r="CEO11" s="176">
        <f>CEN11+1</f>
        <v>45969</v>
      </c>
      <c r="CEP11" s="176">
        <f t="shared" ref="CEP11:CEX11" si="237">CEO11+1</f>
        <v>45970</v>
      </c>
      <c r="CEQ11" s="176">
        <f t="shared" si="237"/>
        <v>45971</v>
      </c>
      <c r="CER11" s="177">
        <f t="shared" si="237"/>
        <v>45972</v>
      </c>
      <c r="CES11" s="175">
        <f t="shared" si="237"/>
        <v>45973</v>
      </c>
      <c r="CET11" s="176">
        <f t="shared" si="237"/>
        <v>45974</v>
      </c>
      <c r="CEU11" s="176">
        <f t="shared" si="237"/>
        <v>45975</v>
      </c>
      <c r="CEV11" s="176">
        <f t="shared" si="237"/>
        <v>45976</v>
      </c>
      <c r="CEW11" s="176">
        <f t="shared" si="237"/>
        <v>45977</v>
      </c>
      <c r="CEX11" s="176">
        <f t="shared" si="237"/>
        <v>45978</v>
      </c>
      <c r="CEY11" s="177">
        <f>CEX11+1</f>
        <v>45979</v>
      </c>
      <c r="CEZ11" s="175">
        <f t="shared" ref="CEZ11:CFH11" si="238">CEY11+1</f>
        <v>45980</v>
      </c>
      <c r="CFA11" s="176">
        <f t="shared" si="238"/>
        <v>45981</v>
      </c>
      <c r="CFB11" s="176">
        <f t="shared" si="238"/>
        <v>45982</v>
      </c>
      <c r="CFC11" s="176">
        <f t="shared" si="238"/>
        <v>45983</v>
      </c>
      <c r="CFD11" s="176">
        <f t="shared" si="238"/>
        <v>45984</v>
      </c>
      <c r="CFE11" s="176">
        <f t="shared" si="238"/>
        <v>45985</v>
      </c>
      <c r="CFF11" s="177">
        <f t="shared" si="238"/>
        <v>45986</v>
      </c>
      <c r="CFG11" s="175">
        <f t="shared" si="238"/>
        <v>45987</v>
      </c>
      <c r="CFH11" s="176">
        <f t="shared" si="238"/>
        <v>45988</v>
      </c>
      <c r="CFI11" s="176">
        <f>CFH11+1</f>
        <v>45989</v>
      </c>
      <c r="CFJ11" s="176">
        <f t="shared" ref="CFJ11:CFX11" si="239">CFI11+1</f>
        <v>45990</v>
      </c>
      <c r="CFK11" s="176">
        <f t="shared" si="239"/>
        <v>45991</v>
      </c>
      <c r="CFL11" s="176">
        <f t="shared" si="239"/>
        <v>45992</v>
      </c>
      <c r="CFM11" s="177">
        <f t="shared" si="239"/>
        <v>45993</v>
      </c>
      <c r="CFN11" s="175">
        <f t="shared" si="239"/>
        <v>45994</v>
      </c>
      <c r="CFO11" s="176">
        <f t="shared" si="239"/>
        <v>45995</v>
      </c>
      <c r="CFP11" s="176">
        <f t="shared" si="239"/>
        <v>45996</v>
      </c>
      <c r="CFQ11" s="176">
        <f t="shared" si="239"/>
        <v>45997</v>
      </c>
      <c r="CFR11" s="176">
        <f t="shared" si="239"/>
        <v>45998</v>
      </c>
      <c r="CFS11" s="176">
        <f t="shared" si="239"/>
        <v>45999</v>
      </c>
      <c r="CFT11" s="177">
        <f t="shared" si="239"/>
        <v>46000</v>
      </c>
      <c r="CFU11" s="175">
        <f t="shared" si="239"/>
        <v>46001</v>
      </c>
      <c r="CFV11" s="176">
        <f t="shared" si="239"/>
        <v>46002</v>
      </c>
      <c r="CFW11" s="176">
        <f t="shared" si="239"/>
        <v>46003</v>
      </c>
      <c r="CFX11" s="176">
        <f t="shared" si="239"/>
        <v>46004</v>
      </c>
      <c r="CFY11" s="176">
        <f t="shared" ref="CFY11:CHC11" si="240">CFX11+1</f>
        <v>46005</v>
      </c>
      <c r="CFZ11" s="176">
        <f t="shared" si="240"/>
        <v>46006</v>
      </c>
      <c r="CGA11" s="177">
        <f t="shared" si="240"/>
        <v>46007</v>
      </c>
      <c r="CGB11" s="175">
        <f t="shared" si="240"/>
        <v>46008</v>
      </c>
      <c r="CGC11" s="176">
        <f t="shared" si="240"/>
        <v>46009</v>
      </c>
      <c r="CGD11" s="176">
        <f t="shared" si="240"/>
        <v>46010</v>
      </c>
      <c r="CGE11" s="176">
        <f t="shared" si="240"/>
        <v>46011</v>
      </c>
      <c r="CGF11" s="176">
        <f t="shared" si="240"/>
        <v>46012</v>
      </c>
      <c r="CGG11" s="176">
        <f t="shared" si="240"/>
        <v>46013</v>
      </c>
      <c r="CGH11" s="177">
        <f t="shared" si="240"/>
        <v>46014</v>
      </c>
      <c r="CGI11" s="175">
        <f t="shared" si="240"/>
        <v>46015</v>
      </c>
      <c r="CGJ11" s="176">
        <f t="shared" si="240"/>
        <v>46016</v>
      </c>
      <c r="CGK11" s="176">
        <f t="shared" si="240"/>
        <v>46017</v>
      </c>
      <c r="CGL11" s="176">
        <f t="shared" si="240"/>
        <v>46018</v>
      </c>
      <c r="CGM11" s="176">
        <f t="shared" si="240"/>
        <v>46019</v>
      </c>
      <c r="CGN11" s="176">
        <f t="shared" si="240"/>
        <v>46020</v>
      </c>
      <c r="CGO11" s="177">
        <f t="shared" si="240"/>
        <v>46021</v>
      </c>
      <c r="CGP11" s="175">
        <f t="shared" si="240"/>
        <v>46022</v>
      </c>
      <c r="CGQ11" s="176">
        <f t="shared" si="240"/>
        <v>46023</v>
      </c>
      <c r="CGR11" s="176">
        <f t="shared" si="240"/>
        <v>46024</v>
      </c>
      <c r="CGS11" s="176">
        <f t="shared" si="240"/>
        <v>46025</v>
      </c>
      <c r="CGT11" s="176">
        <f t="shared" si="240"/>
        <v>46026</v>
      </c>
      <c r="CGU11" s="176">
        <f t="shared" si="240"/>
        <v>46027</v>
      </c>
      <c r="CGV11" s="177">
        <f t="shared" si="240"/>
        <v>46028</v>
      </c>
      <c r="CGW11" s="175">
        <f t="shared" si="240"/>
        <v>46029</v>
      </c>
      <c r="CGX11" s="176">
        <f t="shared" si="240"/>
        <v>46030</v>
      </c>
      <c r="CGY11" s="176">
        <f t="shared" si="240"/>
        <v>46031</v>
      </c>
      <c r="CGZ11" s="176">
        <f t="shared" si="240"/>
        <v>46032</v>
      </c>
      <c r="CHA11" s="176">
        <f t="shared" si="240"/>
        <v>46033</v>
      </c>
      <c r="CHB11" s="176">
        <f t="shared" si="240"/>
        <v>46034</v>
      </c>
      <c r="CHC11" s="177">
        <f t="shared" si="240"/>
        <v>46035</v>
      </c>
    </row>
    <row r="12" spans="1:2239" ht="15" customHeight="1" thickBot="1">
      <c r="A12" s="158"/>
      <c r="B12" s="178"/>
      <c r="C12" s="179"/>
      <c r="D12" s="179"/>
      <c r="E12" s="179"/>
      <c r="F12" s="179"/>
      <c r="G12" s="180"/>
      <c r="H12" s="181"/>
      <c r="I12" s="182"/>
      <c r="J12" s="183"/>
      <c r="K12" s="179"/>
      <c r="L12" s="182"/>
      <c r="M12" s="179"/>
      <c r="N12" s="184"/>
      <c r="O12" s="185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7"/>
      <c r="AC12" s="188"/>
      <c r="AD12" s="189"/>
      <c r="AE12" s="189"/>
      <c r="AF12" s="190"/>
      <c r="AH12" s="191"/>
      <c r="AI12" s="192" t="str">
        <f t="shared" ref="AI12:CT12" si="241">TEXT(AI11,"aaa")</f>
        <v>水</v>
      </c>
      <c r="AJ12" s="193" t="str">
        <f t="shared" si="241"/>
        <v>木</v>
      </c>
      <c r="AK12" s="193" t="str">
        <f t="shared" si="241"/>
        <v>金</v>
      </c>
      <c r="AL12" s="193" t="str">
        <f t="shared" si="241"/>
        <v>土</v>
      </c>
      <c r="AM12" s="193" t="str">
        <f t="shared" si="241"/>
        <v>日</v>
      </c>
      <c r="AN12" s="193" t="str">
        <f t="shared" si="241"/>
        <v>月</v>
      </c>
      <c r="AO12" s="194" t="str">
        <f t="shared" si="241"/>
        <v>火</v>
      </c>
      <c r="AP12" s="192" t="str">
        <f t="shared" si="241"/>
        <v>水</v>
      </c>
      <c r="AQ12" s="193" t="str">
        <f t="shared" si="241"/>
        <v>木</v>
      </c>
      <c r="AR12" s="193" t="str">
        <f t="shared" si="241"/>
        <v>金</v>
      </c>
      <c r="AS12" s="193" t="str">
        <f t="shared" si="241"/>
        <v>土</v>
      </c>
      <c r="AT12" s="193" t="str">
        <f t="shared" si="241"/>
        <v>日</v>
      </c>
      <c r="AU12" s="193" t="str">
        <f t="shared" si="241"/>
        <v>月</v>
      </c>
      <c r="AV12" s="194" t="str">
        <f t="shared" si="241"/>
        <v>火</v>
      </c>
      <c r="AW12" s="192" t="str">
        <f t="shared" si="241"/>
        <v>水</v>
      </c>
      <c r="AX12" s="193" t="str">
        <f t="shared" si="241"/>
        <v>木</v>
      </c>
      <c r="AY12" s="193" t="str">
        <f t="shared" si="241"/>
        <v>金</v>
      </c>
      <c r="AZ12" s="193" t="str">
        <f t="shared" si="241"/>
        <v>土</v>
      </c>
      <c r="BA12" s="193" t="str">
        <f t="shared" si="241"/>
        <v>日</v>
      </c>
      <c r="BB12" s="193" t="str">
        <f t="shared" si="241"/>
        <v>月</v>
      </c>
      <c r="BC12" s="194" t="str">
        <f t="shared" si="241"/>
        <v>火</v>
      </c>
      <c r="BD12" s="192" t="str">
        <f t="shared" si="241"/>
        <v>水</v>
      </c>
      <c r="BE12" s="193" t="str">
        <f t="shared" si="241"/>
        <v>木</v>
      </c>
      <c r="BF12" s="193" t="str">
        <f t="shared" si="241"/>
        <v>金</v>
      </c>
      <c r="BG12" s="193" t="str">
        <f t="shared" si="241"/>
        <v>土</v>
      </c>
      <c r="BH12" s="193" t="str">
        <f t="shared" si="241"/>
        <v>日</v>
      </c>
      <c r="BI12" s="193" t="str">
        <f t="shared" si="241"/>
        <v>月</v>
      </c>
      <c r="BJ12" s="194" t="str">
        <f t="shared" si="241"/>
        <v>火</v>
      </c>
      <c r="BK12" s="192" t="str">
        <f t="shared" si="241"/>
        <v>水</v>
      </c>
      <c r="BL12" s="193" t="str">
        <f t="shared" si="241"/>
        <v>木</v>
      </c>
      <c r="BM12" s="193" t="str">
        <f t="shared" si="241"/>
        <v>金</v>
      </c>
      <c r="BN12" s="193" t="str">
        <f t="shared" si="241"/>
        <v>土</v>
      </c>
      <c r="BO12" s="193" t="str">
        <f t="shared" si="241"/>
        <v>日</v>
      </c>
      <c r="BP12" s="193" t="str">
        <f t="shared" si="241"/>
        <v>月</v>
      </c>
      <c r="BQ12" s="194" t="str">
        <f t="shared" si="241"/>
        <v>火</v>
      </c>
      <c r="BR12" s="192" t="str">
        <f t="shared" si="241"/>
        <v>水</v>
      </c>
      <c r="BS12" s="193" t="str">
        <f t="shared" si="241"/>
        <v>木</v>
      </c>
      <c r="BT12" s="193" t="str">
        <f t="shared" si="241"/>
        <v>金</v>
      </c>
      <c r="BU12" s="193" t="str">
        <f t="shared" si="241"/>
        <v>土</v>
      </c>
      <c r="BV12" s="193" t="str">
        <f t="shared" si="241"/>
        <v>日</v>
      </c>
      <c r="BW12" s="193" t="str">
        <f t="shared" si="241"/>
        <v>月</v>
      </c>
      <c r="BX12" s="194" t="str">
        <f t="shared" si="241"/>
        <v>火</v>
      </c>
      <c r="BY12" s="192" t="str">
        <f t="shared" si="241"/>
        <v>水</v>
      </c>
      <c r="BZ12" s="193" t="str">
        <f t="shared" si="241"/>
        <v>木</v>
      </c>
      <c r="CA12" s="193" t="str">
        <f t="shared" si="241"/>
        <v>金</v>
      </c>
      <c r="CB12" s="193" t="str">
        <f t="shared" si="241"/>
        <v>土</v>
      </c>
      <c r="CC12" s="193" t="str">
        <f t="shared" si="241"/>
        <v>日</v>
      </c>
      <c r="CD12" s="193" t="str">
        <f t="shared" si="241"/>
        <v>月</v>
      </c>
      <c r="CE12" s="194" t="str">
        <f t="shared" si="241"/>
        <v>火</v>
      </c>
      <c r="CF12" s="192" t="str">
        <f t="shared" si="241"/>
        <v>水</v>
      </c>
      <c r="CG12" s="193" t="str">
        <f t="shared" si="241"/>
        <v>木</v>
      </c>
      <c r="CH12" s="193" t="str">
        <f t="shared" si="241"/>
        <v>金</v>
      </c>
      <c r="CI12" s="193" t="str">
        <f t="shared" si="241"/>
        <v>土</v>
      </c>
      <c r="CJ12" s="193" t="str">
        <f t="shared" si="241"/>
        <v>日</v>
      </c>
      <c r="CK12" s="193" t="str">
        <f t="shared" si="241"/>
        <v>月</v>
      </c>
      <c r="CL12" s="194" t="str">
        <f t="shared" si="241"/>
        <v>火</v>
      </c>
      <c r="CM12" s="192" t="str">
        <f t="shared" si="241"/>
        <v>水</v>
      </c>
      <c r="CN12" s="193" t="str">
        <f t="shared" si="241"/>
        <v>木</v>
      </c>
      <c r="CO12" s="193" t="str">
        <f t="shared" si="241"/>
        <v>金</v>
      </c>
      <c r="CP12" s="193" t="str">
        <f t="shared" si="241"/>
        <v>土</v>
      </c>
      <c r="CQ12" s="193" t="str">
        <f t="shared" si="241"/>
        <v>日</v>
      </c>
      <c r="CR12" s="193" t="str">
        <f t="shared" si="241"/>
        <v>月</v>
      </c>
      <c r="CS12" s="194" t="str">
        <f t="shared" si="241"/>
        <v>火</v>
      </c>
      <c r="CT12" s="192" t="str">
        <f t="shared" si="241"/>
        <v>水</v>
      </c>
      <c r="CU12" s="193" t="str">
        <f t="shared" ref="CU12:FF12" si="242">TEXT(CU11,"aaa")</f>
        <v>木</v>
      </c>
      <c r="CV12" s="193" t="str">
        <f t="shared" si="242"/>
        <v>金</v>
      </c>
      <c r="CW12" s="193" t="str">
        <f t="shared" si="242"/>
        <v>土</v>
      </c>
      <c r="CX12" s="193" t="str">
        <f t="shared" si="242"/>
        <v>日</v>
      </c>
      <c r="CY12" s="193" t="str">
        <f t="shared" si="242"/>
        <v>月</v>
      </c>
      <c r="CZ12" s="194" t="str">
        <f t="shared" si="242"/>
        <v>火</v>
      </c>
      <c r="DA12" s="192" t="str">
        <f t="shared" si="242"/>
        <v>水</v>
      </c>
      <c r="DB12" s="193" t="str">
        <f t="shared" si="242"/>
        <v>木</v>
      </c>
      <c r="DC12" s="193" t="str">
        <f t="shared" si="242"/>
        <v>金</v>
      </c>
      <c r="DD12" s="193" t="str">
        <f t="shared" si="242"/>
        <v>土</v>
      </c>
      <c r="DE12" s="193" t="str">
        <f t="shared" si="242"/>
        <v>日</v>
      </c>
      <c r="DF12" s="193" t="str">
        <f t="shared" si="242"/>
        <v>月</v>
      </c>
      <c r="DG12" s="194" t="str">
        <f t="shared" si="242"/>
        <v>火</v>
      </c>
      <c r="DH12" s="192" t="str">
        <f t="shared" si="242"/>
        <v>水</v>
      </c>
      <c r="DI12" s="193" t="str">
        <f t="shared" si="242"/>
        <v>木</v>
      </c>
      <c r="DJ12" s="193" t="str">
        <f t="shared" si="242"/>
        <v>金</v>
      </c>
      <c r="DK12" s="193" t="str">
        <f t="shared" si="242"/>
        <v>土</v>
      </c>
      <c r="DL12" s="193" t="str">
        <f t="shared" si="242"/>
        <v>日</v>
      </c>
      <c r="DM12" s="193" t="str">
        <f t="shared" si="242"/>
        <v>月</v>
      </c>
      <c r="DN12" s="194" t="str">
        <f t="shared" si="242"/>
        <v>火</v>
      </c>
      <c r="DO12" s="192" t="str">
        <f t="shared" si="242"/>
        <v>水</v>
      </c>
      <c r="DP12" s="193" t="str">
        <f t="shared" si="242"/>
        <v>木</v>
      </c>
      <c r="DQ12" s="193" t="str">
        <f t="shared" si="242"/>
        <v>金</v>
      </c>
      <c r="DR12" s="193" t="str">
        <f t="shared" si="242"/>
        <v>土</v>
      </c>
      <c r="DS12" s="193" t="str">
        <f t="shared" si="242"/>
        <v>日</v>
      </c>
      <c r="DT12" s="193" t="str">
        <f t="shared" si="242"/>
        <v>月</v>
      </c>
      <c r="DU12" s="194" t="str">
        <f t="shared" si="242"/>
        <v>火</v>
      </c>
      <c r="DV12" s="192" t="str">
        <f t="shared" si="242"/>
        <v>水</v>
      </c>
      <c r="DW12" s="193" t="str">
        <f t="shared" si="242"/>
        <v>木</v>
      </c>
      <c r="DX12" s="193" t="str">
        <f t="shared" si="242"/>
        <v>金</v>
      </c>
      <c r="DY12" s="193" t="str">
        <f t="shared" si="242"/>
        <v>土</v>
      </c>
      <c r="DZ12" s="193" t="str">
        <f t="shared" si="242"/>
        <v>日</v>
      </c>
      <c r="EA12" s="193" t="str">
        <f t="shared" si="242"/>
        <v>月</v>
      </c>
      <c r="EB12" s="194" t="str">
        <f t="shared" si="242"/>
        <v>火</v>
      </c>
      <c r="EC12" s="192" t="str">
        <f t="shared" si="242"/>
        <v>水</v>
      </c>
      <c r="ED12" s="193" t="str">
        <f t="shared" si="242"/>
        <v>木</v>
      </c>
      <c r="EE12" s="193" t="str">
        <f t="shared" si="242"/>
        <v>金</v>
      </c>
      <c r="EF12" s="193" t="str">
        <f t="shared" si="242"/>
        <v>土</v>
      </c>
      <c r="EG12" s="193" t="str">
        <f t="shared" si="242"/>
        <v>日</v>
      </c>
      <c r="EH12" s="193" t="str">
        <f t="shared" si="242"/>
        <v>月</v>
      </c>
      <c r="EI12" s="194" t="str">
        <f t="shared" si="242"/>
        <v>火</v>
      </c>
      <c r="EJ12" s="192" t="str">
        <f t="shared" si="242"/>
        <v>水</v>
      </c>
      <c r="EK12" s="193" t="str">
        <f t="shared" si="242"/>
        <v>木</v>
      </c>
      <c r="EL12" s="193" t="str">
        <f t="shared" si="242"/>
        <v>金</v>
      </c>
      <c r="EM12" s="193" t="str">
        <f t="shared" si="242"/>
        <v>土</v>
      </c>
      <c r="EN12" s="193" t="str">
        <f t="shared" si="242"/>
        <v>日</v>
      </c>
      <c r="EO12" s="193" t="str">
        <f t="shared" si="242"/>
        <v>月</v>
      </c>
      <c r="EP12" s="194" t="str">
        <f t="shared" si="242"/>
        <v>火</v>
      </c>
      <c r="EQ12" s="192" t="str">
        <f t="shared" si="242"/>
        <v>水</v>
      </c>
      <c r="ER12" s="193" t="str">
        <f t="shared" si="242"/>
        <v>木</v>
      </c>
      <c r="ES12" s="193" t="str">
        <f t="shared" si="242"/>
        <v>金</v>
      </c>
      <c r="ET12" s="193" t="str">
        <f t="shared" si="242"/>
        <v>土</v>
      </c>
      <c r="EU12" s="193" t="str">
        <f t="shared" si="242"/>
        <v>日</v>
      </c>
      <c r="EV12" s="193" t="str">
        <f t="shared" si="242"/>
        <v>月</v>
      </c>
      <c r="EW12" s="194" t="str">
        <f t="shared" si="242"/>
        <v>火</v>
      </c>
      <c r="EX12" s="192" t="str">
        <f t="shared" si="242"/>
        <v>水</v>
      </c>
      <c r="EY12" s="193" t="str">
        <f t="shared" si="242"/>
        <v>木</v>
      </c>
      <c r="EZ12" s="193" t="str">
        <f t="shared" si="242"/>
        <v>金</v>
      </c>
      <c r="FA12" s="193" t="str">
        <f t="shared" si="242"/>
        <v>土</v>
      </c>
      <c r="FB12" s="193" t="str">
        <f t="shared" si="242"/>
        <v>日</v>
      </c>
      <c r="FC12" s="193" t="str">
        <f t="shared" si="242"/>
        <v>月</v>
      </c>
      <c r="FD12" s="194" t="str">
        <f t="shared" si="242"/>
        <v>火</v>
      </c>
      <c r="FE12" s="192" t="str">
        <f t="shared" si="242"/>
        <v>水</v>
      </c>
      <c r="FF12" s="193" t="str">
        <f t="shared" si="242"/>
        <v>木</v>
      </c>
      <c r="FG12" s="193" t="str">
        <f t="shared" ref="FG12:HR12" si="243">TEXT(FG11,"aaa")</f>
        <v>金</v>
      </c>
      <c r="FH12" s="193" t="str">
        <f t="shared" si="243"/>
        <v>土</v>
      </c>
      <c r="FI12" s="193" t="str">
        <f t="shared" si="243"/>
        <v>日</v>
      </c>
      <c r="FJ12" s="193" t="str">
        <f t="shared" si="243"/>
        <v>月</v>
      </c>
      <c r="FK12" s="194" t="str">
        <f t="shared" si="243"/>
        <v>火</v>
      </c>
      <c r="FL12" s="192" t="str">
        <f t="shared" si="243"/>
        <v>水</v>
      </c>
      <c r="FM12" s="193" t="str">
        <f t="shared" si="243"/>
        <v>木</v>
      </c>
      <c r="FN12" s="193" t="str">
        <f t="shared" si="243"/>
        <v>金</v>
      </c>
      <c r="FO12" s="193" t="str">
        <f t="shared" si="243"/>
        <v>土</v>
      </c>
      <c r="FP12" s="193" t="str">
        <f t="shared" si="243"/>
        <v>日</v>
      </c>
      <c r="FQ12" s="193" t="str">
        <f t="shared" si="243"/>
        <v>月</v>
      </c>
      <c r="FR12" s="194" t="str">
        <f t="shared" si="243"/>
        <v>火</v>
      </c>
      <c r="FS12" s="192" t="str">
        <f t="shared" si="243"/>
        <v>水</v>
      </c>
      <c r="FT12" s="193" t="str">
        <f t="shared" si="243"/>
        <v>木</v>
      </c>
      <c r="FU12" s="193" t="str">
        <f t="shared" si="243"/>
        <v>金</v>
      </c>
      <c r="FV12" s="193" t="str">
        <f t="shared" si="243"/>
        <v>土</v>
      </c>
      <c r="FW12" s="193" t="str">
        <f t="shared" si="243"/>
        <v>日</v>
      </c>
      <c r="FX12" s="193" t="str">
        <f t="shared" si="243"/>
        <v>月</v>
      </c>
      <c r="FY12" s="194" t="str">
        <f t="shared" si="243"/>
        <v>火</v>
      </c>
      <c r="FZ12" s="192" t="str">
        <f t="shared" si="243"/>
        <v>水</v>
      </c>
      <c r="GA12" s="193" t="str">
        <f t="shared" si="243"/>
        <v>木</v>
      </c>
      <c r="GB12" s="193" t="str">
        <f t="shared" si="243"/>
        <v>金</v>
      </c>
      <c r="GC12" s="193" t="str">
        <f t="shared" si="243"/>
        <v>土</v>
      </c>
      <c r="GD12" s="193" t="str">
        <f t="shared" si="243"/>
        <v>日</v>
      </c>
      <c r="GE12" s="193" t="str">
        <f t="shared" si="243"/>
        <v>月</v>
      </c>
      <c r="GF12" s="194" t="str">
        <f t="shared" si="243"/>
        <v>火</v>
      </c>
      <c r="GG12" s="192" t="str">
        <f t="shared" si="243"/>
        <v>水</v>
      </c>
      <c r="GH12" s="193" t="str">
        <f t="shared" si="243"/>
        <v>木</v>
      </c>
      <c r="GI12" s="193" t="str">
        <f t="shared" si="243"/>
        <v>金</v>
      </c>
      <c r="GJ12" s="193" t="str">
        <f t="shared" si="243"/>
        <v>土</v>
      </c>
      <c r="GK12" s="193" t="str">
        <f t="shared" si="243"/>
        <v>日</v>
      </c>
      <c r="GL12" s="193" t="str">
        <f t="shared" si="243"/>
        <v>月</v>
      </c>
      <c r="GM12" s="194" t="str">
        <f t="shared" si="243"/>
        <v>火</v>
      </c>
      <c r="GN12" s="192" t="str">
        <f t="shared" si="243"/>
        <v>水</v>
      </c>
      <c r="GO12" s="193" t="str">
        <f t="shared" si="243"/>
        <v>木</v>
      </c>
      <c r="GP12" s="193" t="str">
        <f t="shared" si="243"/>
        <v>金</v>
      </c>
      <c r="GQ12" s="193" t="str">
        <f t="shared" si="243"/>
        <v>土</v>
      </c>
      <c r="GR12" s="193" t="str">
        <f t="shared" si="243"/>
        <v>日</v>
      </c>
      <c r="GS12" s="193" t="str">
        <f t="shared" si="243"/>
        <v>月</v>
      </c>
      <c r="GT12" s="194" t="str">
        <f t="shared" si="243"/>
        <v>火</v>
      </c>
      <c r="GU12" s="192" t="str">
        <f t="shared" si="243"/>
        <v>水</v>
      </c>
      <c r="GV12" s="193" t="str">
        <f t="shared" si="243"/>
        <v>木</v>
      </c>
      <c r="GW12" s="193" t="str">
        <f t="shared" si="243"/>
        <v>金</v>
      </c>
      <c r="GX12" s="193" t="str">
        <f t="shared" si="243"/>
        <v>土</v>
      </c>
      <c r="GY12" s="193" t="str">
        <f t="shared" si="243"/>
        <v>日</v>
      </c>
      <c r="GZ12" s="193" t="str">
        <f t="shared" si="243"/>
        <v>月</v>
      </c>
      <c r="HA12" s="194" t="str">
        <f t="shared" si="243"/>
        <v>火</v>
      </c>
      <c r="HB12" s="192" t="str">
        <f t="shared" si="243"/>
        <v>水</v>
      </c>
      <c r="HC12" s="193" t="str">
        <f t="shared" si="243"/>
        <v>木</v>
      </c>
      <c r="HD12" s="193" t="str">
        <f t="shared" si="243"/>
        <v>金</v>
      </c>
      <c r="HE12" s="193" t="str">
        <f t="shared" si="243"/>
        <v>土</v>
      </c>
      <c r="HF12" s="193" t="str">
        <f t="shared" si="243"/>
        <v>日</v>
      </c>
      <c r="HG12" s="193" t="str">
        <f t="shared" si="243"/>
        <v>月</v>
      </c>
      <c r="HH12" s="194" t="str">
        <f t="shared" si="243"/>
        <v>火</v>
      </c>
      <c r="HI12" s="192" t="str">
        <f t="shared" si="243"/>
        <v>水</v>
      </c>
      <c r="HJ12" s="193" t="str">
        <f t="shared" si="243"/>
        <v>木</v>
      </c>
      <c r="HK12" s="193" t="str">
        <f t="shared" si="243"/>
        <v>金</v>
      </c>
      <c r="HL12" s="193" t="str">
        <f t="shared" si="243"/>
        <v>土</v>
      </c>
      <c r="HM12" s="193" t="str">
        <f t="shared" si="243"/>
        <v>日</v>
      </c>
      <c r="HN12" s="193" t="str">
        <f t="shared" si="243"/>
        <v>月</v>
      </c>
      <c r="HO12" s="194" t="str">
        <f t="shared" si="243"/>
        <v>火</v>
      </c>
      <c r="HP12" s="192" t="str">
        <f t="shared" si="243"/>
        <v>水</v>
      </c>
      <c r="HQ12" s="193" t="str">
        <f t="shared" si="243"/>
        <v>木</v>
      </c>
      <c r="HR12" s="193" t="str">
        <f t="shared" si="243"/>
        <v>金</v>
      </c>
      <c r="HS12" s="193" t="str">
        <f t="shared" ref="HS12:KD12" si="244">TEXT(HS11,"aaa")</f>
        <v>土</v>
      </c>
      <c r="HT12" s="193" t="str">
        <f t="shared" si="244"/>
        <v>日</v>
      </c>
      <c r="HU12" s="193" t="str">
        <f t="shared" si="244"/>
        <v>月</v>
      </c>
      <c r="HV12" s="194" t="str">
        <f t="shared" si="244"/>
        <v>火</v>
      </c>
      <c r="HW12" s="192" t="str">
        <f t="shared" si="244"/>
        <v>水</v>
      </c>
      <c r="HX12" s="193" t="str">
        <f t="shared" si="244"/>
        <v>木</v>
      </c>
      <c r="HY12" s="193" t="str">
        <f t="shared" si="244"/>
        <v>金</v>
      </c>
      <c r="HZ12" s="193" t="str">
        <f t="shared" si="244"/>
        <v>土</v>
      </c>
      <c r="IA12" s="193" t="str">
        <f t="shared" si="244"/>
        <v>日</v>
      </c>
      <c r="IB12" s="193" t="str">
        <f t="shared" si="244"/>
        <v>月</v>
      </c>
      <c r="IC12" s="194" t="str">
        <f t="shared" si="244"/>
        <v>火</v>
      </c>
      <c r="ID12" s="192" t="str">
        <f t="shared" si="244"/>
        <v>水</v>
      </c>
      <c r="IE12" s="193" t="str">
        <f t="shared" si="244"/>
        <v>木</v>
      </c>
      <c r="IF12" s="193" t="str">
        <f t="shared" si="244"/>
        <v>金</v>
      </c>
      <c r="IG12" s="193" t="str">
        <f t="shared" si="244"/>
        <v>土</v>
      </c>
      <c r="IH12" s="193" t="str">
        <f t="shared" si="244"/>
        <v>日</v>
      </c>
      <c r="II12" s="193" t="str">
        <f t="shared" si="244"/>
        <v>月</v>
      </c>
      <c r="IJ12" s="194" t="str">
        <f t="shared" si="244"/>
        <v>火</v>
      </c>
      <c r="IK12" s="192" t="str">
        <f t="shared" si="244"/>
        <v>水</v>
      </c>
      <c r="IL12" s="193" t="str">
        <f t="shared" si="244"/>
        <v>木</v>
      </c>
      <c r="IM12" s="193" t="str">
        <f t="shared" si="244"/>
        <v>金</v>
      </c>
      <c r="IN12" s="193" t="str">
        <f t="shared" si="244"/>
        <v>土</v>
      </c>
      <c r="IO12" s="193" t="str">
        <f t="shared" si="244"/>
        <v>日</v>
      </c>
      <c r="IP12" s="193" t="str">
        <f t="shared" si="244"/>
        <v>月</v>
      </c>
      <c r="IQ12" s="194" t="str">
        <f t="shared" si="244"/>
        <v>火</v>
      </c>
      <c r="IR12" s="192" t="str">
        <f t="shared" si="244"/>
        <v>水</v>
      </c>
      <c r="IS12" s="193" t="str">
        <f t="shared" si="244"/>
        <v>木</v>
      </c>
      <c r="IT12" s="193" t="str">
        <f t="shared" si="244"/>
        <v>金</v>
      </c>
      <c r="IU12" s="193" t="str">
        <f t="shared" si="244"/>
        <v>土</v>
      </c>
      <c r="IV12" s="193" t="str">
        <f t="shared" si="244"/>
        <v>日</v>
      </c>
      <c r="IW12" s="193" t="str">
        <f t="shared" si="244"/>
        <v>月</v>
      </c>
      <c r="IX12" s="194" t="str">
        <f t="shared" si="244"/>
        <v>火</v>
      </c>
      <c r="IY12" s="192" t="str">
        <f t="shared" si="244"/>
        <v>水</v>
      </c>
      <c r="IZ12" s="193" t="str">
        <f t="shared" si="244"/>
        <v>木</v>
      </c>
      <c r="JA12" s="193" t="str">
        <f t="shared" si="244"/>
        <v>金</v>
      </c>
      <c r="JB12" s="193" t="str">
        <f t="shared" si="244"/>
        <v>土</v>
      </c>
      <c r="JC12" s="193" t="str">
        <f t="shared" si="244"/>
        <v>日</v>
      </c>
      <c r="JD12" s="193" t="str">
        <f t="shared" si="244"/>
        <v>月</v>
      </c>
      <c r="JE12" s="194" t="str">
        <f t="shared" si="244"/>
        <v>火</v>
      </c>
      <c r="JF12" s="192" t="str">
        <f t="shared" si="244"/>
        <v>水</v>
      </c>
      <c r="JG12" s="193" t="str">
        <f t="shared" si="244"/>
        <v>木</v>
      </c>
      <c r="JH12" s="193" t="str">
        <f t="shared" si="244"/>
        <v>金</v>
      </c>
      <c r="JI12" s="193" t="str">
        <f t="shared" si="244"/>
        <v>土</v>
      </c>
      <c r="JJ12" s="193" t="str">
        <f t="shared" si="244"/>
        <v>日</v>
      </c>
      <c r="JK12" s="193" t="str">
        <f t="shared" si="244"/>
        <v>月</v>
      </c>
      <c r="JL12" s="194" t="str">
        <f t="shared" si="244"/>
        <v>火</v>
      </c>
      <c r="JM12" s="192" t="str">
        <f t="shared" si="244"/>
        <v>水</v>
      </c>
      <c r="JN12" s="193" t="str">
        <f t="shared" si="244"/>
        <v>木</v>
      </c>
      <c r="JO12" s="193" t="str">
        <f t="shared" si="244"/>
        <v>金</v>
      </c>
      <c r="JP12" s="193" t="str">
        <f t="shared" si="244"/>
        <v>土</v>
      </c>
      <c r="JQ12" s="193" t="str">
        <f t="shared" si="244"/>
        <v>日</v>
      </c>
      <c r="JR12" s="193" t="str">
        <f t="shared" si="244"/>
        <v>月</v>
      </c>
      <c r="JS12" s="194" t="str">
        <f t="shared" si="244"/>
        <v>火</v>
      </c>
      <c r="JT12" s="192" t="str">
        <f t="shared" si="244"/>
        <v>水</v>
      </c>
      <c r="JU12" s="193" t="str">
        <f t="shared" si="244"/>
        <v>木</v>
      </c>
      <c r="JV12" s="193" t="str">
        <f t="shared" si="244"/>
        <v>金</v>
      </c>
      <c r="JW12" s="193" t="str">
        <f t="shared" si="244"/>
        <v>土</v>
      </c>
      <c r="JX12" s="193" t="str">
        <f t="shared" si="244"/>
        <v>日</v>
      </c>
      <c r="JY12" s="193" t="str">
        <f t="shared" si="244"/>
        <v>月</v>
      </c>
      <c r="JZ12" s="194" t="str">
        <f t="shared" si="244"/>
        <v>火</v>
      </c>
      <c r="KA12" s="192" t="str">
        <f t="shared" si="244"/>
        <v>水</v>
      </c>
      <c r="KB12" s="193" t="str">
        <f t="shared" si="244"/>
        <v>木</v>
      </c>
      <c r="KC12" s="193" t="str">
        <f t="shared" si="244"/>
        <v>金</v>
      </c>
      <c r="KD12" s="193" t="str">
        <f t="shared" si="244"/>
        <v>土</v>
      </c>
      <c r="KE12" s="193" t="str">
        <f t="shared" ref="KE12:MP12" si="245">TEXT(KE11,"aaa")</f>
        <v>日</v>
      </c>
      <c r="KF12" s="193" t="str">
        <f t="shared" si="245"/>
        <v>月</v>
      </c>
      <c r="KG12" s="194" t="str">
        <f t="shared" si="245"/>
        <v>火</v>
      </c>
      <c r="KH12" s="192" t="str">
        <f t="shared" si="245"/>
        <v>水</v>
      </c>
      <c r="KI12" s="193" t="str">
        <f t="shared" si="245"/>
        <v>木</v>
      </c>
      <c r="KJ12" s="193" t="str">
        <f t="shared" si="245"/>
        <v>金</v>
      </c>
      <c r="KK12" s="193" t="str">
        <f t="shared" si="245"/>
        <v>土</v>
      </c>
      <c r="KL12" s="193" t="str">
        <f t="shared" si="245"/>
        <v>日</v>
      </c>
      <c r="KM12" s="193" t="str">
        <f t="shared" si="245"/>
        <v>月</v>
      </c>
      <c r="KN12" s="194" t="str">
        <f t="shared" si="245"/>
        <v>火</v>
      </c>
      <c r="KO12" s="192" t="str">
        <f t="shared" si="245"/>
        <v>水</v>
      </c>
      <c r="KP12" s="193" t="str">
        <f t="shared" si="245"/>
        <v>木</v>
      </c>
      <c r="KQ12" s="193" t="str">
        <f t="shared" si="245"/>
        <v>金</v>
      </c>
      <c r="KR12" s="193" t="str">
        <f t="shared" si="245"/>
        <v>土</v>
      </c>
      <c r="KS12" s="193" t="str">
        <f t="shared" si="245"/>
        <v>日</v>
      </c>
      <c r="KT12" s="193" t="str">
        <f t="shared" si="245"/>
        <v>月</v>
      </c>
      <c r="KU12" s="194" t="str">
        <f t="shared" si="245"/>
        <v>火</v>
      </c>
      <c r="KV12" s="192" t="str">
        <f t="shared" si="245"/>
        <v>水</v>
      </c>
      <c r="KW12" s="193" t="str">
        <f t="shared" si="245"/>
        <v>木</v>
      </c>
      <c r="KX12" s="193" t="str">
        <f t="shared" si="245"/>
        <v>金</v>
      </c>
      <c r="KY12" s="193" t="str">
        <f t="shared" si="245"/>
        <v>土</v>
      </c>
      <c r="KZ12" s="193" t="str">
        <f t="shared" si="245"/>
        <v>日</v>
      </c>
      <c r="LA12" s="193" t="str">
        <f t="shared" si="245"/>
        <v>月</v>
      </c>
      <c r="LB12" s="194" t="str">
        <f t="shared" si="245"/>
        <v>火</v>
      </c>
      <c r="LC12" s="192" t="str">
        <f t="shared" si="245"/>
        <v>水</v>
      </c>
      <c r="LD12" s="193" t="str">
        <f t="shared" si="245"/>
        <v>木</v>
      </c>
      <c r="LE12" s="193" t="str">
        <f t="shared" si="245"/>
        <v>金</v>
      </c>
      <c r="LF12" s="193" t="str">
        <f t="shared" si="245"/>
        <v>土</v>
      </c>
      <c r="LG12" s="193" t="str">
        <f t="shared" si="245"/>
        <v>日</v>
      </c>
      <c r="LH12" s="193" t="str">
        <f t="shared" si="245"/>
        <v>月</v>
      </c>
      <c r="LI12" s="194" t="str">
        <f t="shared" si="245"/>
        <v>火</v>
      </c>
      <c r="LJ12" s="192" t="str">
        <f t="shared" si="245"/>
        <v>水</v>
      </c>
      <c r="LK12" s="193" t="str">
        <f t="shared" si="245"/>
        <v>木</v>
      </c>
      <c r="LL12" s="193" t="str">
        <f t="shared" si="245"/>
        <v>金</v>
      </c>
      <c r="LM12" s="193" t="str">
        <f t="shared" si="245"/>
        <v>土</v>
      </c>
      <c r="LN12" s="193" t="str">
        <f t="shared" si="245"/>
        <v>日</v>
      </c>
      <c r="LO12" s="193" t="str">
        <f t="shared" si="245"/>
        <v>月</v>
      </c>
      <c r="LP12" s="194" t="str">
        <f t="shared" si="245"/>
        <v>火</v>
      </c>
      <c r="LQ12" s="192" t="str">
        <f t="shared" si="245"/>
        <v>水</v>
      </c>
      <c r="LR12" s="193" t="str">
        <f t="shared" si="245"/>
        <v>木</v>
      </c>
      <c r="LS12" s="193" t="str">
        <f t="shared" si="245"/>
        <v>金</v>
      </c>
      <c r="LT12" s="193" t="str">
        <f t="shared" si="245"/>
        <v>土</v>
      </c>
      <c r="LU12" s="193" t="str">
        <f t="shared" si="245"/>
        <v>日</v>
      </c>
      <c r="LV12" s="193" t="str">
        <f t="shared" si="245"/>
        <v>月</v>
      </c>
      <c r="LW12" s="194" t="str">
        <f t="shared" si="245"/>
        <v>火</v>
      </c>
      <c r="LX12" s="192" t="str">
        <f t="shared" si="245"/>
        <v>水</v>
      </c>
      <c r="LY12" s="193" t="str">
        <f t="shared" si="245"/>
        <v>木</v>
      </c>
      <c r="LZ12" s="193" t="str">
        <f t="shared" si="245"/>
        <v>金</v>
      </c>
      <c r="MA12" s="193" t="str">
        <f t="shared" si="245"/>
        <v>土</v>
      </c>
      <c r="MB12" s="193" t="str">
        <f t="shared" si="245"/>
        <v>日</v>
      </c>
      <c r="MC12" s="193" t="str">
        <f t="shared" si="245"/>
        <v>月</v>
      </c>
      <c r="MD12" s="194" t="str">
        <f t="shared" si="245"/>
        <v>火</v>
      </c>
      <c r="ME12" s="192" t="str">
        <f t="shared" si="245"/>
        <v>水</v>
      </c>
      <c r="MF12" s="193" t="str">
        <f t="shared" si="245"/>
        <v>木</v>
      </c>
      <c r="MG12" s="193" t="str">
        <f t="shared" si="245"/>
        <v>金</v>
      </c>
      <c r="MH12" s="193" t="str">
        <f t="shared" si="245"/>
        <v>土</v>
      </c>
      <c r="MI12" s="193" t="str">
        <f t="shared" si="245"/>
        <v>日</v>
      </c>
      <c r="MJ12" s="193" t="str">
        <f t="shared" si="245"/>
        <v>月</v>
      </c>
      <c r="MK12" s="194" t="str">
        <f t="shared" si="245"/>
        <v>火</v>
      </c>
      <c r="ML12" s="192" t="str">
        <f t="shared" si="245"/>
        <v>水</v>
      </c>
      <c r="MM12" s="193" t="str">
        <f t="shared" si="245"/>
        <v>木</v>
      </c>
      <c r="MN12" s="193" t="str">
        <f t="shared" si="245"/>
        <v>金</v>
      </c>
      <c r="MO12" s="193" t="str">
        <f t="shared" si="245"/>
        <v>土</v>
      </c>
      <c r="MP12" s="193" t="str">
        <f t="shared" si="245"/>
        <v>日</v>
      </c>
      <c r="MQ12" s="193" t="str">
        <f t="shared" ref="MQ12:PB12" si="246">TEXT(MQ11,"aaa")</f>
        <v>月</v>
      </c>
      <c r="MR12" s="194" t="str">
        <f t="shared" si="246"/>
        <v>火</v>
      </c>
      <c r="MS12" s="192" t="str">
        <f t="shared" si="246"/>
        <v>水</v>
      </c>
      <c r="MT12" s="193" t="str">
        <f t="shared" si="246"/>
        <v>木</v>
      </c>
      <c r="MU12" s="193" t="str">
        <f t="shared" si="246"/>
        <v>金</v>
      </c>
      <c r="MV12" s="193" t="str">
        <f t="shared" si="246"/>
        <v>土</v>
      </c>
      <c r="MW12" s="193" t="str">
        <f t="shared" si="246"/>
        <v>日</v>
      </c>
      <c r="MX12" s="193" t="str">
        <f t="shared" si="246"/>
        <v>月</v>
      </c>
      <c r="MY12" s="194" t="str">
        <f t="shared" si="246"/>
        <v>火</v>
      </c>
      <c r="MZ12" s="192" t="str">
        <f t="shared" si="246"/>
        <v>水</v>
      </c>
      <c r="NA12" s="193" t="str">
        <f t="shared" si="246"/>
        <v>木</v>
      </c>
      <c r="NB12" s="193" t="str">
        <f t="shared" si="246"/>
        <v>金</v>
      </c>
      <c r="NC12" s="193" t="str">
        <f t="shared" si="246"/>
        <v>土</v>
      </c>
      <c r="ND12" s="193" t="str">
        <f t="shared" si="246"/>
        <v>日</v>
      </c>
      <c r="NE12" s="193" t="str">
        <f t="shared" si="246"/>
        <v>月</v>
      </c>
      <c r="NF12" s="194" t="str">
        <f t="shared" si="246"/>
        <v>火</v>
      </c>
      <c r="NG12" s="192" t="str">
        <f t="shared" si="246"/>
        <v>水</v>
      </c>
      <c r="NH12" s="193" t="str">
        <f t="shared" si="246"/>
        <v>木</v>
      </c>
      <c r="NI12" s="193" t="str">
        <f t="shared" si="246"/>
        <v>金</v>
      </c>
      <c r="NJ12" s="193" t="str">
        <f t="shared" si="246"/>
        <v>土</v>
      </c>
      <c r="NK12" s="193" t="str">
        <f t="shared" si="246"/>
        <v>日</v>
      </c>
      <c r="NL12" s="193" t="str">
        <f t="shared" si="246"/>
        <v>月</v>
      </c>
      <c r="NM12" s="194" t="str">
        <f t="shared" si="246"/>
        <v>火</v>
      </c>
      <c r="NN12" s="192" t="str">
        <f t="shared" si="246"/>
        <v>水</v>
      </c>
      <c r="NO12" s="193" t="str">
        <f t="shared" si="246"/>
        <v>木</v>
      </c>
      <c r="NP12" s="193" t="str">
        <f t="shared" si="246"/>
        <v>金</v>
      </c>
      <c r="NQ12" s="193" t="str">
        <f t="shared" si="246"/>
        <v>土</v>
      </c>
      <c r="NR12" s="193" t="str">
        <f t="shared" si="246"/>
        <v>日</v>
      </c>
      <c r="NS12" s="193" t="str">
        <f t="shared" si="246"/>
        <v>月</v>
      </c>
      <c r="NT12" s="194" t="str">
        <f t="shared" si="246"/>
        <v>火</v>
      </c>
      <c r="NU12" s="192" t="str">
        <f t="shared" si="246"/>
        <v>水</v>
      </c>
      <c r="NV12" s="193" t="str">
        <f t="shared" si="246"/>
        <v>木</v>
      </c>
      <c r="NW12" s="193" t="str">
        <f t="shared" si="246"/>
        <v>金</v>
      </c>
      <c r="NX12" s="193" t="str">
        <f t="shared" si="246"/>
        <v>土</v>
      </c>
      <c r="NY12" s="193" t="str">
        <f t="shared" si="246"/>
        <v>日</v>
      </c>
      <c r="NZ12" s="193" t="str">
        <f t="shared" si="246"/>
        <v>月</v>
      </c>
      <c r="OA12" s="194" t="str">
        <f t="shared" si="246"/>
        <v>火</v>
      </c>
      <c r="OB12" s="192" t="str">
        <f t="shared" si="246"/>
        <v>水</v>
      </c>
      <c r="OC12" s="193" t="str">
        <f t="shared" si="246"/>
        <v>木</v>
      </c>
      <c r="OD12" s="193" t="str">
        <f t="shared" si="246"/>
        <v>金</v>
      </c>
      <c r="OE12" s="193" t="str">
        <f t="shared" si="246"/>
        <v>土</v>
      </c>
      <c r="OF12" s="193" t="str">
        <f t="shared" si="246"/>
        <v>日</v>
      </c>
      <c r="OG12" s="193" t="str">
        <f t="shared" si="246"/>
        <v>月</v>
      </c>
      <c r="OH12" s="194" t="str">
        <f t="shared" si="246"/>
        <v>火</v>
      </c>
      <c r="OI12" s="192" t="str">
        <f t="shared" si="246"/>
        <v>水</v>
      </c>
      <c r="OJ12" s="193" t="str">
        <f t="shared" si="246"/>
        <v>木</v>
      </c>
      <c r="OK12" s="193" t="str">
        <f t="shared" si="246"/>
        <v>金</v>
      </c>
      <c r="OL12" s="193" t="str">
        <f t="shared" si="246"/>
        <v>土</v>
      </c>
      <c r="OM12" s="193" t="str">
        <f t="shared" si="246"/>
        <v>日</v>
      </c>
      <c r="ON12" s="193" t="str">
        <f t="shared" si="246"/>
        <v>月</v>
      </c>
      <c r="OO12" s="194" t="str">
        <f t="shared" si="246"/>
        <v>火</v>
      </c>
      <c r="OP12" s="192" t="str">
        <f t="shared" si="246"/>
        <v>水</v>
      </c>
      <c r="OQ12" s="193" t="str">
        <f t="shared" si="246"/>
        <v>木</v>
      </c>
      <c r="OR12" s="193" t="str">
        <f t="shared" si="246"/>
        <v>金</v>
      </c>
      <c r="OS12" s="193" t="str">
        <f t="shared" si="246"/>
        <v>土</v>
      </c>
      <c r="OT12" s="193" t="str">
        <f t="shared" si="246"/>
        <v>日</v>
      </c>
      <c r="OU12" s="193" t="str">
        <f t="shared" si="246"/>
        <v>月</v>
      </c>
      <c r="OV12" s="194" t="str">
        <f t="shared" si="246"/>
        <v>火</v>
      </c>
      <c r="OW12" s="192" t="str">
        <f t="shared" si="246"/>
        <v>水</v>
      </c>
      <c r="OX12" s="193" t="str">
        <f t="shared" si="246"/>
        <v>木</v>
      </c>
      <c r="OY12" s="193" t="str">
        <f t="shared" si="246"/>
        <v>金</v>
      </c>
      <c r="OZ12" s="193" t="str">
        <f t="shared" si="246"/>
        <v>土</v>
      </c>
      <c r="PA12" s="193" t="str">
        <f t="shared" si="246"/>
        <v>日</v>
      </c>
      <c r="PB12" s="193" t="str">
        <f t="shared" si="246"/>
        <v>月</v>
      </c>
      <c r="PC12" s="194" t="str">
        <f t="shared" ref="PC12:RN12" si="247">TEXT(PC11,"aaa")</f>
        <v>火</v>
      </c>
      <c r="PD12" s="192" t="str">
        <f t="shared" si="247"/>
        <v>水</v>
      </c>
      <c r="PE12" s="193" t="str">
        <f t="shared" si="247"/>
        <v>木</v>
      </c>
      <c r="PF12" s="193" t="str">
        <f t="shared" si="247"/>
        <v>金</v>
      </c>
      <c r="PG12" s="193" t="str">
        <f t="shared" si="247"/>
        <v>土</v>
      </c>
      <c r="PH12" s="193" t="str">
        <f t="shared" si="247"/>
        <v>日</v>
      </c>
      <c r="PI12" s="193" t="str">
        <f t="shared" si="247"/>
        <v>月</v>
      </c>
      <c r="PJ12" s="194" t="str">
        <f t="shared" si="247"/>
        <v>火</v>
      </c>
      <c r="PK12" s="192" t="str">
        <f t="shared" si="247"/>
        <v>水</v>
      </c>
      <c r="PL12" s="193" t="str">
        <f t="shared" si="247"/>
        <v>木</v>
      </c>
      <c r="PM12" s="193" t="str">
        <f t="shared" si="247"/>
        <v>金</v>
      </c>
      <c r="PN12" s="193" t="str">
        <f t="shared" si="247"/>
        <v>土</v>
      </c>
      <c r="PO12" s="193" t="str">
        <f t="shared" si="247"/>
        <v>日</v>
      </c>
      <c r="PP12" s="193" t="str">
        <f t="shared" si="247"/>
        <v>月</v>
      </c>
      <c r="PQ12" s="194" t="str">
        <f t="shared" si="247"/>
        <v>火</v>
      </c>
      <c r="PR12" s="192" t="str">
        <f t="shared" si="247"/>
        <v>水</v>
      </c>
      <c r="PS12" s="193" t="str">
        <f t="shared" si="247"/>
        <v>木</v>
      </c>
      <c r="PT12" s="193" t="str">
        <f t="shared" si="247"/>
        <v>金</v>
      </c>
      <c r="PU12" s="193" t="str">
        <f t="shared" si="247"/>
        <v>土</v>
      </c>
      <c r="PV12" s="193" t="str">
        <f t="shared" si="247"/>
        <v>日</v>
      </c>
      <c r="PW12" s="193" t="str">
        <f t="shared" si="247"/>
        <v>月</v>
      </c>
      <c r="PX12" s="194" t="str">
        <f t="shared" si="247"/>
        <v>火</v>
      </c>
      <c r="PY12" s="192" t="str">
        <f t="shared" si="247"/>
        <v>水</v>
      </c>
      <c r="PZ12" s="193" t="str">
        <f t="shared" si="247"/>
        <v>木</v>
      </c>
      <c r="QA12" s="193" t="str">
        <f t="shared" si="247"/>
        <v>金</v>
      </c>
      <c r="QB12" s="193" t="str">
        <f t="shared" si="247"/>
        <v>土</v>
      </c>
      <c r="QC12" s="193" t="str">
        <f t="shared" si="247"/>
        <v>日</v>
      </c>
      <c r="QD12" s="193" t="str">
        <f t="shared" si="247"/>
        <v>月</v>
      </c>
      <c r="QE12" s="194" t="str">
        <f t="shared" si="247"/>
        <v>火</v>
      </c>
      <c r="QF12" s="192" t="str">
        <f t="shared" si="247"/>
        <v>水</v>
      </c>
      <c r="QG12" s="193" t="str">
        <f t="shared" si="247"/>
        <v>木</v>
      </c>
      <c r="QH12" s="193" t="str">
        <f t="shared" si="247"/>
        <v>金</v>
      </c>
      <c r="QI12" s="193" t="str">
        <f t="shared" si="247"/>
        <v>土</v>
      </c>
      <c r="QJ12" s="193" t="str">
        <f t="shared" si="247"/>
        <v>日</v>
      </c>
      <c r="QK12" s="193" t="str">
        <f t="shared" si="247"/>
        <v>月</v>
      </c>
      <c r="QL12" s="194" t="str">
        <f t="shared" si="247"/>
        <v>火</v>
      </c>
      <c r="QM12" s="192" t="str">
        <f t="shared" si="247"/>
        <v>水</v>
      </c>
      <c r="QN12" s="193" t="str">
        <f t="shared" si="247"/>
        <v>木</v>
      </c>
      <c r="QO12" s="193" t="str">
        <f t="shared" si="247"/>
        <v>金</v>
      </c>
      <c r="QP12" s="193" t="str">
        <f t="shared" si="247"/>
        <v>土</v>
      </c>
      <c r="QQ12" s="193" t="str">
        <f t="shared" si="247"/>
        <v>日</v>
      </c>
      <c r="QR12" s="193" t="str">
        <f t="shared" si="247"/>
        <v>月</v>
      </c>
      <c r="QS12" s="194" t="str">
        <f t="shared" si="247"/>
        <v>火</v>
      </c>
      <c r="QT12" s="192" t="str">
        <f t="shared" si="247"/>
        <v>水</v>
      </c>
      <c r="QU12" s="193" t="str">
        <f t="shared" si="247"/>
        <v>木</v>
      </c>
      <c r="QV12" s="193" t="str">
        <f t="shared" si="247"/>
        <v>金</v>
      </c>
      <c r="QW12" s="193" t="str">
        <f t="shared" si="247"/>
        <v>土</v>
      </c>
      <c r="QX12" s="193" t="str">
        <f t="shared" si="247"/>
        <v>日</v>
      </c>
      <c r="QY12" s="193" t="str">
        <f t="shared" si="247"/>
        <v>月</v>
      </c>
      <c r="QZ12" s="194" t="str">
        <f t="shared" si="247"/>
        <v>火</v>
      </c>
      <c r="RA12" s="192" t="str">
        <f t="shared" si="247"/>
        <v>水</v>
      </c>
      <c r="RB12" s="193" t="str">
        <f t="shared" si="247"/>
        <v>木</v>
      </c>
      <c r="RC12" s="193" t="str">
        <f t="shared" si="247"/>
        <v>金</v>
      </c>
      <c r="RD12" s="193" t="str">
        <f t="shared" si="247"/>
        <v>土</v>
      </c>
      <c r="RE12" s="193" t="str">
        <f t="shared" si="247"/>
        <v>日</v>
      </c>
      <c r="RF12" s="193" t="str">
        <f t="shared" si="247"/>
        <v>月</v>
      </c>
      <c r="RG12" s="194" t="str">
        <f t="shared" si="247"/>
        <v>火</v>
      </c>
      <c r="RH12" s="192" t="str">
        <f t="shared" si="247"/>
        <v>水</v>
      </c>
      <c r="RI12" s="193" t="str">
        <f t="shared" si="247"/>
        <v>木</v>
      </c>
      <c r="RJ12" s="193" t="str">
        <f t="shared" si="247"/>
        <v>金</v>
      </c>
      <c r="RK12" s="193" t="str">
        <f t="shared" si="247"/>
        <v>土</v>
      </c>
      <c r="RL12" s="193" t="str">
        <f t="shared" si="247"/>
        <v>日</v>
      </c>
      <c r="RM12" s="193" t="str">
        <f t="shared" si="247"/>
        <v>月</v>
      </c>
      <c r="RN12" s="194" t="str">
        <f t="shared" si="247"/>
        <v>火</v>
      </c>
      <c r="RO12" s="192" t="str">
        <f t="shared" ref="RO12:TZ12" si="248">TEXT(RO11,"aaa")</f>
        <v>水</v>
      </c>
      <c r="RP12" s="193" t="str">
        <f t="shared" si="248"/>
        <v>木</v>
      </c>
      <c r="RQ12" s="193" t="str">
        <f t="shared" si="248"/>
        <v>金</v>
      </c>
      <c r="RR12" s="193" t="str">
        <f t="shared" si="248"/>
        <v>土</v>
      </c>
      <c r="RS12" s="193" t="str">
        <f t="shared" si="248"/>
        <v>日</v>
      </c>
      <c r="RT12" s="193" t="str">
        <f t="shared" si="248"/>
        <v>月</v>
      </c>
      <c r="RU12" s="194" t="str">
        <f t="shared" si="248"/>
        <v>火</v>
      </c>
      <c r="RV12" s="192" t="str">
        <f t="shared" si="248"/>
        <v>水</v>
      </c>
      <c r="RW12" s="193" t="str">
        <f t="shared" si="248"/>
        <v>木</v>
      </c>
      <c r="RX12" s="193" t="str">
        <f t="shared" si="248"/>
        <v>金</v>
      </c>
      <c r="RY12" s="193" t="str">
        <f t="shared" si="248"/>
        <v>土</v>
      </c>
      <c r="RZ12" s="193" t="str">
        <f t="shared" si="248"/>
        <v>日</v>
      </c>
      <c r="SA12" s="193" t="str">
        <f t="shared" si="248"/>
        <v>月</v>
      </c>
      <c r="SB12" s="194" t="str">
        <f t="shared" si="248"/>
        <v>火</v>
      </c>
      <c r="SC12" s="192" t="str">
        <f t="shared" si="248"/>
        <v>水</v>
      </c>
      <c r="SD12" s="193" t="str">
        <f t="shared" si="248"/>
        <v>木</v>
      </c>
      <c r="SE12" s="193" t="str">
        <f t="shared" si="248"/>
        <v>金</v>
      </c>
      <c r="SF12" s="193" t="str">
        <f t="shared" si="248"/>
        <v>土</v>
      </c>
      <c r="SG12" s="193" t="str">
        <f t="shared" si="248"/>
        <v>日</v>
      </c>
      <c r="SH12" s="193" t="str">
        <f t="shared" si="248"/>
        <v>月</v>
      </c>
      <c r="SI12" s="194" t="str">
        <f t="shared" si="248"/>
        <v>火</v>
      </c>
      <c r="SJ12" s="192" t="str">
        <f t="shared" si="248"/>
        <v>水</v>
      </c>
      <c r="SK12" s="193" t="str">
        <f t="shared" si="248"/>
        <v>木</v>
      </c>
      <c r="SL12" s="193" t="str">
        <f t="shared" si="248"/>
        <v>金</v>
      </c>
      <c r="SM12" s="193" t="str">
        <f t="shared" si="248"/>
        <v>土</v>
      </c>
      <c r="SN12" s="193" t="str">
        <f t="shared" si="248"/>
        <v>日</v>
      </c>
      <c r="SO12" s="193" t="str">
        <f t="shared" si="248"/>
        <v>月</v>
      </c>
      <c r="SP12" s="194" t="str">
        <f t="shared" si="248"/>
        <v>火</v>
      </c>
      <c r="SQ12" s="192" t="str">
        <f t="shared" si="248"/>
        <v>水</v>
      </c>
      <c r="SR12" s="193" t="str">
        <f t="shared" si="248"/>
        <v>木</v>
      </c>
      <c r="SS12" s="193" t="str">
        <f t="shared" si="248"/>
        <v>金</v>
      </c>
      <c r="ST12" s="193" t="str">
        <f t="shared" si="248"/>
        <v>土</v>
      </c>
      <c r="SU12" s="193" t="str">
        <f t="shared" si="248"/>
        <v>日</v>
      </c>
      <c r="SV12" s="193" t="str">
        <f t="shared" si="248"/>
        <v>月</v>
      </c>
      <c r="SW12" s="194" t="str">
        <f t="shared" si="248"/>
        <v>火</v>
      </c>
      <c r="SX12" s="192" t="str">
        <f t="shared" si="248"/>
        <v>水</v>
      </c>
      <c r="SY12" s="193" t="str">
        <f t="shared" si="248"/>
        <v>木</v>
      </c>
      <c r="SZ12" s="193" t="str">
        <f t="shared" si="248"/>
        <v>金</v>
      </c>
      <c r="TA12" s="193" t="str">
        <f t="shared" si="248"/>
        <v>土</v>
      </c>
      <c r="TB12" s="193" t="str">
        <f t="shared" si="248"/>
        <v>日</v>
      </c>
      <c r="TC12" s="193" t="str">
        <f t="shared" si="248"/>
        <v>月</v>
      </c>
      <c r="TD12" s="194" t="str">
        <f t="shared" si="248"/>
        <v>火</v>
      </c>
      <c r="TE12" s="192" t="str">
        <f t="shared" si="248"/>
        <v>水</v>
      </c>
      <c r="TF12" s="193" t="str">
        <f t="shared" si="248"/>
        <v>木</v>
      </c>
      <c r="TG12" s="193" t="str">
        <f t="shared" si="248"/>
        <v>金</v>
      </c>
      <c r="TH12" s="193" t="str">
        <f t="shared" si="248"/>
        <v>土</v>
      </c>
      <c r="TI12" s="193" t="str">
        <f t="shared" si="248"/>
        <v>日</v>
      </c>
      <c r="TJ12" s="193" t="str">
        <f t="shared" si="248"/>
        <v>月</v>
      </c>
      <c r="TK12" s="194" t="str">
        <f t="shared" si="248"/>
        <v>火</v>
      </c>
      <c r="TL12" s="192" t="str">
        <f t="shared" si="248"/>
        <v>水</v>
      </c>
      <c r="TM12" s="193" t="str">
        <f t="shared" si="248"/>
        <v>木</v>
      </c>
      <c r="TN12" s="193" t="str">
        <f t="shared" si="248"/>
        <v>金</v>
      </c>
      <c r="TO12" s="193" t="str">
        <f t="shared" si="248"/>
        <v>土</v>
      </c>
      <c r="TP12" s="193" t="str">
        <f t="shared" si="248"/>
        <v>日</v>
      </c>
      <c r="TQ12" s="193" t="str">
        <f t="shared" si="248"/>
        <v>月</v>
      </c>
      <c r="TR12" s="194" t="str">
        <f t="shared" si="248"/>
        <v>火</v>
      </c>
      <c r="TS12" s="192" t="str">
        <f t="shared" si="248"/>
        <v>水</v>
      </c>
      <c r="TT12" s="193" t="str">
        <f t="shared" si="248"/>
        <v>木</v>
      </c>
      <c r="TU12" s="193" t="str">
        <f t="shared" si="248"/>
        <v>金</v>
      </c>
      <c r="TV12" s="193" t="str">
        <f t="shared" si="248"/>
        <v>土</v>
      </c>
      <c r="TW12" s="193" t="str">
        <f t="shared" si="248"/>
        <v>日</v>
      </c>
      <c r="TX12" s="193" t="str">
        <f t="shared" si="248"/>
        <v>月</v>
      </c>
      <c r="TY12" s="194" t="str">
        <f t="shared" si="248"/>
        <v>火</v>
      </c>
      <c r="TZ12" s="192" t="str">
        <f t="shared" si="248"/>
        <v>水</v>
      </c>
      <c r="UA12" s="193" t="str">
        <f t="shared" ref="UA12:WL12" si="249">TEXT(UA11,"aaa")</f>
        <v>木</v>
      </c>
      <c r="UB12" s="193" t="str">
        <f t="shared" si="249"/>
        <v>金</v>
      </c>
      <c r="UC12" s="193" t="str">
        <f t="shared" si="249"/>
        <v>土</v>
      </c>
      <c r="UD12" s="193" t="str">
        <f t="shared" si="249"/>
        <v>日</v>
      </c>
      <c r="UE12" s="193" t="str">
        <f t="shared" si="249"/>
        <v>月</v>
      </c>
      <c r="UF12" s="194" t="str">
        <f t="shared" si="249"/>
        <v>火</v>
      </c>
      <c r="UG12" s="192" t="str">
        <f t="shared" si="249"/>
        <v>水</v>
      </c>
      <c r="UH12" s="193" t="str">
        <f t="shared" si="249"/>
        <v>木</v>
      </c>
      <c r="UI12" s="193" t="str">
        <f t="shared" si="249"/>
        <v>金</v>
      </c>
      <c r="UJ12" s="193" t="str">
        <f t="shared" si="249"/>
        <v>土</v>
      </c>
      <c r="UK12" s="193" t="str">
        <f t="shared" si="249"/>
        <v>日</v>
      </c>
      <c r="UL12" s="193" t="str">
        <f t="shared" si="249"/>
        <v>月</v>
      </c>
      <c r="UM12" s="194" t="str">
        <f t="shared" si="249"/>
        <v>火</v>
      </c>
      <c r="UN12" s="192" t="str">
        <f t="shared" si="249"/>
        <v>水</v>
      </c>
      <c r="UO12" s="193" t="str">
        <f t="shared" si="249"/>
        <v>木</v>
      </c>
      <c r="UP12" s="193" t="str">
        <f t="shared" si="249"/>
        <v>金</v>
      </c>
      <c r="UQ12" s="193" t="str">
        <f t="shared" si="249"/>
        <v>土</v>
      </c>
      <c r="UR12" s="193" t="str">
        <f t="shared" si="249"/>
        <v>日</v>
      </c>
      <c r="US12" s="193" t="str">
        <f t="shared" si="249"/>
        <v>月</v>
      </c>
      <c r="UT12" s="194" t="str">
        <f t="shared" si="249"/>
        <v>火</v>
      </c>
      <c r="UU12" s="192" t="str">
        <f t="shared" si="249"/>
        <v>水</v>
      </c>
      <c r="UV12" s="193" t="str">
        <f t="shared" si="249"/>
        <v>木</v>
      </c>
      <c r="UW12" s="193" t="str">
        <f t="shared" si="249"/>
        <v>金</v>
      </c>
      <c r="UX12" s="193" t="str">
        <f t="shared" si="249"/>
        <v>土</v>
      </c>
      <c r="UY12" s="193" t="str">
        <f t="shared" si="249"/>
        <v>日</v>
      </c>
      <c r="UZ12" s="193" t="str">
        <f t="shared" si="249"/>
        <v>月</v>
      </c>
      <c r="VA12" s="194" t="str">
        <f t="shared" si="249"/>
        <v>火</v>
      </c>
      <c r="VB12" s="192" t="str">
        <f t="shared" si="249"/>
        <v>水</v>
      </c>
      <c r="VC12" s="193" t="str">
        <f t="shared" si="249"/>
        <v>木</v>
      </c>
      <c r="VD12" s="193" t="str">
        <f t="shared" si="249"/>
        <v>金</v>
      </c>
      <c r="VE12" s="193" t="str">
        <f t="shared" si="249"/>
        <v>土</v>
      </c>
      <c r="VF12" s="193" t="str">
        <f t="shared" si="249"/>
        <v>日</v>
      </c>
      <c r="VG12" s="193" t="str">
        <f t="shared" si="249"/>
        <v>月</v>
      </c>
      <c r="VH12" s="194" t="str">
        <f t="shared" si="249"/>
        <v>火</v>
      </c>
      <c r="VI12" s="192" t="str">
        <f t="shared" si="249"/>
        <v>水</v>
      </c>
      <c r="VJ12" s="193" t="str">
        <f t="shared" si="249"/>
        <v>木</v>
      </c>
      <c r="VK12" s="193" t="str">
        <f t="shared" si="249"/>
        <v>金</v>
      </c>
      <c r="VL12" s="193" t="str">
        <f t="shared" si="249"/>
        <v>土</v>
      </c>
      <c r="VM12" s="193" t="str">
        <f t="shared" si="249"/>
        <v>日</v>
      </c>
      <c r="VN12" s="193" t="str">
        <f t="shared" si="249"/>
        <v>月</v>
      </c>
      <c r="VO12" s="194" t="str">
        <f t="shared" si="249"/>
        <v>火</v>
      </c>
      <c r="VP12" s="192" t="str">
        <f t="shared" si="249"/>
        <v>水</v>
      </c>
      <c r="VQ12" s="193" t="str">
        <f t="shared" si="249"/>
        <v>木</v>
      </c>
      <c r="VR12" s="193" t="str">
        <f t="shared" si="249"/>
        <v>金</v>
      </c>
      <c r="VS12" s="193" t="str">
        <f t="shared" si="249"/>
        <v>土</v>
      </c>
      <c r="VT12" s="193" t="str">
        <f t="shared" si="249"/>
        <v>日</v>
      </c>
      <c r="VU12" s="193" t="str">
        <f t="shared" si="249"/>
        <v>月</v>
      </c>
      <c r="VV12" s="194" t="str">
        <f t="shared" si="249"/>
        <v>火</v>
      </c>
      <c r="VW12" s="192" t="str">
        <f t="shared" si="249"/>
        <v>水</v>
      </c>
      <c r="VX12" s="193" t="str">
        <f t="shared" si="249"/>
        <v>木</v>
      </c>
      <c r="VY12" s="193" t="str">
        <f t="shared" si="249"/>
        <v>金</v>
      </c>
      <c r="VZ12" s="193" t="str">
        <f t="shared" si="249"/>
        <v>土</v>
      </c>
      <c r="WA12" s="193" t="str">
        <f t="shared" si="249"/>
        <v>日</v>
      </c>
      <c r="WB12" s="193" t="str">
        <f t="shared" si="249"/>
        <v>月</v>
      </c>
      <c r="WC12" s="194" t="str">
        <f t="shared" si="249"/>
        <v>火</v>
      </c>
      <c r="WD12" s="192" t="str">
        <f t="shared" si="249"/>
        <v>水</v>
      </c>
      <c r="WE12" s="193" t="str">
        <f t="shared" si="249"/>
        <v>木</v>
      </c>
      <c r="WF12" s="193" t="str">
        <f t="shared" si="249"/>
        <v>金</v>
      </c>
      <c r="WG12" s="193" t="str">
        <f t="shared" si="249"/>
        <v>土</v>
      </c>
      <c r="WH12" s="193" t="str">
        <f t="shared" si="249"/>
        <v>日</v>
      </c>
      <c r="WI12" s="193" t="str">
        <f t="shared" si="249"/>
        <v>月</v>
      </c>
      <c r="WJ12" s="194" t="str">
        <f t="shared" si="249"/>
        <v>火</v>
      </c>
      <c r="WK12" s="192" t="str">
        <f t="shared" si="249"/>
        <v>水</v>
      </c>
      <c r="WL12" s="193" t="str">
        <f t="shared" si="249"/>
        <v>木</v>
      </c>
      <c r="WM12" s="193" t="str">
        <f t="shared" ref="WM12:YX12" si="250">TEXT(WM11,"aaa")</f>
        <v>金</v>
      </c>
      <c r="WN12" s="193" t="str">
        <f t="shared" si="250"/>
        <v>土</v>
      </c>
      <c r="WO12" s="193" t="str">
        <f t="shared" si="250"/>
        <v>日</v>
      </c>
      <c r="WP12" s="193" t="str">
        <f t="shared" si="250"/>
        <v>月</v>
      </c>
      <c r="WQ12" s="194" t="str">
        <f t="shared" si="250"/>
        <v>火</v>
      </c>
      <c r="WR12" s="192" t="str">
        <f t="shared" si="250"/>
        <v>水</v>
      </c>
      <c r="WS12" s="193" t="str">
        <f t="shared" si="250"/>
        <v>木</v>
      </c>
      <c r="WT12" s="193" t="str">
        <f t="shared" si="250"/>
        <v>金</v>
      </c>
      <c r="WU12" s="193" t="str">
        <f t="shared" si="250"/>
        <v>土</v>
      </c>
      <c r="WV12" s="193" t="str">
        <f t="shared" si="250"/>
        <v>日</v>
      </c>
      <c r="WW12" s="193" t="str">
        <f t="shared" si="250"/>
        <v>月</v>
      </c>
      <c r="WX12" s="194" t="str">
        <f t="shared" si="250"/>
        <v>火</v>
      </c>
      <c r="WY12" s="192" t="str">
        <f t="shared" si="250"/>
        <v>水</v>
      </c>
      <c r="WZ12" s="193" t="str">
        <f t="shared" si="250"/>
        <v>木</v>
      </c>
      <c r="XA12" s="193" t="str">
        <f t="shared" si="250"/>
        <v>金</v>
      </c>
      <c r="XB12" s="193" t="str">
        <f t="shared" si="250"/>
        <v>土</v>
      </c>
      <c r="XC12" s="193" t="str">
        <f t="shared" si="250"/>
        <v>日</v>
      </c>
      <c r="XD12" s="193" t="str">
        <f t="shared" si="250"/>
        <v>月</v>
      </c>
      <c r="XE12" s="194" t="str">
        <f t="shared" si="250"/>
        <v>火</v>
      </c>
      <c r="XF12" s="192" t="str">
        <f t="shared" si="250"/>
        <v>水</v>
      </c>
      <c r="XG12" s="193" t="str">
        <f t="shared" si="250"/>
        <v>木</v>
      </c>
      <c r="XH12" s="193" t="str">
        <f t="shared" si="250"/>
        <v>金</v>
      </c>
      <c r="XI12" s="193" t="str">
        <f t="shared" si="250"/>
        <v>土</v>
      </c>
      <c r="XJ12" s="193" t="str">
        <f t="shared" si="250"/>
        <v>日</v>
      </c>
      <c r="XK12" s="193" t="str">
        <f t="shared" si="250"/>
        <v>月</v>
      </c>
      <c r="XL12" s="194" t="str">
        <f t="shared" si="250"/>
        <v>火</v>
      </c>
      <c r="XM12" s="192" t="str">
        <f t="shared" si="250"/>
        <v>水</v>
      </c>
      <c r="XN12" s="193" t="str">
        <f t="shared" si="250"/>
        <v>木</v>
      </c>
      <c r="XO12" s="193" t="str">
        <f t="shared" si="250"/>
        <v>金</v>
      </c>
      <c r="XP12" s="193" t="str">
        <f t="shared" si="250"/>
        <v>土</v>
      </c>
      <c r="XQ12" s="193" t="str">
        <f t="shared" si="250"/>
        <v>日</v>
      </c>
      <c r="XR12" s="193" t="str">
        <f t="shared" si="250"/>
        <v>月</v>
      </c>
      <c r="XS12" s="194" t="str">
        <f t="shared" si="250"/>
        <v>火</v>
      </c>
      <c r="XT12" s="192" t="str">
        <f t="shared" si="250"/>
        <v>水</v>
      </c>
      <c r="XU12" s="193" t="str">
        <f t="shared" si="250"/>
        <v>木</v>
      </c>
      <c r="XV12" s="193" t="str">
        <f t="shared" si="250"/>
        <v>金</v>
      </c>
      <c r="XW12" s="193" t="str">
        <f t="shared" si="250"/>
        <v>土</v>
      </c>
      <c r="XX12" s="193" t="str">
        <f t="shared" si="250"/>
        <v>日</v>
      </c>
      <c r="XY12" s="193" t="str">
        <f t="shared" si="250"/>
        <v>月</v>
      </c>
      <c r="XZ12" s="194" t="str">
        <f t="shared" si="250"/>
        <v>火</v>
      </c>
      <c r="YA12" s="192" t="str">
        <f t="shared" si="250"/>
        <v>水</v>
      </c>
      <c r="YB12" s="193" t="str">
        <f t="shared" si="250"/>
        <v>木</v>
      </c>
      <c r="YC12" s="193" t="str">
        <f t="shared" si="250"/>
        <v>金</v>
      </c>
      <c r="YD12" s="193" t="str">
        <f t="shared" si="250"/>
        <v>土</v>
      </c>
      <c r="YE12" s="193" t="str">
        <f t="shared" si="250"/>
        <v>日</v>
      </c>
      <c r="YF12" s="193" t="str">
        <f t="shared" si="250"/>
        <v>月</v>
      </c>
      <c r="YG12" s="194" t="str">
        <f t="shared" si="250"/>
        <v>火</v>
      </c>
      <c r="YH12" s="192" t="str">
        <f t="shared" si="250"/>
        <v>水</v>
      </c>
      <c r="YI12" s="193" t="str">
        <f t="shared" si="250"/>
        <v>木</v>
      </c>
      <c r="YJ12" s="193" t="str">
        <f t="shared" si="250"/>
        <v>金</v>
      </c>
      <c r="YK12" s="193" t="str">
        <f t="shared" si="250"/>
        <v>土</v>
      </c>
      <c r="YL12" s="193" t="str">
        <f t="shared" si="250"/>
        <v>日</v>
      </c>
      <c r="YM12" s="193" t="str">
        <f t="shared" si="250"/>
        <v>月</v>
      </c>
      <c r="YN12" s="194" t="str">
        <f t="shared" si="250"/>
        <v>火</v>
      </c>
      <c r="YO12" s="192" t="str">
        <f t="shared" si="250"/>
        <v>水</v>
      </c>
      <c r="YP12" s="193" t="str">
        <f t="shared" si="250"/>
        <v>木</v>
      </c>
      <c r="YQ12" s="193" t="str">
        <f t="shared" si="250"/>
        <v>金</v>
      </c>
      <c r="YR12" s="193" t="str">
        <f t="shared" si="250"/>
        <v>土</v>
      </c>
      <c r="YS12" s="193" t="str">
        <f t="shared" si="250"/>
        <v>日</v>
      </c>
      <c r="YT12" s="193" t="str">
        <f t="shared" si="250"/>
        <v>月</v>
      </c>
      <c r="YU12" s="194" t="str">
        <f t="shared" si="250"/>
        <v>火</v>
      </c>
      <c r="YV12" s="192" t="str">
        <f t="shared" si="250"/>
        <v>水</v>
      </c>
      <c r="YW12" s="193" t="str">
        <f t="shared" si="250"/>
        <v>木</v>
      </c>
      <c r="YX12" s="193" t="str">
        <f t="shared" si="250"/>
        <v>金</v>
      </c>
      <c r="YY12" s="193" t="str">
        <f t="shared" ref="YY12:ABJ12" si="251">TEXT(YY11,"aaa")</f>
        <v>土</v>
      </c>
      <c r="YZ12" s="193" t="str">
        <f t="shared" si="251"/>
        <v>日</v>
      </c>
      <c r="ZA12" s="193" t="str">
        <f t="shared" si="251"/>
        <v>月</v>
      </c>
      <c r="ZB12" s="194" t="str">
        <f t="shared" si="251"/>
        <v>火</v>
      </c>
      <c r="ZC12" s="192" t="str">
        <f t="shared" si="251"/>
        <v>水</v>
      </c>
      <c r="ZD12" s="193" t="str">
        <f t="shared" si="251"/>
        <v>木</v>
      </c>
      <c r="ZE12" s="193" t="str">
        <f t="shared" si="251"/>
        <v>金</v>
      </c>
      <c r="ZF12" s="193" t="str">
        <f t="shared" si="251"/>
        <v>土</v>
      </c>
      <c r="ZG12" s="193" t="str">
        <f t="shared" si="251"/>
        <v>日</v>
      </c>
      <c r="ZH12" s="193" t="str">
        <f t="shared" si="251"/>
        <v>月</v>
      </c>
      <c r="ZI12" s="194" t="str">
        <f t="shared" si="251"/>
        <v>火</v>
      </c>
      <c r="ZJ12" s="192" t="str">
        <f t="shared" si="251"/>
        <v>水</v>
      </c>
      <c r="ZK12" s="193" t="str">
        <f t="shared" si="251"/>
        <v>木</v>
      </c>
      <c r="ZL12" s="193" t="str">
        <f t="shared" si="251"/>
        <v>金</v>
      </c>
      <c r="ZM12" s="193" t="str">
        <f t="shared" si="251"/>
        <v>土</v>
      </c>
      <c r="ZN12" s="193" t="str">
        <f t="shared" si="251"/>
        <v>日</v>
      </c>
      <c r="ZO12" s="193" t="str">
        <f t="shared" si="251"/>
        <v>月</v>
      </c>
      <c r="ZP12" s="194" t="str">
        <f t="shared" si="251"/>
        <v>火</v>
      </c>
      <c r="ZQ12" s="192" t="str">
        <f t="shared" si="251"/>
        <v>水</v>
      </c>
      <c r="ZR12" s="193" t="str">
        <f t="shared" si="251"/>
        <v>木</v>
      </c>
      <c r="ZS12" s="193" t="str">
        <f t="shared" si="251"/>
        <v>金</v>
      </c>
      <c r="ZT12" s="193" t="str">
        <f t="shared" si="251"/>
        <v>土</v>
      </c>
      <c r="ZU12" s="193" t="str">
        <f t="shared" si="251"/>
        <v>日</v>
      </c>
      <c r="ZV12" s="193" t="str">
        <f t="shared" si="251"/>
        <v>月</v>
      </c>
      <c r="ZW12" s="194" t="str">
        <f t="shared" si="251"/>
        <v>火</v>
      </c>
      <c r="ZX12" s="192" t="str">
        <f t="shared" si="251"/>
        <v>水</v>
      </c>
      <c r="ZY12" s="193" t="str">
        <f t="shared" si="251"/>
        <v>木</v>
      </c>
      <c r="ZZ12" s="193" t="str">
        <f t="shared" si="251"/>
        <v>金</v>
      </c>
      <c r="AAA12" s="193" t="str">
        <f t="shared" si="251"/>
        <v>土</v>
      </c>
      <c r="AAB12" s="193" t="str">
        <f t="shared" si="251"/>
        <v>日</v>
      </c>
      <c r="AAC12" s="193" t="str">
        <f t="shared" si="251"/>
        <v>月</v>
      </c>
      <c r="AAD12" s="194" t="str">
        <f t="shared" si="251"/>
        <v>火</v>
      </c>
      <c r="AAE12" s="192" t="str">
        <f t="shared" si="251"/>
        <v>水</v>
      </c>
      <c r="AAF12" s="193" t="str">
        <f t="shared" si="251"/>
        <v>木</v>
      </c>
      <c r="AAG12" s="193" t="str">
        <f t="shared" si="251"/>
        <v>金</v>
      </c>
      <c r="AAH12" s="193" t="str">
        <f t="shared" si="251"/>
        <v>土</v>
      </c>
      <c r="AAI12" s="193" t="str">
        <f t="shared" si="251"/>
        <v>日</v>
      </c>
      <c r="AAJ12" s="193" t="str">
        <f t="shared" si="251"/>
        <v>月</v>
      </c>
      <c r="AAK12" s="194" t="str">
        <f t="shared" si="251"/>
        <v>火</v>
      </c>
      <c r="AAL12" s="192" t="str">
        <f t="shared" si="251"/>
        <v>水</v>
      </c>
      <c r="AAM12" s="193" t="str">
        <f t="shared" si="251"/>
        <v>木</v>
      </c>
      <c r="AAN12" s="193" t="str">
        <f t="shared" si="251"/>
        <v>金</v>
      </c>
      <c r="AAO12" s="193" t="str">
        <f t="shared" si="251"/>
        <v>土</v>
      </c>
      <c r="AAP12" s="193" t="str">
        <f t="shared" si="251"/>
        <v>日</v>
      </c>
      <c r="AAQ12" s="193" t="str">
        <f t="shared" si="251"/>
        <v>月</v>
      </c>
      <c r="AAR12" s="194" t="str">
        <f t="shared" si="251"/>
        <v>火</v>
      </c>
      <c r="AAS12" s="192" t="str">
        <f t="shared" si="251"/>
        <v>水</v>
      </c>
      <c r="AAT12" s="193" t="str">
        <f t="shared" si="251"/>
        <v>木</v>
      </c>
      <c r="AAU12" s="193" t="str">
        <f t="shared" si="251"/>
        <v>金</v>
      </c>
      <c r="AAV12" s="193" t="str">
        <f t="shared" si="251"/>
        <v>土</v>
      </c>
      <c r="AAW12" s="193" t="str">
        <f t="shared" si="251"/>
        <v>日</v>
      </c>
      <c r="AAX12" s="193" t="str">
        <f t="shared" si="251"/>
        <v>月</v>
      </c>
      <c r="AAY12" s="194" t="str">
        <f t="shared" si="251"/>
        <v>火</v>
      </c>
      <c r="AAZ12" s="192" t="str">
        <f t="shared" si="251"/>
        <v>水</v>
      </c>
      <c r="ABA12" s="193" t="str">
        <f t="shared" si="251"/>
        <v>木</v>
      </c>
      <c r="ABB12" s="193" t="str">
        <f t="shared" si="251"/>
        <v>金</v>
      </c>
      <c r="ABC12" s="193" t="str">
        <f t="shared" si="251"/>
        <v>土</v>
      </c>
      <c r="ABD12" s="193" t="str">
        <f t="shared" si="251"/>
        <v>日</v>
      </c>
      <c r="ABE12" s="193" t="str">
        <f t="shared" si="251"/>
        <v>月</v>
      </c>
      <c r="ABF12" s="194" t="str">
        <f t="shared" si="251"/>
        <v>火</v>
      </c>
      <c r="ABG12" s="192" t="str">
        <f t="shared" si="251"/>
        <v>水</v>
      </c>
      <c r="ABH12" s="193" t="str">
        <f t="shared" si="251"/>
        <v>木</v>
      </c>
      <c r="ABI12" s="193" t="str">
        <f t="shared" si="251"/>
        <v>金</v>
      </c>
      <c r="ABJ12" s="193" t="str">
        <f t="shared" si="251"/>
        <v>土</v>
      </c>
      <c r="ABK12" s="193" t="str">
        <f t="shared" ref="ABK12:ADV12" si="252">TEXT(ABK11,"aaa")</f>
        <v>日</v>
      </c>
      <c r="ABL12" s="193" t="str">
        <f t="shared" si="252"/>
        <v>月</v>
      </c>
      <c r="ABM12" s="194" t="str">
        <f t="shared" si="252"/>
        <v>火</v>
      </c>
      <c r="ABN12" s="192" t="str">
        <f t="shared" si="252"/>
        <v>水</v>
      </c>
      <c r="ABO12" s="193" t="str">
        <f t="shared" si="252"/>
        <v>木</v>
      </c>
      <c r="ABP12" s="193" t="str">
        <f t="shared" si="252"/>
        <v>金</v>
      </c>
      <c r="ABQ12" s="193" t="str">
        <f t="shared" si="252"/>
        <v>土</v>
      </c>
      <c r="ABR12" s="193" t="str">
        <f t="shared" si="252"/>
        <v>日</v>
      </c>
      <c r="ABS12" s="193" t="str">
        <f t="shared" si="252"/>
        <v>月</v>
      </c>
      <c r="ABT12" s="194" t="str">
        <f t="shared" si="252"/>
        <v>火</v>
      </c>
      <c r="ABU12" s="192" t="str">
        <f t="shared" si="252"/>
        <v>水</v>
      </c>
      <c r="ABV12" s="193" t="str">
        <f t="shared" si="252"/>
        <v>木</v>
      </c>
      <c r="ABW12" s="193" t="str">
        <f t="shared" si="252"/>
        <v>金</v>
      </c>
      <c r="ABX12" s="193" t="str">
        <f t="shared" si="252"/>
        <v>土</v>
      </c>
      <c r="ABY12" s="193" t="str">
        <f t="shared" si="252"/>
        <v>日</v>
      </c>
      <c r="ABZ12" s="193" t="str">
        <f t="shared" si="252"/>
        <v>月</v>
      </c>
      <c r="ACA12" s="194" t="str">
        <f t="shared" si="252"/>
        <v>火</v>
      </c>
      <c r="ACB12" s="192" t="str">
        <f t="shared" si="252"/>
        <v>水</v>
      </c>
      <c r="ACC12" s="193" t="str">
        <f t="shared" si="252"/>
        <v>木</v>
      </c>
      <c r="ACD12" s="193" t="str">
        <f t="shared" si="252"/>
        <v>金</v>
      </c>
      <c r="ACE12" s="193" t="str">
        <f t="shared" si="252"/>
        <v>土</v>
      </c>
      <c r="ACF12" s="193" t="str">
        <f t="shared" si="252"/>
        <v>日</v>
      </c>
      <c r="ACG12" s="193" t="str">
        <f t="shared" si="252"/>
        <v>月</v>
      </c>
      <c r="ACH12" s="194" t="str">
        <f t="shared" si="252"/>
        <v>火</v>
      </c>
      <c r="ACI12" s="192" t="str">
        <f t="shared" si="252"/>
        <v>水</v>
      </c>
      <c r="ACJ12" s="193" t="str">
        <f t="shared" si="252"/>
        <v>木</v>
      </c>
      <c r="ACK12" s="193" t="str">
        <f t="shared" si="252"/>
        <v>金</v>
      </c>
      <c r="ACL12" s="193" t="str">
        <f t="shared" si="252"/>
        <v>土</v>
      </c>
      <c r="ACM12" s="193" t="str">
        <f t="shared" si="252"/>
        <v>日</v>
      </c>
      <c r="ACN12" s="193" t="str">
        <f t="shared" si="252"/>
        <v>月</v>
      </c>
      <c r="ACO12" s="194" t="str">
        <f t="shared" si="252"/>
        <v>火</v>
      </c>
      <c r="ACP12" s="192" t="str">
        <f t="shared" si="252"/>
        <v>水</v>
      </c>
      <c r="ACQ12" s="193" t="str">
        <f t="shared" si="252"/>
        <v>木</v>
      </c>
      <c r="ACR12" s="193" t="str">
        <f t="shared" si="252"/>
        <v>金</v>
      </c>
      <c r="ACS12" s="193" t="str">
        <f t="shared" si="252"/>
        <v>土</v>
      </c>
      <c r="ACT12" s="193" t="str">
        <f t="shared" si="252"/>
        <v>日</v>
      </c>
      <c r="ACU12" s="193" t="str">
        <f t="shared" si="252"/>
        <v>月</v>
      </c>
      <c r="ACV12" s="194" t="str">
        <f t="shared" si="252"/>
        <v>火</v>
      </c>
      <c r="ACW12" s="192" t="str">
        <f t="shared" si="252"/>
        <v>水</v>
      </c>
      <c r="ACX12" s="193" t="str">
        <f t="shared" si="252"/>
        <v>木</v>
      </c>
      <c r="ACY12" s="193" t="str">
        <f t="shared" si="252"/>
        <v>金</v>
      </c>
      <c r="ACZ12" s="193" t="str">
        <f t="shared" si="252"/>
        <v>土</v>
      </c>
      <c r="ADA12" s="193" t="str">
        <f t="shared" si="252"/>
        <v>日</v>
      </c>
      <c r="ADB12" s="193" t="str">
        <f t="shared" si="252"/>
        <v>月</v>
      </c>
      <c r="ADC12" s="194" t="str">
        <f t="shared" si="252"/>
        <v>火</v>
      </c>
      <c r="ADD12" s="192" t="str">
        <f t="shared" si="252"/>
        <v>水</v>
      </c>
      <c r="ADE12" s="193" t="str">
        <f t="shared" si="252"/>
        <v>木</v>
      </c>
      <c r="ADF12" s="193" t="str">
        <f t="shared" si="252"/>
        <v>金</v>
      </c>
      <c r="ADG12" s="193" t="str">
        <f t="shared" si="252"/>
        <v>土</v>
      </c>
      <c r="ADH12" s="193" t="str">
        <f t="shared" si="252"/>
        <v>日</v>
      </c>
      <c r="ADI12" s="193" t="str">
        <f t="shared" si="252"/>
        <v>月</v>
      </c>
      <c r="ADJ12" s="194" t="str">
        <f t="shared" si="252"/>
        <v>火</v>
      </c>
      <c r="ADK12" s="192" t="str">
        <f t="shared" si="252"/>
        <v>水</v>
      </c>
      <c r="ADL12" s="193" t="str">
        <f t="shared" si="252"/>
        <v>木</v>
      </c>
      <c r="ADM12" s="193" t="str">
        <f t="shared" si="252"/>
        <v>金</v>
      </c>
      <c r="ADN12" s="193" t="str">
        <f t="shared" si="252"/>
        <v>土</v>
      </c>
      <c r="ADO12" s="193" t="str">
        <f t="shared" si="252"/>
        <v>日</v>
      </c>
      <c r="ADP12" s="193" t="str">
        <f t="shared" si="252"/>
        <v>月</v>
      </c>
      <c r="ADQ12" s="194" t="str">
        <f t="shared" si="252"/>
        <v>火</v>
      </c>
      <c r="ADR12" s="192" t="str">
        <f t="shared" si="252"/>
        <v>水</v>
      </c>
      <c r="ADS12" s="193" t="str">
        <f t="shared" si="252"/>
        <v>木</v>
      </c>
      <c r="ADT12" s="193" t="str">
        <f t="shared" si="252"/>
        <v>金</v>
      </c>
      <c r="ADU12" s="193" t="str">
        <f t="shared" si="252"/>
        <v>土</v>
      </c>
      <c r="ADV12" s="193" t="str">
        <f t="shared" si="252"/>
        <v>日</v>
      </c>
      <c r="ADW12" s="193" t="str">
        <f t="shared" ref="ADW12:AGH12" si="253">TEXT(ADW11,"aaa")</f>
        <v>月</v>
      </c>
      <c r="ADX12" s="194" t="str">
        <f t="shared" si="253"/>
        <v>火</v>
      </c>
      <c r="ADY12" s="192" t="str">
        <f t="shared" si="253"/>
        <v>水</v>
      </c>
      <c r="ADZ12" s="193" t="str">
        <f t="shared" si="253"/>
        <v>木</v>
      </c>
      <c r="AEA12" s="193" t="str">
        <f t="shared" si="253"/>
        <v>金</v>
      </c>
      <c r="AEB12" s="193" t="str">
        <f t="shared" si="253"/>
        <v>土</v>
      </c>
      <c r="AEC12" s="193" t="str">
        <f t="shared" si="253"/>
        <v>日</v>
      </c>
      <c r="AED12" s="193" t="str">
        <f t="shared" si="253"/>
        <v>月</v>
      </c>
      <c r="AEE12" s="194" t="str">
        <f t="shared" si="253"/>
        <v>火</v>
      </c>
      <c r="AEF12" s="192" t="str">
        <f t="shared" si="253"/>
        <v>水</v>
      </c>
      <c r="AEG12" s="193" t="str">
        <f t="shared" si="253"/>
        <v>木</v>
      </c>
      <c r="AEH12" s="193" t="str">
        <f t="shared" si="253"/>
        <v>金</v>
      </c>
      <c r="AEI12" s="193" t="str">
        <f t="shared" si="253"/>
        <v>土</v>
      </c>
      <c r="AEJ12" s="193" t="str">
        <f t="shared" si="253"/>
        <v>日</v>
      </c>
      <c r="AEK12" s="193" t="str">
        <f t="shared" si="253"/>
        <v>月</v>
      </c>
      <c r="AEL12" s="194" t="str">
        <f t="shared" si="253"/>
        <v>火</v>
      </c>
      <c r="AEM12" s="192" t="str">
        <f t="shared" si="253"/>
        <v>水</v>
      </c>
      <c r="AEN12" s="193" t="str">
        <f t="shared" si="253"/>
        <v>木</v>
      </c>
      <c r="AEO12" s="193" t="str">
        <f t="shared" si="253"/>
        <v>金</v>
      </c>
      <c r="AEP12" s="193" t="str">
        <f t="shared" si="253"/>
        <v>土</v>
      </c>
      <c r="AEQ12" s="193" t="str">
        <f t="shared" si="253"/>
        <v>日</v>
      </c>
      <c r="AER12" s="193" t="str">
        <f t="shared" si="253"/>
        <v>月</v>
      </c>
      <c r="AES12" s="194" t="str">
        <f t="shared" si="253"/>
        <v>火</v>
      </c>
      <c r="AET12" s="192" t="str">
        <f t="shared" si="253"/>
        <v>水</v>
      </c>
      <c r="AEU12" s="193" t="str">
        <f t="shared" si="253"/>
        <v>木</v>
      </c>
      <c r="AEV12" s="193" t="str">
        <f t="shared" si="253"/>
        <v>金</v>
      </c>
      <c r="AEW12" s="193" t="str">
        <f t="shared" si="253"/>
        <v>土</v>
      </c>
      <c r="AEX12" s="193" t="str">
        <f t="shared" si="253"/>
        <v>日</v>
      </c>
      <c r="AEY12" s="193" t="str">
        <f t="shared" si="253"/>
        <v>月</v>
      </c>
      <c r="AEZ12" s="194" t="str">
        <f t="shared" si="253"/>
        <v>火</v>
      </c>
      <c r="AFA12" s="192" t="str">
        <f t="shared" si="253"/>
        <v>水</v>
      </c>
      <c r="AFB12" s="193" t="str">
        <f t="shared" si="253"/>
        <v>木</v>
      </c>
      <c r="AFC12" s="193" t="str">
        <f t="shared" si="253"/>
        <v>金</v>
      </c>
      <c r="AFD12" s="193" t="str">
        <f t="shared" si="253"/>
        <v>土</v>
      </c>
      <c r="AFE12" s="193" t="str">
        <f t="shared" si="253"/>
        <v>日</v>
      </c>
      <c r="AFF12" s="193" t="str">
        <f t="shared" si="253"/>
        <v>月</v>
      </c>
      <c r="AFG12" s="194" t="str">
        <f t="shared" si="253"/>
        <v>火</v>
      </c>
      <c r="AFH12" s="192" t="str">
        <f t="shared" si="253"/>
        <v>水</v>
      </c>
      <c r="AFI12" s="193" t="str">
        <f t="shared" si="253"/>
        <v>木</v>
      </c>
      <c r="AFJ12" s="193" t="str">
        <f t="shared" si="253"/>
        <v>金</v>
      </c>
      <c r="AFK12" s="193" t="str">
        <f t="shared" si="253"/>
        <v>土</v>
      </c>
      <c r="AFL12" s="193" t="str">
        <f t="shared" si="253"/>
        <v>日</v>
      </c>
      <c r="AFM12" s="193" t="str">
        <f t="shared" si="253"/>
        <v>月</v>
      </c>
      <c r="AFN12" s="194" t="str">
        <f t="shared" si="253"/>
        <v>火</v>
      </c>
      <c r="AFO12" s="192" t="str">
        <f t="shared" si="253"/>
        <v>水</v>
      </c>
      <c r="AFP12" s="193" t="str">
        <f t="shared" si="253"/>
        <v>木</v>
      </c>
      <c r="AFQ12" s="193" t="str">
        <f t="shared" si="253"/>
        <v>金</v>
      </c>
      <c r="AFR12" s="193" t="str">
        <f t="shared" si="253"/>
        <v>土</v>
      </c>
      <c r="AFS12" s="193" t="str">
        <f t="shared" si="253"/>
        <v>日</v>
      </c>
      <c r="AFT12" s="193" t="str">
        <f t="shared" si="253"/>
        <v>月</v>
      </c>
      <c r="AFU12" s="194" t="str">
        <f t="shared" si="253"/>
        <v>火</v>
      </c>
      <c r="AFV12" s="192" t="str">
        <f t="shared" si="253"/>
        <v>水</v>
      </c>
      <c r="AFW12" s="193" t="str">
        <f t="shared" si="253"/>
        <v>木</v>
      </c>
      <c r="AFX12" s="193" t="str">
        <f t="shared" si="253"/>
        <v>金</v>
      </c>
      <c r="AFY12" s="193" t="str">
        <f t="shared" si="253"/>
        <v>土</v>
      </c>
      <c r="AFZ12" s="193" t="str">
        <f t="shared" si="253"/>
        <v>日</v>
      </c>
      <c r="AGA12" s="193" t="str">
        <f t="shared" si="253"/>
        <v>月</v>
      </c>
      <c r="AGB12" s="194" t="str">
        <f t="shared" si="253"/>
        <v>火</v>
      </c>
      <c r="AGC12" s="192" t="str">
        <f t="shared" si="253"/>
        <v>水</v>
      </c>
      <c r="AGD12" s="193" t="str">
        <f t="shared" si="253"/>
        <v>木</v>
      </c>
      <c r="AGE12" s="193" t="str">
        <f t="shared" si="253"/>
        <v>金</v>
      </c>
      <c r="AGF12" s="193" t="str">
        <f t="shared" si="253"/>
        <v>土</v>
      </c>
      <c r="AGG12" s="193" t="str">
        <f t="shared" si="253"/>
        <v>日</v>
      </c>
      <c r="AGH12" s="193" t="str">
        <f t="shared" si="253"/>
        <v>月</v>
      </c>
      <c r="AGI12" s="194" t="str">
        <f t="shared" ref="AGI12:AIT12" si="254">TEXT(AGI11,"aaa")</f>
        <v>火</v>
      </c>
      <c r="AGJ12" s="192" t="str">
        <f t="shared" si="254"/>
        <v>水</v>
      </c>
      <c r="AGK12" s="193" t="str">
        <f t="shared" si="254"/>
        <v>木</v>
      </c>
      <c r="AGL12" s="193" t="str">
        <f t="shared" si="254"/>
        <v>金</v>
      </c>
      <c r="AGM12" s="193" t="str">
        <f t="shared" si="254"/>
        <v>土</v>
      </c>
      <c r="AGN12" s="193" t="str">
        <f t="shared" si="254"/>
        <v>日</v>
      </c>
      <c r="AGO12" s="193" t="str">
        <f t="shared" si="254"/>
        <v>月</v>
      </c>
      <c r="AGP12" s="194" t="str">
        <f t="shared" si="254"/>
        <v>火</v>
      </c>
      <c r="AGQ12" s="192" t="str">
        <f t="shared" si="254"/>
        <v>水</v>
      </c>
      <c r="AGR12" s="193" t="str">
        <f t="shared" si="254"/>
        <v>木</v>
      </c>
      <c r="AGS12" s="193" t="str">
        <f t="shared" si="254"/>
        <v>金</v>
      </c>
      <c r="AGT12" s="193" t="str">
        <f t="shared" si="254"/>
        <v>土</v>
      </c>
      <c r="AGU12" s="193" t="str">
        <f t="shared" si="254"/>
        <v>日</v>
      </c>
      <c r="AGV12" s="193" t="str">
        <f t="shared" si="254"/>
        <v>月</v>
      </c>
      <c r="AGW12" s="194" t="str">
        <f t="shared" si="254"/>
        <v>火</v>
      </c>
      <c r="AGX12" s="192" t="str">
        <f t="shared" si="254"/>
        <v>水</v>
      </c>
      <c r="AGY12" s="193" t="str">
        <f t="shared" si="254"/>
        <v>木</v>
      </c>
      <c r="AGZ12" s="193" t="str">
        <f t="shared" si="254"/>
        <v>金</v>
      </c>
      <c r="AHA12" s="193" t="str">
        <f t="shared" si="254"/>
        <v>土</v>
      </c>
      <c r="AHB12" s="193" t="str">
        <f t="shared" si="254"/>
        <v>日</v>
      </c>
      <c r="AHC12" s="193" t="str">
        <f t="shared" si="254"/>
        <v>月</v>
      </c>
      <c r="AHD12" s="194" t="str">
        <f t="shared" si="254"/>
        <v>火</v>
      </c>
      <c r="AHE12" s="192" t="str">
        <f t="shared" si="254"/>
        <v>水</v>
      </c>
      <c r="AHF12" s="193" t="str">
        <f t="shared" si="254"/>
        <v>木</v>
      </c>
      <c r="AHG12" s="193" t="str">
        <f t="shared" si="254"/>
        <v>金</v>
      </c>
      <c r="AHH12" s="193" t="str">
        <f t="shared" si="254"/>
        <v>土</v>
      </c>
      <c r="AHI12" s="193" t="str">
        <f t="shared" si="254"/>
        <v>日</v>
      </c>
      <c r="AHJ12" s="193" t="str">
        <f t="shared" si="254"/>
        <v>月</v>
      </c>
      <c r="AHK12" s="194" t="str">
        <f t="shared" si="254"/>
        <v>火</v>
      </c>
      <c r="AHL12" s="192" t="str">
        <f t="shared" si="254"/>
        <v>水</v>
      </c>
      <c r="AHM12" s="193" t="str">
        <f t="shared" si="254"/>
        <v>木</v>
      </c>
      <c r="AHN12" s="193" t="str">
        <f t="shared" si="254"/>
        <v>金</v>
      </c>
      <c r="AHO12" s="193" t="str">
        <f t="shared" si="254"/>
        <v>土</v>
      </c>
      <c r="AHP12" s="193" t="str">
        <f t="shared" si="254"/>
        <v>日</v>
      </c>
      <c r="AHQ12" s="193" t="str">
        <f t="shared" si="254"/>
        <v>月</v>
      </c>
      <c r="AHR12" s="194" t="str">
        <f t="shared" si="254"/>
        <v>火</v>
      </c>
      <c r="AHS12" s="192" t="str">
        <f t="shared" si="254"/>
        <v>水</v>
      </c>
      <c r="AHT12" s="193" t="str">
        <f t="shared" si="254"/>
        <v>木</v>
      </c>
      <c r="AHU12" s="193" t="str">
        <f t="shared" si="254"/>
        <v>金</v>
      </c>
      <c r="AHV12" s="193" t="str">
        <f t="shared" si="254"/>
        <v>土</v>
      </c>
      <c r="AHW12" s="193" t="str">
        <f t="shared" si="254"/>
        <v>日</v>
      </c>
      <c r="AHX12" s="193" t="str">
        <f t="shared" si="254"/>
        <v>月</v>
      </c>
      <c r="AHY12" s="194" t="str">
        <f t="shared" si="254"/>
        <v>火</v>
      </c>
      <c r="AHZ12" s="192" t="str">
        <f t="shared" si="254"/>
        <v>水</v>
      </c>
      <c r="AIA12" s="193" t="str">
        <f t="shared" si="254"/>
        <v>木</v>
      </c>
      <c r="AIB12" s="193" t="str">
        <f t="shared" si="254"/>
        <v>金</v>
      </c>
      <c r="AIC12" s="193" t="str">
        <f t="shared" si="254"/>
        <v>土</v>
      </c>
      <c r="AID12" s="193" t="str">
        <f t="shared" si="254"/>
        <v>日</v>
      </c>
      <c r="AIE12" s="193" t="str">
        <f t="shared" si="254"/>
        <v>月</v>
      </c>
      <c r="AIF12" s="194" t="str">
        <f t="shared" si="254"/>
        <v>火</v>
      </c>
      <c r="AIG12" s="192" t="str">
        <f t="shared" si="254"/>
        <v>水</v>
      </c>
      <c r="AIH12" s="193" t="str">
        <f t="shared" si="254"/>
        <v>木</v>
      </c>
      <c r="AII12" s="193" t="str">
        <f t="shared" si="254"/>
        <v>金</v>
      </c>
      <c r="AIJ12" s="193" t="str">
        <f t="shared" si="254"/>
        <v>土</v>
      </c>
      <c r="AIK12" s="193" t="str">
        <f t="shared" si="254"/>
        <v>日</v>
      </c>
      <c r="AIL12" s="193" t="str">
        <f t="shared" si="254"/>
        <v>月</v>
      </c>
      <c r="AIM12" s="194" t="str">
        <f t="shared" si="254"/>
        <v>火</v>
      </c>
      <c r="AIN12" s="192" t="str">
        <f t="shared" si="254"/>
        <v>水</v>
      </c>
      <c r="AIO12" s="193" t="str">
        <f t="shared" si="254"/>
        <v>木</v>
      </c>
      <c r="AIP12" s="193" t="str">
        <f t="shared" si="254"/>
        <v>金</v>
      </c>
      <c r="AIQ12" s="193" t="str">
        <f t="shared" si="254"/>
        <v>土</v>
      </c>
      <c r="AIR12" s="193" t="str">
        <f t="shared" si="254"/>
        <v>日</v>
      </c>
      <c r="AIS12" s="193" t="str">
        <f t="shared" si="254"/>
        <v>月</v>
      </c>
      <c r="AIT12" s="194" t="str">
        <f t="shared" si="254"/>
        <v>火</v>
      </c>
      <c r="AIU12" s="192" t="str">
        <f t="shared" ref="AIU12:ALF12" si="255">TEXT(AIU11,"aaa")</f>
        <v>水</v>
      </c>
      <c r="AIV12" s="193" t="str">
        <f t="shared" si="255"/>
        <v>木</v>
      </c>
      <c r="AIW12" s="193" t="str">
        <f t="shared" si="255"/>
        <v>金</v>
      </c>
      <c r="AIX12" s="193" t="str">
        <f t="shared" si="255"/>
        <v>土</v>
      </c>
      <c r="AIY12" s="193" t="str">
        <f t="shared" si="255"/>
        <v>日</v>
      </c>
      <c r="AIZ12" s="193" t="str">
        <f t="shared" si="255"/>
        <v>月</v>
      </c>
      <c r="AJA12" s="194" t="str">
        <f t="shared" si="255"/>
        <v>火</v>
      </c>
      <c r="AJB12" s="192" t="str">
        <f t="shared" si="255"/>
        <v>水</v>
      </c>
      <c r="AJC12" s="193" t="str">
        <f t="shared" si="255"/>
        <v>木</v>
      </c>
      <c r="AJD12" s="193" t="str">
        <f t="shared" si="255"/>
        <v>金</v>
      </c>
      <c r="AJE12" s="193" t="str">
        <f t="shared" si="255"/>
        <v>土</v>
      </c>
      <c r="AJF12" s="193" t="str">
        <f t="shared" si="255"/>
        <v>日</v>
      </c>
      <c r="AJG12" s="193" t="str">
        <f t="shared" si="255"/>
        <v>月</v>
      </c>
      <c r="AJH12" s="194" t="str">
        <f t="shared" si="255"/>
        <v>火</v>
      </c>
      <c r="AJI12" s="192" t="str">
        <f t="shared" si="255"/>
        <v>水</v>
      </c>
      <c r="AJJ12" s="193" t="str">
        <f t="shared" si="255"/>
        <v>木</v>
      </c>
      <c r="AJK12" s="193" t="str">
        <f t="shared" si="255"/>
        <v>金</v>
      </c>
      <c r="AJL12" s="193" t="str">
        <f t="shared" si="255"/>
        <v>土</v>
      </c>
      <c r="AJM12" s="193" t="str">
        <f t="shared" si="255"/>
        <v>日</v>
      </c>
      <c r="AJN12" s="193" t="str">
        <f t="shared" si="255"/>
        <v>月</v>
      </c>
      <c r="AJO12" s="194" t="str">
        <f t="shared" si="255"/>
        <v>火</v>
      </c>
      <c r="AJP12" s="192" t="str">
        <f t="shared" si="255"/>
        <v>水</v>
      </c>
      <c r="AJQ12" s="193" t="str">
        <f t="shared" si="255"/>
        <v>木</v>
      </c>
      <c r="AJR12" s="193" t="str">
        <f t="shared" si="255"/>
        <v>金</v>
      </c>
      <c r="AJS12" s="193" t="str">
        <f t="shared" si="255"/>
        <v>土</v>
      </c>
      <c r="AJT12" s="193" t="str">
        <f t="shared" si="255"/>
        <v>日</v>
      </c>
      <c r="AJU12" s="193" t="str">
        <f t="shared" si="255"/>
        <v>月</v>
      </c>
      <c r="AJV12" s="194" t="str">
        <f t="shared" si="255"/>
        <v>火</v>
      </c>
      <c r="AJW12" s="192" t="str">
        <f t="shared" si="255"/>
        <v>水</v>
      </c>
      <c r="AJX12" s="193" t="str">
        <f t="shared" si="255"/>
        <v>木</v>
      </c>
      <c r="AJY12" s="193" t="str">
        <f t="shared" si="255"/>
        <v>金</v>
      </c>
      <c r="AJZ12" s="193" t="str">
        <f t="shared" si="255"/>
        <v>土</v>
      </c>
      <c r="AKA12" s="193" t="str">
        <f t="shared" si="255"/>
        <v>日</v>
      </c>
      <c r="AKB12" s="193" t="str">
        <f t="shared" si="255"/>
        <v>月</v>
      </c>
      <c r="AKC12" s="194" t="str">
        <f t="shared" si="255"/>
        <v>火</v>
      </c>
      <c r="AKD12" s="192" t="str">
        <f t="shared" si="255"/>
        <v>水</v>
      </c>
      <c r="AKE12" s="193" t="str">
        <f t="shared" si="255"/>
        <v>木</v>
      </c>
      <c r="AKF12" s="193" t="str">
        <f t="shared" si="255"/>
        <v>金</v>
      </c>
      <c r="AKG12" s="193" t="str">
        <f t="shared" si="255"/>
        <v>土</v>
      </c>
      <c r="AKH12" s="193" t="str">
        <f t="shared" si="255"/>
        <v>日</v>
      </c>
      <c r="AKI12" s="193" t="str">
        <f t="shared" si="255"/>
        <v>月</v>
      </c>
      <c r="AKJ12" s="194" t="str">
        <f t="shared" si="255"/>
        <v>火</v>
      </c>
      <c r="AKK12" s="192" t="str">
        <f t="shared" si="255"/>
        <v>水</v>
      </c>
      <c r="AKL12" s="193" t="str">
        <f t="shared" si="255"/>
        <v>木</v>
      </c>
      <c r="AKM12" s="193" t="str">
        <f t="shared" si="255"/>
        <v>金</v>
      </c>
      <c r="AKN12" s="193" t="str">
        <f t="shared" si="255"/>
        <v>土</v>
      </c>
      <c r="AKO12" s="193" t="str">
        <f t="shared" si="255"/>
        <v>日</v>
      </c>
      <c r="AKP12" s="193" t="str">
        <f t="shared" si="255"/>
        <v>月</v>
      </c>
      <c r="AKQ12" s="194" t="str">
        <f t="shared" si="255"/>
        <v>火</v>
      </c>
      <c r="AKR12" s="192" t="str">
        <f t="shared" si="255"/>
        <v>水</v>
      </c>
      <c r="AKS12" s="193" t="str">
        <f t="shared" si="255"/>
        <v>木</v>
      </c>
      <c r="AKT12" s="193" t="str">
        <f t="shared" si="255"/>
        <v>金</v>
      </c>
      <c r="AKU12" s="193" t="str">
        <f t="shared" si="255"/>
        <v>土</v>
      </c>
      <c r="AKV12" s="193" t="str">
        <f t="shared" si="255"/>
        <v>日</v>
      </c>
      <c r="AKW12" s="193" t="str">
        <f t="shared" si="255"/>
        <v>月</v>
      </c>
      <c r="AKX12" s="194" t="str">
        <f t="shared" si="255"/>
        <v>火</v>
      </c>
      <c r="AKY12" s="192" t="str">
        <f t="shared" si="255"/>
        <v>水</v>
      </c>
      <c r="AKZ12" s="193" t="str">
        <f t="shared" si="255"/>
        <v>木</v>
      </c>
      <c r="ALA12" s="193" t="str">
        <f t="shared" si="255"/>
        <v>金</v>
      </c>
      <c r="ALB12" s="193" t="str">
        <f t="shared" si="255"/>
        <v>土</v>
      </c>
      <c r="ALC12" s="193" t="str">
        <f t="shared" si="255"/>
        <v>日</v>
      </c>
      <c r="ALD12" s="193" t="str">
        <f t="shared" si="255"/>
        <v>月</v>
      </c>
      <c r="ALE12" s="194" t="str">
        <f t="shared" si="255"/>
        <v>火</v>
      </c>
      <c r="ALF12" s="192" t="str">
        <f t="shared" si="255"/>
        <v>水</v>
      </c>
      <c r="ALG12" s="193" t="str">
        <f t="shared" ref="ALG12:ANR12" si="256">TEXT(ALG11,"aaa")</f>
        <v>木</v>
      </c>
      <c r="ALH12" s="193" t="str">
        <f t="shared" si="256"/>
        <v>金</v>
      </c>
      <c r="ALI12" s="193" t="str">
        <f t="shared" si="256"/>
        <v>土</v>
      </c>
      <c r="ALJ12" s="193" t="str">
        <f t="shared" si="256"/>
        <v>日</v>
      </c>
      <c r="ALK12" s="193" t="str">
        <f t="shared" si="256"/>
        <v>月</v>
      </c>
      <c r="ALL12" s="194" t="str">
        <f t="shared" si="256"/>
        <v>火</v>
      </c>
      <c r="ALM12" s="192" t="str">
        <f t="shared" si="256"/>
        <v>水</v>
      </c>
      <c r="ALN12" s="193" t="str">
        <f t="shared" si="256"/>
        <v>木</v>
      </c>
      <c r="ALO12" s="193" t="str">
        <f t="shared" si="256"/>
        <v>金</v>
      </c>
      <c r="ALP12" s="193" t="str">
        <f t="shared" si="256"/>
        <v>土</v>
      </c>
      <c r="ALQ12" s="193" t="str">
        <f t="shared" si="256"/>
        <v>日</v>
      </c>
      <c r="ALR12" s="193" t="str">
        <f t="shared" si="256"/>
        <v>月</v>
      </c>
      <c r="ALS12" s="194" t="str">
        <f t="shared" si="256"/>
        <v>火</v>
      </c>
      <c r="ALT12" s="192" t="str">
        <f t="shared" si="256"/>
        <v>水</v>
      </c>
      <c r="ALU12" s="193" t="str">
        <f t="shared" si="256"/>
        <v>木</v>
      </c>
      <c r="ALV12" s="193" t="str">
        <f t="shared" si="256"/>
        <v>金</v>
      </c>
      <c r="ALW12" s="193" t="str">
        <f t="shared" si="256"/>
        <v>土</v>
      </c>
      <c r="ALX12" s="193" t="str">
        <f t="shared" si="256"/>
        <v>日</v>
      </c>
      <c r="ALY12" s="193" t="str">
        <f t="shared" si="256"/>
        <v>月</v>
      </c>
      <c r="ALZ12" s="194" t="str">
        <f t="shared" si="256"/>
        <v>火</v>
      </c>
      <c r="AMA12" s="192" t="str">
        <f t="shared" si="256"/>
        <v>水</v>
      </c>
      <c r="AMB12" s="193" t="str">
        <f t="shared" si="256"/>
        <v>木</v>
      </c>
      <c r="AMC12" s="193" t="str">
        <f t="shared" si="256"/>
        <v>金</v>
      </c>
      <c r="AMD12" s="193" t="str">
        <f t="shared" si="256"/>
        <v>土</v>
      </c>
      <c r="AME12" s="193" t="str">
        <f t="shared" si="256"/>
        <v>日</v>
      </c>
      <c r="AMF12" s="193" t="str">
        <f t="shared" si="256"/>
        <v>月</v>
      </c>
      <c r="AMG12" s="194" t="str">
        <f t="shared" si="256"/>
        <v>火</v>
      </c>
      <c r="AMH12" s="192" t="str">
        <f t="shared" si="256"/>
        <v>水</v>
      </c>
      <c r="AMI12" s="193" t="str">
        <f t="shared" si="256"/>
        <v>木</v>
      </c>
      <c r="AMJ12" s="193" t="str">
        <f t="shared" si="256"/>
        <v>金</v>
      </c>
      <c r="AMK12" s="193" t="str">
        <f t="shared" si="256"/>
        <v>土</v>
      </c>
      <c r="AML12" s="193" t="str">
        <f t="shared" si="256"/>
        <v>日</v>
      </c>
      <c r="AMM12" s="193" t="str">
        <f t="shared" si="256"/>
        <v>月</v>
      </c>
      <c r="AMN12" s="194" t="str">
        <f t="shared" si="256"/>
        <v>火</v>
      </c>
      <c r="AMO12" s="192" t="str">
        <f t="shared" si="256"/>
        <v>水</v>
      </c>
      <c r="AMP12" s="193" t="str">
        <f t="shared" si="256"/>
        <v>木</v>
      </c>
      <c r="AMQ12" s="193" t="str">
        <f t="shared" si="256"/>
        <v>金</v>
      </c>
      <c r="AMR12" s="193" t="str">
        <f t="shared" si="256"/>
        <v>土</v>
      </c>
      <c r="AMS12" s="193" t="str">
        <f t="shared" si="256"/>
        <v>日</v>
      </c>
      <c r="AMT12" s="193" t="str">
        <f t="shared" si="256"/>
        <v>月</v>
      </c>
      <c r="AMU12" s="194" t="str">
        <f t="shared" si="256"/>
        <v>火</v>
      </c>
      <c r="AMV12" s="192" t="str">
        <f t="shared" si="256"/>
        <v>水</v>
      </c>
      <c r="AMW12" s="193" t="str">
        <f t="shared" si="256"/>
        <v>木</v>
      </c>
      <c r="AMX12" s="193" t="str">
        <f t="shared" si="256"/>
        <v>金</v>
      </c>
      <c r="AMY12" s="193" t="str">
        <f t="shared" si="256"/>
        <v>土</v>
      </c>
      <c r="AMZ12" s="193" t="str">
        <f t="shared" si="256"/>
        <v>日</v>
      </c>
      <c r="ANA12" s="193" t="str">
        <f t="shared" si="256"/>
        <v>月</v>
      </c>
      <c r="ANB12" s="194" t="str">
        <f t="shared" si="256"/>
        <v>火</v>
      </c>
      <c r="ANC12" s="192" t="str">
        <f t="shared" si="256"/>
        <v>水</v>
      </c>
      <c r="AND12" s="193" t="str">
        <f t="shared" si="256"/>
        <v>木</v>
      </c>
      <c r="ANE12" s="193" t="str">
        <f t="shared" si="256"/>
        <v>金</v>
      </c>
      <c r="ANF12" s="193" t="str">
        <f t="shared" si="256"/>
        <v>土</v>
      </c>
      <c r="ANG12" s="193" t="str">
        <f t="shared" si="256"/>
        <v>日</v>
      </c>
      <c r="ANH12" s="193" t="str">
        <f t="shared" si="256"/>
        <v>月</v>
      </c>
      <c r="ANI12" s="194" t="str">
        <f t="shared" si="256"/>
        <v>火</v>
      </c>
      <c r="ANJ12" s="192" t="str">
        <f t="shared" si="256"/>
        <v>水</v>
      </c>
      <c r="ANK12" s="193" t="str">
        <f t="shared" si="256"/>
        <v>木</v>
      </c>
      <c r="ANL12" s="193" t="str">
        <f t="shared" si="256"/>
        <v>金</v>
      </c>
      <c r="ANM12" s="193" t="str">
        <f t="shared" si="256"/>
        <v>土</v>
      </c>
      <c r="ANN12" s="193" t="str">
        <f t="shared" si="256"/>
        <v>日</v>
      </c>
      <c r="ANO12" s="193" t="str">
        <f t="shared" si="256"/>
        <v>月</v>
      </c>
      <c r="ANP12" s="194" t="str">
        <f t="shared" si="256"/>
        <v>火</v>
      </c>
      <c r="ANQ12" s="192" t="str">
        <f t="shared" si="256"/>
        <v>水</v>
      </c>
      <c r="ANR12" s="193" t="str">
        <f t="shared" si="256"/>
        <v>木</v>
      </c>
      <c r="ANS12" s="193" t="str">
        <f t="shared" ref="ANS12:AQD12" si="257">TEXT(ANS11,"aaa")</f>
        <v>金</v>
      </c>
      <c r="ANT12" s="193" t="str">
        <f t="shared" si="257"/>
        <v>土</v>
      </c>
      <c r="ANU12" s="193" t="str">
        <f t="shared" si="257"/>
        <v>日</v>
      </c>
      <c r="ANV12" s="193" t="str">
        <f t="shared" si="257"/>
        <v>月</v>
      </c>
      <c r="ANW12" s="194" t="str">
        <f t="shared" si="257"/>
        <v>火</v>
      </c>
      <c r="ANX12" s="192" t="str">
        <f t="shared" si="257"/>
        <v>水</v>
      </c>
      <c r="ANY12" s="193" t="str">
        <f t="shared" si="257"/>
        <v>木</v>
      </c>
      <c r="ANZ12" s="193" t="str">
        <f t="shared" si="257"/>
        <v>金</v>
      </c>
      <c r="AOA12" s="193" t="str">
        <f t="shared" si="257"/>
        <v>土</v>
      </c>
      <c r="AOB12" s="193" t="str">
        <f t="shared" si="257"/>
        <v>日</v>
      </c>
      <c r="AOC12" s="193" t="str">
        <f t="shared" si="257"/>
        <v>月</v>
      </c>
      <c r="AOD12" s="194" t="str">
        <f t="shared" si="257"/>
        <v>火</v>
      </c>
      <c r="AOE12" s="192" t="str">
        <f t="shared" si="257"/>
        <v>水</v>
      </c>
      <c r="AOF12" s="193" t="str">
        <f t="shared" si="257"/>
        <v>木</v>
      </c>
      <c r="AOG12" s="193" t="str">
        <f t="shared" si="257"/>
        <v>金</v>
      </c>
      <c r="AOH12" s="193" t="str">
        <f t="shared" si="257"/>
        <v>土</v>
      </c>
      <c r="AOI12" s="193" t="str">
        <f t="shared" si="257"/>
        <v>日</v>
      </c>
      <c r="AOJ12" s="193" t="str">
        <f t="shared" si="257"/>
        <v>月</v>
      </c>
      <c r="AOK12" s="194" t="str">
        <f t="shared" si="257"/>
        <v>火</v>
      </c>
      <c r="AOL12" s="192" t="str">
        <f t="shared" si="257"/>
        <v>水</v>
      </c>
      <c r="AOM12" s="193" t="str">
        <f t="shared" si="257"/>
        <v>木</v>
      </c>
      <c r="AON12" s="193" t="str">
        <f t="shared" si="257"/>
        <v>金</v>
      </c>
      <c r="AOO12" s="193" t="str">
        <f t="shared" si="257"/>
        <v>土</v>
      </c>
      <c r="AOP12" s="193" t="str">
        <f t="shared" si="257"/>
        <v>日</v>
      </c>
      <c r="AOQ12" s="193" t="str">
        <f t="shared" si="257"/>
        <v>月</v>
      </c>
      <c r="AOR12" s="194" t="str">
        <f t="shared" si="257"/>
        <v>火</v>
      </c>
      <c r="AOS12" s="192" t="str">
        <f t="shared" si="257"/>
        <v>水</v>
      </c>
      <c r="AOT12" s="193" t="str">
        <f t="shared" si="257"/>
        <v>木</v>
      </c>
      <c r="AOU12" s="193" t="str">
        <f t="shared" si="257"/>
        <v>金</v>
      </c>
      <c r="AOV12" s="193" t="str">
        <f t="shared" si="257"/>
        <v>土</v>
      </c>
      <c r="AOW12" s="193" t="str">
        <f t="shared" si="257"/>
        <v>日</v>
      </c>
      <c r="AOX12" s="193" t="str">
        <f t="shared" si="257"/>
        <v>月</v>
      </c>
      <c r="AOY12" s="194" t="str">
        <f t="shared" si="257"/>
        <v>火</v>
      </c>
      <c r="AOZ12" s="192" t="str">
        <f t="shared" si="257"/>
        <v>水</v>
      </c>
      <c r="APA12" s="193" t="str">
        <f t="shared" si="257"/>
        <v>木</v>
      </c>
      <c r="APB12" s="193" t="str">
        <f t="shared" si="257"/>
        <v>金</v>
      </c>
      <c r="APC12" s="193" t="str">
        <f t="shared" si="257"/>
        <v>土</v>
      </c>
      <c r="APD12" s="193" t="str">
        <f t="shared" si="257"/>
        <v>日</v>
      </c>
      <c r="APE12" s="193" t="str">
        <f t="shared" si="257"/>
        <v>月</v>
      </c>
      <c r="APF12" s="194" t="str">
        <f t="shared" si="257"/>
        <v>火</v>
      </c>
      <c r="APG12" s="192" t="str">
        <f t="shared" si="257"/>
        <v>水</v>
      </c>
      <c r="APH12" s="193" t="str">
        <f t="shared" si="257"/>
        <v>木</v>
      </c>
      <c r="API12" s="193" t="str">
        <f t="shared" si="257"/>
        <v>金</v>
      </c>
      <c r="APJ12" s="193" t="str">
        <f t="shared" si="257"/>
        <v>土</v>
      </c>
      <c r="APK12" s="193" t="str">
        <f t="shared" si="257"/>
        <v>日</v>
      </c>
      <c r="APL12" s="193" t="str">
        <f t="shared" si="257"/>
        <v>月</v>
      </c>
      <c r="APM12" s="194" t="str">
        <f t="shared" si="257"/>
        <v>火</v>
      </c>
      <c r="APN12" s="192" t="str">
        <f t="shared" si="257"/>
        <v>水</v>
      </c>
      <c r="APO12" s="193" t="str">
        <f t="shared" si="257"/>
        <v>木</v>
      </c>
      <c r="APP12" s="193" t="str">
        <f t="shared" si="257"/>
        <v>金</v>
      </c>
      <c r="APQ12" s="193" t="str">
        <f t="shared" si="257"/>
        <v>土</v>
      </c>
      <c r="APR12" s="193" t="str">
        <f t="shared" si="257"/>
        <v>日</v>
      </c>
      <c r="APS12" s="193" t="str">
        <f t="shared" si="257"/>
        <v>月</v>
      </c>
      <c r="APT12" s="194" t="str">
        <f t="shared" si="257"/>
        <v>火</v>
      </c>
      <c r="APU12" s="192" t="str">
        <f t="shared" si="257"/>
        <v>水</v>
      </c>
      <c r="APV12" s="193" t="str">
        <f t="shared" si="257"/>
        <v>木</v>
      </c>
      <c r="APW12" s="193" t="str">
        <f t="shared" si="257"/>
        <v>金</v>
      </c>
      <c r="APX12" s="193" t="str">
        <f t="shared" si="257"/>
        <v>土</v>
      </c>
      <c r="APY12" s="193" t="str">
        <f t="shared" si="257"/>
        <v>日</v>
      </c>
      <c r="APZ12" s="193" t="str">
        <f t="shared" si="257"/>
        <v>月</v>
      </c>
      <c r="AQA12" s="194" t="str">
        <f t="shared" si="257"/>
        <v>火</v>
      </c>
      <c r="AQB12" s="192" t="str">
        <f t="shared" si="257"/>
        <v>水</v>
      </c>
      <c r="AQC12" s="193" t="str">
        <f t="shared" si="257"/>
        <v>木</v>
      </c>
      <c r="AQD12" s="193" t="str">
        <f t="shared" si="257"/>
        <v>金</v>
      </c>
      <c r="AQE12" s="193" t="str">
        <f t="shared" ref="AQE12:ASP12" si="258">TEXT(AQE11,"aaa")</f>
        <v>土</v>
      </c>
      <c r="AQF12" s="193" t="str">
        <f t="shared" si="258"/>
        <v>日</v>
      </c>
      <c r="AQG12" s="193" t="str">
        <f t="shared" si="258"/>
        <v>月</v>
      </c>
      <c r="AQH12" s="194" t="str">
        <f t="shared" si="258"/>
        <v>火</v>
      </c>
      <c r="AQI12" s="192" t="str">
        <f t="shared" si="258"/>
        <v>水</v>
      </c>
      <c r="AQJ12" s="193" t="str">
        <f t="shared" si="258"/>
        <v>木</v>
      </c>
      <c r="AQK12" s="193" t="str">
        <f t="shared" si="258"/>
        <v>金</v>
      </c>
      <c r="AQL12" s="193" t="str">
        <f t="shared" si="258"/>
        <v>土</v>
      </c>
      <c r="AQM12" s="193" t="str">
        <f t="shared" si="258"/>
        <v>日</v>
      </c>
      <c r="AQN12" s="193" t="str">
        <f t="shared" si="258"/>
        <v>月</v>
      </c>
      <c r="AQO12" s="194" t="str">
        <f t="shared" si="258"/>
        <v>火</v>
      </c>
      <c r="AQP12" s="192" t="str">
        <f t="shared" si="258"/>
        <v>水</v>
      </c>
      <c r="AQQ12" s="193" t="str">
        <f t="shared" si="258"/>
        <v>木</v>
      </c>
      <c r="AQR12" s="193" t="str">
        <f t="shared" si="258"/>
        <v>金</v>
      </c>
      <c r="AQS12" s="193" t="str">
        <f t="shared" si="258"/>
        <v>土</v>
      </c>
      <c r="AQT12" s="193" t="str">
        <f t="shared" si="258"/>
        <v>日</v>
      </c>
      <c r="AQU12" s="193" t="str">
        <f t="shared" si="258"/>
        <v>月</v>
      </c>
      <c r="AQV12" s="194" t="str">
        <f t="shared" si="258"/>
        <v>火</v>
      </c>
      <c r="AQW12" s="192" t="str">
        <f t="shared" si="258"/>
        <v>水</v>
      </c>
      <c r="AQX12" s="193" t="str">
        <f t="shared" si="258"/>
        <v>木</v>
      </c>
      <c r="AQY12" s="193" t="str">
        <f t="shared" si="258"/>
        <v>金</v>
      </c>
      <c r="AQZ12" s="193" t="str">
        <f t="shared" si="258"/>
        <v>土</v>
      </c>
      <c r="ARA12" s="193" t="str">
        <f t="shared" si="258"/>
        <v>日</v>
      </c>
      <c r="ARB12" s="193" t="str">
        <f t="shared" si="258"/>
        <v>月</v>
      </c>
      <c r="ARC12" s="194" t="str">
        <f t="shared" si="258"/>
        <v>火</v>
      </c>
      <c r="ARD12" s="192" t="str">
        <f t="shared" si="258"/>
        <v>水</v>
      </c>
      <c r="ARE12" s="193" t="str">
        <f t="shared" si="258"/>
        <v>木</v>
      </c>
      <c r="ARF12" s="193" t="str">
        <f t="shared" si="258"/>
        <v>金</v>
      </c>
      <c r="ARG12" s="193" t="str">
        <f t="shared" si="258"/>
        <v>土</v>
      </c>
      <c r="ARH12" s="193" t="str">
        <f t="shared" si="258"/>
        <v>日</v>
      </c>
      <c r="ARI12" s="193" t="str">
        <f t="shared" si="258"/>
        <v>月</v>
      </c>
      <c r="ARJ12" s="194" t="str">
        <f t="shared" si="258"/>
        <v>火</v>
      </c>
      <c r="ARK12" s="192" t="str">
        <f t="shared" si="258"/>
        <v>水</v>
      </c>
      <c r="ARL12" s="193" t="str">
        <f t="shared" si="258"/>
        <v>木</v>
      </c>
      <c r="ARM12" s="193" t="str">
        <f t="shared" si="258"/>
        <v>金</v>
      </c>
      <c r="ARN12" s="193" t="str">
        <f t="shared" si="258"/>
        <v>土</v>
      </c>
      <c r="ARO12" s="193" t="str">
        <f t="shared" si="258"/>
        <v>日</v>
      </c>
      <c r="ARP12" s="193" t="str">
        <f t="shared" si="258"/>
        <v>月</v>
      </c>
      <c r="ARQ12" s="194" t="str">
        <f t="shared" si="258"/>
        <v>火</v>
      </c>
      <c r="ARR12" s="192" t="str">
        <f t="shared" si="258"/>
        <v>水</v>
      </c>
      <c r="ARS12" s="193" t="str">
        <f t="shared" si="258"/>
        <v>木</v>
      </c>
      <c r="ART12" s="193" t="str">
        <f t="shared" si="258"/>
        <v>金</v>
      </c>
      <c r="ARU12" s="193" t="str">
        <f t="shared" si="258"/>
        <v>土</v>
      </c>
      <c r="ARV12" s="193" t="str">
        <f t="shared" si="258"/>
        <v>日</v>
      </c>
      <c r="ARW12" s="193" t="str">
        <f t="shared" si="258"/>
        <v>月</v>
      </c>
      <c r="ARX12" s="194" t="str">
        <f t="shared" si="258"/>
        <v>火</v>
      </c>
      <c r="ARY12" s="192" t="str">
        <f t="shared" si="258"/>
        <v>水</v>
      </c>
      <c r="ARZ12" s="193" t="str">
        <f t="shared" si="258"/>
        <v>木</v>
      </c>
      <c r="ASA12" s="193" t="str">
        <f t="shared" si="258"/>
        <v>金</v>
      </c>
      <c r="ASB12" s="193" t="str">
        <f t="shared" si="258"/>
        <v>土</v>
      </c>
      <c r="ASC12" s="193" t="str">
        <f t="shared" si="258"/>
        <v>日</v>
      </c>
      <c r="ASD12" s="193" t="str">
        <f t="shared" si="258"/>
        <v>月</v>
      </c>
      <c r="ASE12" s="194" t="str">
        <f t="shared" si="258"/>
        <v>火</v>
      </c>
      <c r="ASF12" s="192" t="str">
        <f t="shared" si="258"/>
        <v>水</v>
      </c>
      <c r="ASG12" s="193" t="str">
        <f t="shared" si="258"/>
        <v>木</v>
      </c>
      <c r="ASH12" s="193" t="str">
        <f t="shared" si="258"/>
        <v>金</v>
      </c>
      <c r="ASI12" s="193" t="str">
        <f t="shared" si="258"/>
        <v>土</v>
      </c>
      <c r="ASJ12" s="193" t="str">
        <f t="shared" si="258"/>
        <v>日</v>
      </c>
      <c r="ASK12" s="193" t="str">
        <f t="shared" si="258"/>
        <v>月</v>
      </c>
      <c r="ASL12" s="194" t="str">
        <f t="shared" si="258"/>
        <v>火</v>
      </c>
      <c r="ASM12" s="192" t="str">
        <f t="shared" si="258"/>
        <v>水</v>
      </c>
      <c r="ASN12" s="193" t="str">
        <f t="shared" si="258"/>
        <v>木</v>
      </c>
      <c r="ASO12" s="193" t="str">
        <f t="shared" si="258"/>
        <v>金</v>
      </c>
      <c r="ASP12" s="193" t="str">
        <f t="shared" si="258"/>
        <v>土</v>
      </c>
      <c r="ASQ12" s="193" t="str">
        <f t="shared" ref="ASQ12:AVB12" si="259">TEXT(ASQ11,"aaa")</f>
        <v>日</v>
      </c>
      <c r="ASR12" s="193" t="str">
        <f t="shared" si="259"/>
        <v>月</v>
      </c>
      <c r="ASS12" s="194" t="str">
        <f t="shared" si="259"/>
        <v>火</v>
      </c>
      <c r="AST12" s="192" t="str">
        <f t="shared" si="259"/>
        <v>水</v>
      </c>
      <c r="ASU12" s="193" t="str">
        <f t="shared" si="259"/>
        <v>木</v>
      </c>
      <c r="ASV12" s="193" t="str">
        <f t="shared" si="259"/>
        <v>金</v>
      </c>
      <c r="ASW12" s="193" t="str">
        <f t="shared" si="259"/>
        <v>土</v>
      </c>
      <c r="ASX12" s="193" t="str">
        <f t="shared" si="259"/>
        <v>日</v>
      </c>
      <c r="ASY12" s="193" t="str">
        <f t="shared" si="259"/>
        <v>月</v>
      </c>
      <c r="ASZ12" s="194" t="str">
        <f t="shared" si="259"/>
        <v>火</v>
      </c>
      <c r="ATA12" s="192" t="str">
        <f t="shared" si="259"/>
        <v>水</v>
      </c>
      <c r="ATB12" s="193" t="str">
        <f t="shared" si="259"/>
        <v>木</v>
      </c>
      <c r="ATC12" s="193" t="str">
        <f t="shared" si="259"/>
        <v>金</v>
      </c>
      <c r="ATD12" s="193" t="str">
        <f t="shared" si="259"/>
        <v>土</v>
      </c>
      <c r="ATE12" s="193" t="str">
        <f t="shared" si="259"/>
        <v>日</v>
      </c>
      <c r="ATF12" s="193" t="str">
        <f t="shared" si="259"/>
        <v>月</v>
      </c>
      <c r="ATG12" s="194" t="str">
        <f t="shared" si="259"/>
        <v>火</v>
      </c>
      <c r="ATH12" s="192" t="str">
        <f t="shared" si="259"/>
        <v>水</v>
      </c>
      <c r="ATI12" s="193" t="str">
        <f t="shared" si="259"/>
        <v>木</v>
      </c>
      <c r="ATJ12" s="193" t="str">
        <f t="shared" si="259"/>
        <v>金</v>
      </c>
      <c r="ATK12" s="193" t="str">
        <f t="shared" si="259"/>
        <v>土</v>
      </c>
      <c r="ATL12" s="193" t="str">
        <f t="shared" si="259"/>
        <v>日</v>
      </c>
      <c r="ATM12" s="193" t="str">
        <f t="shared" si="259"/>
        <v>月</v>
      </c>
      <c r="ATN12" s="194" t="str">
        <f t="shared" si="259"/>
        <v>火</v>
      </c>
      <c r="ATO12" s="192" t="str">
        <f t="shared" si="259"/>
        <v>水</v>
      </c>
      <c r="ATP12" s="193" t="str">
        <f t="shared" si="259"/>
        <v>木</v>
      </c>
      <c r="ATQ12" s="193" t="str">
        <f t="shared" si="259"/>
        <v>金</v>
      </c>
      <c r="ATR12" s="193" t="str">
        <f t="shared" si="259"/>
        <v>土</v>
      </c>
      <c r="ATS12" s="193" t="str">
        <f t="shared" si="259"/>
        <v>日</v>
      </c>
      <c r="ATT12" s="193" t="str">
        <f t="shared" si="259"/>
        <v>月</v>
      </c>
      <c r="ATU12" s="194" t="str">
        <f t="shared" si="259"/>
        <v>火</v>
      </c>
      <c r="ATV12" s="192" t="str">
        <f t="shared" si="259"/>
        <v>水</v>
      </c>
      <c r="ATW12" s="193" t="str">
        <f t="shared" si="259"/>
        <v>木</v>
      </c>
      <c r="ATX12" s="193" t="str">
        <f t="shared" si="259"/>
        <v>金</v>
      </c>
      <c r="ATY12" s="193" t="str">
        <f t="shared" si="259"/>
        <v>土</v>
      </c>
      <c r="ATZ12" s="193" t="str">
        <f t="shared" si="259"/>
        <v>日</v>
      </c>
      <c r="AUA12" s="193" t="str">
        <f t="shared" si="259"/>
        <v>月</v>
      </c>
      <c r="AUB12" s="194" t="str">
        <f t="shared" si="259"/>
        <v>火</v>
      </c>
      <c r="AUC12" s="192" t="str">
        <f t="shared" si="259"/>
        <v>水</v>
      </c>
      <c r="AUD12" s="193" t="str">
        <f t="shared" si="259"/>
        <v>木</v>
      </c>
      <c r="AUE12" s="193" t="str">
        <f t="shared" si="259"/>
        <v>金</v>
      </c>
      <c r="AUF12" s="193" t="str">
        <f t="shared" si="259"/>
        <v>土</v>
      </c>
      <c r="AUG12" s="193" t="str">
        <f t="shared" si="259"/>
        <v>日</v>
      </c>
      <c r="AUH12" s="193" t="str">
        <f t="shared" si="259"/>
        <v>月</v>
      </c>
      <c r="AUI12" s="194" t="str">
        <f t="shared" si="259"/>
        <v>火</v>
      </c>
      <c r="AUJ12" s="192" t="str">
        <f t="shared" si="259"/>
        <v>水</v>
      </c>
      <c r="AUK12" s="193" t="str">
        <f t="shared" si="259"/>
        <v>木</v>
      </c>
      <c r="AUL12" s="193" t="str">
        <f t="shared" si="259"/>
        <v>金</v>
      </c>
      <c r="AUM12" s="193" t="str">
        <f t="shared" si="259"/>
        <v>土</v>
      </c>
      <c r="AUN12" s="193" t="str">
        <f t="shared" si="259"/>
        <v>日</v>
      </c>
      <c r="AUO12" s="193" t="str">
        <f t="shared" si="259"/>
        <v>月</v>
      </c>
      <c r="AUP12" s="194" t="str">
        <f t="shared" si="259"/>
        <v>火</v>
      </c>
      <c r="AUQ12" s="192" t="str">
        <f t="shared" si="259"/>
        <v>水</v>
      </c>
      <c r="AUR12" s="193" t="str">
        <f t="shared" si="259"/>
        <v>木</v>
      </c>
      <c r="AUS12" s="193" t="str">
        <f t="shared" si="259"/>
        <v>金</v>
      </c>
      <c r="AUT12" s="193" t="str">
        <f t="shared" si="259"/>
        <v>土</v>
      </c>
      <c r="AUU12" s="193" t="str">
        <f t="shared" si="259"/>
        <v>日</v>
      </c>
      <c r="AUV12" s="193" t="str">
        <f t="shared" si="259"/>
        <v>月</v>
      </c>
      <c r="AUW12" s="194" t="str">
        <f t="shared" si="259"/>
        <v>火</v>
      </c>
      <c r="AUX12" s="192" t="str">
        <f t="shared" si="259"/>
        <v>水</v>
      </c>
      <c r="AUY12" s="193" t="str">
        <f t="shared" si="259"/>
        <v>木</v>
      </c>
      <c r="AUZ12" s="193" t="str">
        <f t="shared" si="259"/>
        <v>金</v>
      </c>
      <c r="AVA12" s="193" t="str">
        <f t="shared" si="259"/>
        <v>土</v>
      </c>
      <c r="AVB12" s="193" t="str">
        <f t="shared" si="259"/>
        <v>日</v>
      </c>
      <c r="AVC12" s="193" t="str">
        <f t="shared" ref="AVC12:AXN12" si="260">TEXT(AVC11,"aaa")</f>
        <v>月</v>
      </c>
      <c r="AVD12" s="194" t="str">
        <f t="shared" si="260"/>
        <v>火</v>
      </c>
      <c r="AVE12" s="192" t="str">
        <f t="shared" si="260"/>
        <v>水</v>
      </c>
      <c r="AVF12" s="193" t="str">
        <f t="shared" si="260"/>
        <v>木</v>
      </c>
      <c r="AVG12" s="193" t="str">
        <f t="shared" si="260"/>
        <v>金</v>
      </c>
      <c r="AVH12" s="193" t="str">
        <f t="shared" si="260"/>
        <v>土</v>
      </c>
      <c r="AVI12" s="193" t="str">
        <f t="shared" si="260"/>
        <v>日</v>
      </c>
      <c r="AVJ12" s="193" t="str">
        <f t="shared" si="260"/>
        <v>月</v>
      </c>
      <c r="AVK12" s="194" t="str">
        <f t="shared" si="260"/>
        <v>火</v>
      </c>
      <c r="AVL12" s="192" t="str">
        <f t="shared" si="260"/>
        <v>水</v>
      </c>
      <c r="AVM12" s="193" t="str">
        <f t="shared" si="260"/>
        <v>木</v>
      </c>
      <c r="AVN12" s="193" t="str">
        <f t="shared" si="260"/>
        <v>金</v>
      </c>
      <c r="AVO12" s="193" t="str">
        <f t="shared" si="260"/>
        <v>土</v>
      </c>
      <c r="AVP12" s="193" t="str">
        <f t="shared" si="260"/>
        <v>日</v>
      </c>
      <c r="AVQ12" s="193" t="str">
        <f t="shared" si="260"/>
        <v>月</v>
      </c>
      <c r="AVR12" s="194" t="str">
        <f t="shared" si="260"/>
        <v>火</v>
      </c>
      <c r="AVS12" s="192" t="str">
        <f t="shared" si="260"/>
        <v>水</v>
      </c>
      <c r="AVT12" s="193" t="str">
        <f t="shared" si="260"/>
        <v>木</v>
      </c>
      <c r="AVU12" s="193" t="str">
        <f t="shared" si="260"/>
        <v>金</v>
      </c>
      <c r="AVV12" s="193" t="str">
        <f t="shared" si="260"/>
        <v>土</v>
      </c>
      <c r="AVW12" s="193" t="str">
        <f t="shared" si="260"/>
        <v>日</v>
      </c>
      <c r="AVX12" s="193" t="str">
        <f t="shared" si="260"/>
        <v>月</v>
      </c>
      <c r="AVY12" s="194" t="str">
        <f t="shared" si="260"/>
        <v>火</v>
      </c>
      <c r="AVZ12" s="192" t="str">
        <f t="shared" si="260"/>
        <v>水</v>
      </c>
      <c r="AWA12" s="193" t="str">
        <f t="shared" si="260"/>
        <v>木</v>
      </c>
      <c r="AWB12" s="193" t="str">
        <f t="shared" si="260"/>
        <v>金</v>
      </c>
      <c r="AWC12" s="193" t="str">
        <f t="shared" si="260"/>
        <v>土</v>
      </c>
      <c r="AWD12" s="193" t="str">
        <f t="shared" si="260"/>
        <v>日</v>
      </c>
      <c r="AWE12" s="193" t="str">
        <f t="shared" si="260"/>
        <v>月</v>
      </c>
      <c r="AWF12" s="194" t="str">
        <f t="shared" si="260"/>
        <v>火</v>
      </c>
      <c r="AWG12" s="192" t="str">
        <f t="shared" si="260"/>
        <v>水</v>
      </c>
      <c r="AWH12" s="193" t="str">
        <f t="shared" si="260"/>
        <v>木</v>
      </c>
      <c r="AWI12" s="193" t="str">
        <f t="shared" si="260"/>
        <v>金</v>
      </c>
      <c r="AWJ12" s="193" t="str">
        <f t="shared" si="260"/>
        <v>土</v>
      </c>
      <c r="AWK12" s="193" t="str">
        <f t="shared" si="260"/>
        <v>日</v>
      </c>
      <c r="AWL12" s="193" t="str">
        <f t="shared" si="260"/>
        <v>月</v>
      </c>
      <c r="AWM12" s="194" t="str">
        <f t="shared" si="260"/>
        <v>火</v>
      </c>
      <c r="AWN12" s="192" t="str">
        <f t="shared" si="260"/>
        <v>水</v>
      </c>
      <c r="AWO12" s="193" t="str">
        <f t="shared" si="260"/>
        <v>木</v>
      </c>
      <c r="AWP12" s="193" t="str">
        <f t="shared" si="260"/>
        <v>金</v>
      </c>
      <c r="AWQ12" s="193" t="str">
        <f t="shared" si="260"/>
        <v>土</v>
      </c>
      <c r="AWR12" s="193" t="str">
        <f t="shared" si="260"/>
        <v>日</v>
      </c>
      <c r="AWS12" s="193" t="str">
        <f t="shared" si="260"/>
        <v>月</v>
      </c>
      <c r="AWT12" s="194" t="str">
        <f t="shared" si="260"/>
        <v>火</v>
      </c>
      <c r="AWU12" s="192" t="str">
        <f t="shared" si="260"/>
        <v>水</v>
      </c>
      <c r="AWV12" s="193" t="str">
        <f t="shared" si="260"/>
        <v>木</v>
      </c>
      <c r="AWW12" s="193" t="str">
        <f t="shared" si="260"/>
        <v>金</v>
      </c>
      <c r="AWX12" s="193" t="str">
        <f t="shared" si="260"/>
        <v>土</v>
      </c>
      <c r="AWY12" s="193" t="str">
        <f t="shared" si="260"/>
        <v>日</v>
      </c>
      <c r="AWZ12" s="193" t="str">
        <f t="shared" si="260"/>
        <v>月</v>
      </c>
      <c r="AXA12" s="194" t="str">
        <f t="shared" si="260"/>
        <v>火</v>
      </c>
      <c r="AXB12" s="192" t="str">
        <f t="shared" si="260"/>
        <v>水</v>
      </c>
      <c r="AXC12" s="193" t="str">
        <f t="shared" si="260"/>
        <v>木</v>
      </c>
      <c r="AXD12" s="193" t="str">
        <f t="shared" si="260"/>
        <v>金</v>
      </c>
      <c r="AXE12" s="193" t="str">
        <f t="shared" si="260"/>
        <v>土</v>
      </c>
      <c r="AXF12" s="193" t="str">
        <f t="shared" si="260"/>
        <v>日</v>
      </c>
      <c r="AXG12" s="193" t="str">
        <f t="shared" si="260"/>
        <v>月</v>
      </c>
      <c r="AXH12" s="194" t="str">
        <f t="shared" si="260"/>
        <v>火</v>
      </c>
      <c r="AXI12" s="192" t="str">
        <f t="shared" si="260"/>
        <v>水</v>
      </c>
      <c r="AXJ12" s="193" t="str">
        <f t="shared" si="260"/>
        <v>木</v>
      </c>
      <c r="AXK12" s="193" t="str">
        <f t="shared" si="260"/>
        <v>金</v>
      </c>
      <c r="AXL12" s="193" t="str">
        <f t="shared" si="260"/>
        <v>土</v>
      </c>
      <c r="AXM12" s="193" t="str">
        <f t="shared" si="260"/>
        <v>日</v>
      </c>
      <c r="AXN12" s="193" t="str">
        <f t="shared" si="260"/>
        <v>月</v>
      </c>
      <c r="AXO12" s="194" t="str">
        <f t="shared" ref="AXO12:AZZ12" si="261">TEXT(AXO11,"aaa")</f>
        <v>火</v>
      </c>
      <c r="AXP12" s="192" t="str">
        <f t="shared" si="261"/>
        <v>水</v>
      </c>
      <c r="AXQ12" s="193" t="str">
        <f t="shared" si="261"/>
        <v>木</v>
      </c>
      <c r="AXR12" s="193" t="str">
        <f t="shared" si="261"/>
        <v>金</v>
      </c>
      <c r="AXS12" s="193" t="str">
        <f t="shared" si="261"/>
        <v>土</v>
      </c>
      <c r="AXT12" s="193" t="str">
        <f t="shared" si="261"/>
        <v>日</v>
      </c>
      <c r="AXU12" s="193" t="str">
        <f t="shared" si="261"/>
        <v>月</v>
      </c>
      <c r="AXV12" s="194" t="str">
        <f t="shared" si="261"/>
        <v>火</v>
      </c>
      <c r="AXW12" s="192" t="str">
        <f t="shared" si="261"/>
        <v>水</v>
      </c>
      <c r="AXX12" s="193" t="str">
        <f t="shared" si="261"/>
        <v>木</v>
      </c>
      <c r="AXY12" s="193" t="str">
        <f t="shared" si="261"/>
        <v>金</v>
      </c>
      <c r="AXZ12" s="193" t="str">
        <f t="shared" si="261"/>
        <v>土</v>
      </c>
      <c r="AYA12" s="193" t="str">
        <f t="shared" si="261"/>
        <v>日</v>
      </c>
      <c r="AYB12" s="193" t="str">
        <f t="shared" si="261"/>
        <v>月</v>
      </c>
      <c r="AYC12" s="194" t="str">
        <f t="shared" si="261"/>
        <v>火</v>
      </c>
      <c r="AYD12" s="192" t="str">
        <f t="shared" si="261"/>
        <v>水</v>
      </c>
      <c r="AYE12" s="193" t="str">
        <f t="shared" si="261"/>
        <v>木</v>
      </c>
      <c r="AYF12" s="193" t="str">
        <f t="shared" si="261"/>
        <v>金</v>
      </c>
      <c r="AYG12" s="193" t="str">
        <f t="shared" si="261"/>
        <v>土</v>
      </c>
      <c r="AYH12" s="193" t="str">
        <f t="shared" si="261"/>
        <v>日</v>
      </c>
      <c r="AYI12" s="193" t="str">
        <f t="shared" si="261"/>
        <v>月</v>
      </c>
      <c r="AYJ12" s="194" t="str">
        <f t="shared" si="261"/>
        <v>火</v>
      </c>
      <c r="AYK12" s="192" t="str">
        <f t="shared" si="261"/>
        <v>水</v>
      </c>
      <c r="AYL12" s="193" t="str">
        <f t="shared" si="261"/>
        <v>木</v>
      </c>
      <c r="AYM12" s="193" t="str">
        <f t="shared" si="261"/>
        <v>金</v>
      </c>
      <c r="AYN12" s="193" t="str">
        <f t="shared" si="261"/>
        <v>土</v>
      </c>
      <c r="AYO12" s="193" t="str">
        <f t="shared" si="261"/>
        <v>日</v>
      </c>
      <c r="AYP12" s="193" t="str">
        <f t="shared" si="261"/>
        <v>月</v>
      </c>
      <c r="AYQ12" s="194" t="str">
        <f t="shared" si="261"/>
        <v>火</v>
      </c>
      <c r="AYR12" s="192" t="str">
        <f t="shared" si="261"/>
        <v>水</v>
      </c>
      <c r="AYS12" s="193" t="str">
        <f t="shared" si="261"/>
        <v>木</v>
      </c>
      <c r="AYT12" s="193" t="str">
        <f t="shared" si="261"/>
        <v>金</v>
      </c>
      <c r="AYU12" s="193" t="str">
        <f t="shared" si="261"/>
        <v>土</v>
      </c>
      <c r="AYV12" s="193" t="str">
        <f t="shared" si="261"/>
        <v>日</v>
      </c>
      <c r="AYW12" s="193" t="str">
        <f t="shared" si="261"/>
        <v>月</v>
      </c>
      <c r="AYX12" s="194" t="str">
        <f t="shared" si="261"/>
        <v>火</v>
      </c>
      <c r="AYY12" s="192" t="str">
        <f t="shared" si="261"/>
        <v>水</v>
      </c>
      <c r="AYZ12" s="193" t="str">
        <f t="shared" si="261"/>
        <v>木</v>
      </c>
      <c r="AZA12" s="193" t="str">
        <f t="shared" si="261"/>
        <v>金</v>
      </c>
      <c r="AZB12" s="193" t="str">
        <f t="shared" si="261"/>
        <v>土</v>
      </c>
      <c r="AZC12" s="193" t="str">
        <f t="shared" si="261"/>
        <v>日</v>
      </c>
      <c r="AZD12" s="193" t="str">
        <f t="shared" si="261"/>
        <v>月</v>
      </c>
      <c r="AZE12" s="194" t="str">
        <f t="shared" si="261"/>
        <v>火</v>
      </c>
      <c r="AZF12" s="192" t="str">
        <f t="shared" si="261"/>
        <v>水</v>
      </c>
      <c r="AZG12" s="193" t="str">
        <f t="shared" si="261"/>
        <v>木</v>
      </c>
      <c r="AZH12" s="193" t="str">
        <f t="shared" si="261"/>
        <v>金</v>
      </c>
      <c r="AZI12" s="193" t="str">
        <f t="shared" si="261"/>
        <v>土</v>
      </c>
      <c r="AZJ12" s="193" t="str">
        <f t="shared" si="261"/>
        <v>日</v>
      </c>
      <c r="AZK12" s="193" t="str">
        <f t="shared" si="261"/>
        <v>月</v>
      </c>
      <c r="AZL12" s="194" t="str">
        <f t="shared" si="261"/>
        <v>火</v>
      </c>
      <c r="AZM12" s="192" t="str">
        <f t="shared" si="261"/>
        <v>水</v>
      </c>
      <c r="AZN12" s="193" t="str">
        <f t="shared" si="261"/>
        <v>木</v>
      </c>
      <c r="AZO12" s="193" t="str">
        <f t="shared" si="261"/>
        <v>金</v>
      </c>
      <c r="AZP12" s="193" t="str">
        <f t="shared" si="261"/>
        <v>土</v>
      </c>
      <c r="AZQ12" s="193" t="str">
        <f t="shared" si="261"/>
        <v>日</v>
      </c>
      <c r="AZR12" s="193" t="str">
        <f t="shared" si="261"/>
        <v>月</v>
      </c>
      <c r="AZS12" s="194" t="str">
        <f t="shared" si="261"/>
        <v>火</v>
      </c>
      <c r="AZT12" s="192" t="str">
        <f t="shared" si="261"/>
        <v>水</v>
      </c>
      <c r="AZU12" s="193" t="str">
        <f t="shared" si="261"/>
        <v>木</v>
      </c>
      <c r="AZV12" s="193" t="str">
        <f t="shared" si="261"/>
        <v>金</v>
      </c>
      <c r="AZW12" s="193" t="str">
        <f t="shared" si="261"/>
        <v>土</v>
      </c>
      <c r="AZX12" s="193" t="str">
        <f t="shared" si="261"/>
        <v>日</v>
      </c>
      <c r="AZY12" s="193" t="str">
        <f t="shared" si="261"/>
        <v>月</v>
      </c>
      <c r="AZZ12" s="194" t="str">
        <f t="shared" si="261"/>
        <v>火</v>
      </c>
      <c r="BAA12" s="192" t="str">
        <f t="shared" ref="BAA12:BCL12" si="262">TEXT(BAA11,"aaa")</f>
        <v>水</v>
      </c>
      <c r="BAB12" s="193" t="str">
        <f t="shared" si="262"/>
        <v>木</v>
      </c>
      <c r="BAC12" s="193" t="str">
        <f t="shared" si="262"/>
        <v>金</v>
      </c>
      <c r="BAD12" s="193" t="str">
        <f t="shared" si="262"/>
        <v>土</v>
      </c>
      <c r="BAE12" s="193" t="str">
        <f t="shared" si="262"/>
        <v>日</v>
      </c>
      <c r="BAF12" s="193" t="str">
        <f t="shared" si="262"/>
        <v>月</v>
      </c>
      <c r="BAG12" s="194" t="str">
        <f t="shared" si="262"/>
        <v>火</v>
      </c>
      <c r="BAH12" s="192" t="str">
        <f t="shared" si="262"/>
        <v>水</v>
      </c>
      <c r="BAI12" s="193" t="str">
        <f t="shared" si="262"/>
        <v>木</v>
      </c>
      <c r="BAJ12" s="193" t="str">
        <f t="shared" si="262"/>
        <v>金</v>
      </c>
      <c r="BAK12" s="193" t="str">
        <f t="shared" si="262"/>
        <v>土</v>
      </c>
      <c r="BAL12" s="193" t="str">
        <f t="shared" si="262"/>
        <v>日</v>
      </c>
      <c r="BAM12" s="193" t="str">
        <f t="shared" si="262"/>
        <v>月</v>
      </c>
      <c r="BAN12" s="194" t="str">
        <f t="shared" si="262"/>
        <v>火</v>
      </c>
      <c r="BAO12" s="192" t="str">
        <f t="shared" si="262"/>
        <v>水</v>
      </c>
      <c r="BAP12" s="193" t="str">
        <f t="shared" si="262"/>
        <v>木</v>
      </c>
      <c r="BAQ12" s="193" t="str">
        <f t="shared" si="262"/>
        <v>金</v>
      </c>
      <c r="BAR12" s="193" t="str">
        <f t="shared" si="262"/>
        <v>土</v>
      </c>
      <c r="BAS12" s="193" t="str">
        <f t="shared" si="262"/>
        <v>日</v>
      </c>
      <c r="BAT12" s="193" t="str">
        <f t="shared" si="262"/>
        <v>月</v>
      </c>
      <c r="BAU12" s="194" t="str">
        <f t="shared" si="262"/>
        <v>火</v>
      </c>
      <c r="BAV12" s="192" t="str">
        <f t="shared" si="262"/>
        <v>水</v>
      </c>
      <c r="BAW12" s="193" t="str">
        <f t="shared" si="262"/>
        <v>木</v>
      </c>
      <c r="BAX12" s="193" t="str">
        <f t="shared" si="262"/>
        <v>金</v>
      </c>
      <c r="BAY12" s="193" t="str">
        <f t="shared" si="262"/>
        <v>土</v>
      </c>
      <c r="BAZ12" s="193" t="str">
        <f t="shared" si="262"/>
        <v>日</v>
      </c>
      <c r="BBA12" s="193" t="str">
        <f t="shared" si="262"/>
        <v>月</v>
      </c>
      <c r="BBB12" s="194" t="str">
        <f t="shared" si="262"/>
        <v>火</v>
      </c>
      <c r="BBC12" s="192" t="str">
        <f t="shared" si="262"/>
        <v>水</v>
      </c>
      <c r="BBD12" s="193" t="str">
        <f t="shared" si="262"/>
        <v>木</v>
      </c>
      <c r="BBE12" s="193" t="str">
        <f t="shared" si="262"/>
        <v>金</v>
      </c>
      <c r="BBF12" s="193" t="str">
        <f t="shared" si="262"/>
        <v>土</v>
      </c>
      <c r="BBG12" s="193" t="str">
        <f t="shared" si="262"/>
        <v>日</v>
      </c>
      <c r="BBH12" s="193" t="str">
        <f t="shared" si="262"/>
        <v>月</v>
      </c>
      <c r="BBI12" s="194" t="str">
        <f t="shared" si="262"/>
        <v>火</v>
      </c>
      <c r="BBJ12" s="192" t="str">
        <f t="shared" si="262"/>
        <v>水</v>
      </c>
      <c r="BBK12" s="193" t="str">
        <f t="shared" si="262"/>
        <v>木</v>
      </c>
      <c r="BBL12" s="193" t="str">
        <f t="shared" si="262"/>
        <v>金</v>
      </c>
      <c r="BBM12" s="193" t="str">
        <f t="shared" si="262"/>
        <v>土</v>
      </c>
      <c r="BBN12" s="193" t="str">
        <f t="shared" si="262"/>
        <v>日</v>
      </c>
      <c r="BBO12" s="193" t="str">
        <f t="shared" si="262"/>
        <v>月</v>
      </c>
      <c r="BBP12" s="194" t="str">
        <f t="shared" si="262"/>
        <v>火</v>
      </c>
      <c r="BBQ12" s="192" t="str">
        <f t="shared" si="262"/>
        <v>水</v>
      </c>
      <c r="BBR12" s="193" t="str">
        <f t="shared" si="262"/>
        <v>木</v>
      </c>
      <c r="BBS12" s="193" t="str">
        <f t="shared" si="262"/>
        <v>金</v>
      </c>
      <c r="BBT12" s="193" t="str">
        <f t="shared" si="262"/>
        <v>土</v>
      </c>
      <c r="BBU12" s="193" t="str">
        <f t="shared" si="262"/>
        <v>日</v>
      </c>
      <c r="BBV12" s="193" t="str">
        <f t="shared" si="262"/>
        <v>月</v>
      </c>
      <c r="BBW12" s="194" t="str">
        <f t="shared" si="262"/>
        <v>火</v>
      </c>
      <c r="BBX12" s="192" t="str">
        <f t="shared" si="262"/>
        <v>水</v>
      </c>
      <c r="BBY12" s="193" t="str">
        <f t="shared" si="262"/>
        <v>木</v>
      </c>
      <c r="BBZ12" s="193" t="str">
        <f t="shared" si="262"/>
        <v>金</v>
      </c>
      <c r="BCA12" s="193" t="str">
        <f t="shared" si="262"/>
        <v>土</v>
      </c>
      <c r="BCB12" s="193" t="str">
        <f t="shared" si="262"/>
        <v>日</v>
      </c>
      <c r="BCC12" s="193" t="str">
        <f t="shared" si="262"/>
        <v>月</v>
      </c>
      <c r="BCD12" s="194" t="str">
        <f t="shared" si="262"/>
        <v>火</v>
      </c>
      <c r="BCE12" s="192" t="str">
        <f t="shared" si="262"/>
        <v>水</v>
      </c>
      <c r="BCF12" s="193" t="str">
        <f t="shared" si="262"/>
        <v>木</v>
      </c>
      <c r="BCG12" s="193" t="str">
        <f t="shared" si="262"/>
        <v>金</v>
      </c>
      <c r="BCH12" s="193" t="str">
        <f t="shared" si="262"/>
        <v>土</v>
      </c>
      <c r="BCI12" s="193" t="str">
        <f t="shared" si="262"/>
        <v>日</v>
      </c>
      <c r="BCJ12" s="193" t="str">
        <f t="shared" si="262"/>
        <v>月</v>
      </c>
      <c r="BCK12" s="194" t="str">
        <f t="shared" si="262"/>
        <v>火</v>
      </c>
      <c r="BCL12" s="192" t="str">
        <f t="shared" si="262"/>
        <v>水</v>
      </c>
      <c r="BCM12" s="193" t="str">
        <f t="shared" ref="BCM12:BEX12" si="263">TEXT(BCM11,"aaa")</f>
        <v>木</v>
      </c>
      <c r="BCN12" s="193" t="str">
        <f t="shared" si="263"/>
        <v>金</v>
      </c>
      <c r="BCO12" s="193" t="str">
        <f t="shared" si="263"/>
        <v>土</v>
      </c>
      <c r="BCP12" s="193" t="str">
        <f t="shared" si="263"/>
        <v>日</v>
      </c>
      <c r="BCQ12" s="193" t="str">
        <f t="shared" si="263"/>
        <v>月</v>
      </c>
      <c r="BCR12" s="194" t="str">
        <f t="shared" si="263"/>
        <v>火</v>
      </c>
      <c r="BCS12" s="192" t="str">
        <f t="shared" si="263"/>
        <v>水</v>
      </c>
      <c r="BCT12" s="193" t="str">
        <f t="shared" si="263"/>
        <v>木</v>
      </c>
      <c r="BCU12" s="193" t="str">
        <f t="shared" si="263"/>
        <v>金</v>
      </c>
      <c r="BCV12" s="193" t="str">
        <f t="shared" si="263"/>
        <v>土</v>
      </c>
      <c r="BCW12" s="193" t="str">
        <f t="shared" si="263"/>
        <v>日</v>
      </c>
      <c r="BCX12" s="193" t="str">
        <f t="shared" si="263"/>
        <v>月</v>
      </c>
      <c r="BCY12" s="194" t="str">
        <f t="shared" si="263"/>
        <v>火</v>
      </c>
      <c r="BCZ12" s="192" t="str">
        <f t="shared" si="263"/>
        <v>水</v>
      </c>
      <c r="BDA12" s="193" t="str">
        <f t="shared" si="263"/>
        <v>木</v>
      </c>
      <c r="BDB12" s="193" t="str">
        <f t="shared" si="263"/>
        <v>金</v>
      </c>
      <c r="BDC12" s="193" t="str">
        <f t="shared" si="263"/>
        <v>土</v>
      </c>
      <c r="BDD12" s="193" t="str">
        <f t="shared" si="263"/>
        <v>日</v>
      </c>
      <c r="BDE12" s="193" t="str">
        <f t="shared" si="263"/>
        <v>月</v>
      </c>
      <c r="BDF12" s="194" t="str">
        <f t="shared" si="263"/>
        <v>火</v>
      </c>
      <c r="BDG12" s="192" t="str">
        <f t="shared" si="263"/>
        <v>水</v>
      </c>
      <c r="BDH12" s="193" t="str">
        <f t="shared" si="263"/>
        <v>木</v>
      </c>
      <c r="BDI12" s="193" t="str">
        <f t="shared" si="263"/>
        <v>金</v>
      </c>
      <c r="BDJ12" s="193" t="str">
        <f t="shared" si="263"/>
        <v>土</v>
      </c>
      <c r="BDK12" s="193" t="str">
        <f t="shared" si="263"/>
        <v>日</v>
      </c>
      <c r="BDL12" s="193" t="str">
        <f t="shared" si="263"/>
        <v>月</v>
      </c>
      <c r="BDM12" s="194" t="str">
        <f t="shared" si="263"/>
        <v>火</v>
      </c>
      <c r="BDN12" s="192" t="str">
        <f t="shared" si="263"/>
        <v>水</v>
      </c>
      <c r="BDO12" s="193" t="str">
        <f t="shared" si="263"/>
        <v>木</v>
      </c>
      <c r="BDP12" s="193" t="str">
        <f t="shared" si="263"/>
        <v>金</v>
      </c>
      <c r="BDQ12" s="193" t="str">
        <f t="shared" si="263"/>
        <v>土</v>
      </c>
      <c r="BDR12" s="193" t="str">
        <f t="shared" si="263"/>
        <v>日</v>
      </c>
      <c r="BDS12" s="193" t="str">
        <f t="shared" si="263"/>
        <v>月</v>
      </c>
      <c r="BDT12" s="194" t="str">
        <f t="shared" si="263"/>
        <v>火</v>
      </c>
      <c r="BDU12" s="192" t="str">
        <f t="shared" si="263"/>
        <v>水</v>
      </c>
      <c r="BDV12" s="193" t="str">
        <f t="shared" si="263"/>
        <v>木</v>
      </c>
      <c r="BDW12" s="193" t="str">
        <f t="shared" si="263"/>
        <v>金</v>
      </c>
      <c r="BDX12" s="193" t="str">
        <f t="shared" si="263"/>
        <v>土</v>
      </c>
      <c r="BDY12" s="193" t="str">
        <f t="shared" si="263"/>
        <v>日</v>
      </c>
      <c r="BDZ12" s="193" t="str">
        <f t="shared" si="263"/>
        <v>月</v>
      </c>
      <c r="BEA12" s="194" t="str">
        <f t="shared" si="263"/>
        <v>火</v>
      </c>
      <c r="BEB12" s="192" t="str">
        <f t="shared" si="263"/>
        <v>水</v>
      </c>
      <c r="BEC12" s="193" t="str">
        <f t="shared" si="263"/>
        <v>木</v>
      </c>
      <c r="BED12" s="193" t="str">
        <f t="shared" si="263"/>
        <v>金</v>
      </c>
      <c r="BEE12" s="193" t="str">
        <f t="shared" si="263"/>
        <v>土</v>
      </c>
      <c r="BEF12" s="193" t="str">
        <f t="shared" si="263"/>
        <v>日</v>
      </c>
      <c r="BEG12" s="193" t="str">
        <f t="shared" si="263"/>
        <v>月</v>
      </c>
      <c r="BEH12" s="194" t="str">
        <f t="shared" si="263"/>
        <v>火</v>
      </c>
      <c r="BEI12" s="192" t="str">
        <f t="shared" si="263"/>
        <v>水</v>
      </c>
      <c r="BEJ12" s="193" t="str">
        <f t="shared" si="263"/>
        <v>木</v>
      </c>
      <c r="BEK12" s="193" t="str">
        <f t="shared" si="263"/>
        <v>金</v>
      </c>
      <c r="BEL12" s="193" t="str">
        <f t="shared" si="263"/>
        <v>土</v>
      </c>
      <c r="BEM12" s="193" t="str">
        <f t="shared" si="263"/>
        <v>日</v>
      </c>
      <c r="BEN12" s="193" t="str">
        <f t="shared" si="263"/>
        <v>月</v>
      </c>
      <c r="BEO12" s="194" t="str">
        <f t="shared" si="263"/>
        <v>火</v>
      </c>
      <c r="BEP12" s="192" t="str">
        <f t="shared" si="263"/>
        <v>水</v>
      </c>
      <c r="BEQ12" s="193" t="str">
        <f t="shared" si="263"/>
        <v>木</v>
      </c>
      <c r="BER12" s="193" t="str">
        <f t="shared" si="263"/>
        <v>金</v>
      </c>
      <c r="BES12" s="193" t="str">
        <f t="shared" si="263"/>
        <v>土</v>
      </c>
      <c r="BET12" s="193" t="str">
        <f t="shared" si="263"/>
        <v>日</v>
      </c>
      <c r="BEU12" s="193" t="str">
        <f t="shared" si="263"/>
        <v>月</v>
      </c>
      <c r="BEV12" s="194" t="str">
        <f t="shared" si="263"/>
        <v>火</v>
      </c>
      <c r="BEW12" s="192" t="str">
        <f t="shared" si="263"/>
        <v>水</v>
      </c>
      <c r="BEX12" s="193" t="str">
        <f t="shared" si="263"/>
        <v>木</v>
      </c>
      <c r="BEY12" s="193" t="str">
        <f t="shared" ref="BEY12:BHJ12" si="264">TEXT(BEY11,"aaa")</f>
        <v>金</v>
      </c>
      <c r="BEZ12" s="193" t="str">
        <f t="shared" si="264"/>
        <v>土</v>
      </c>
      <c r="BFA12" s="193" t="str">
        <f t="shared" si="264"/>
        <v>日</v>
      </c>
      <c r="BFB12" s="193" t="str">
        <f t="shared" si="264"/>
        <v>月</v>
      </c>
      <c r="BFC12" s="194" t="str">
        <f t="shared" si="264"/>
        <v>火</v>
      </c>
      <c r="BFD12" s="192" t="str">
        <f t="shared" si="264"/>
        <v>水</v>
      </c>
      <c r="BFE12" s="193" t="str">
        <f t="shared" si="264"/>
        <v>木</v>
      </c>
      <c r="BFF12" s="193" t="str">
        <f t="shared" si="264"/>
        <v>金</v>
      </c>
      <c r="BFG12" s="193" t="str">
        <f t="shared" si="264"/>
        <v>土</v>
      </c>
      <c r="BFH12" s="193" t="str">
        <f t="shared" si="264"/>
        <v>日</v>
      </c>
      <c r="BFI12" s="193" t="str">
        <f t="shared" si="264"/>
        <v>月</v>
      </c>
      <c r="BFJ12" s="194" t="str">
        <f t="shared" si="264"/>
        <v>火</v>
      </c>
      <c r="BFK12" s="192" t="str">
        <f t="shared" si="264"/>
        <v>水</v>
      </c>
      <c r="BFL12" s="193" t="str">
        <f t="shared" si="264"/>
        <v>木</v>
      </c>
      <c r="BFM12" s="193" t="str">
        <f t="shared" si="264"/>
        <v>金</v>
      </c>
      <c r="BFN12" s="193" t="str">
        <f t="shared" si="264"/>
        <v>土</v>
      </c>
      <c r="BFO12" s="193" t="str">
        <f t="shared" si="264"/>
        <v>日</v>
      </c>
      <c r="BFP12" s="193" t="str">
        <f t="shared" si="264"/>
        <v>月</v>
      </c>
      <c r="BFQ12" s="194" t="str">
        <f t="shared" si="264"/>
        <v>火</v>
      </c>
      <c r="BFR12" s="192" t="str">
        <f t="shared" si="264"/>
        <v>水</v>
      </c>
      <c r="BFS12" s="193" t="str">
        <f t="shared" si="264"/>
        <v>木</v>
      </c>
      <c r="BFT12" s="193" t="str">
        <f t="shared" si="264"/>
        <v>金</v>
      </c>
      <c r="BFU12" s="193" t="str">
        <f t="shared" si="264"/>
        <v>土</v>
      </c>
      <c r="BFV12" s="193" t="str">
        <f t="shared" si="264"/>
        <v>日</v>
      </c>
      <c r="BFW12" s="193" t="str">
        <f t="shared" si="264"/>
        <v>月</v>
      </c>
      <c r="BFX12" s="194" t="str">
        <f t="shared" si="264"/>
        <v>火</v>
      </c>
      <c r="BFY12" s="192" t="str">
        <f t="shared" si="264"/>
        <v>水</v>
      </c>
      <c r="BFZ12" s="193" t="str">
        <f t="shared" si="264"/>
        <v>木</v>
      </c>
      <c r="BGA12" s="193" t="str">
        <f t="shared" si="264"/>
        <v>金</v>
      </c>
      <c r="BGB12" s="193" t="str">
        <f t="shared" si="264"/>
        <v>土</v>
      </c>
      <c r="BGC12" s="193" t="str">
        <f t="shared" si="264"/>
        <v>日</v>
      </c>
      <c r="BGD12" s="193" t="str">
        <f t="shared" si="264"/>
        <v>月</v>
      </c>
      <c r="BGE12" s="194" t="str">
        <f t="shared" si="264"/>
        <v>火</v>
      </c>
      <c r="BGF12" s="192" t="str">
        <f t="shared" si="264"/>
        <v>水</v>
      </c>
      <c r="BGG12" s="193" t="str">
        <f t="shared" si="264"/>
        <v>木</v>
      </c>
      <c r="BGH12" s="193" t="str">
        <f t="shared" si="264"/>
        <v>金</v>
      </c>
      <c r="BGI12" s="193" t="str">
        <f t="shared" si="264"/>
        <v>土</v>
      </c>
      <c r="BGJ12" s="193" t="str">
        <f t="shared" si="264"/>
        <v>日</v>
      </c>
      <c r="BGK12" s="193" t="str">
        <f t="shared" si="264"/>
        <v>月</v>
      </c>
      <c r="BGL12" s="194" t="str">
        <f t="shared" si="264"/>
        <v>火</v>
      </c>
      <c r="BGM12" s="192" t="str">
        <f t="shared" si="264"/>
        <v>水</v>
      </c>
      <c r="BGN12" s="193" t="str">
        <f t="shared" si="264"/>
        <v>木</v>
      </c>
      <c r="BGO12" s="193" t="str">
        <f t="shared" si="264"/>
        <v>金</v>
      </c>
      <c r="BGP12" s="193" t="str">
        <f t="shared" si="264"/>
        <v>土</v>
      </c>
      <c r="BGQ12" s="193" t="str">
        <f t="shared" si="264"/>
        <v>日</v>
      </c>
      <c r="BGR12" s="193" t="str">
        <f t="shared" si="264"/>
        <v>月</v>
      </c>
      <c r="BGS12" s="194" t="str">
        <f t="shared" si="264"/>
        <v>火</v>
      </c>
      <c r="BGT12" s="192" t="str">
        <f t="shared" si="264"/>
        <v>水</v>
      </c>
      <c r="BGU12" s="193" t="str">
        <f t="shared" si="264"/>
        <v>木</v>
      </c>
      <c r="BGV12" s="193" t="str">
        <f t="shared" si="264"/>
        <v>金</v>
      </c>
      <c r="BGW12" s="193" t="str">
        <f t="shared" si="264"/>
        <v>土</v>
      </c>
      <c r="BGX12" s="193" t="str">
        <f t="shared" si="264"/>
        <v>日</v>
      </c>
      <c r="BGY12" s="193" t="str">
        <f t="shared" si="264"/>
        <v>月</v>
      </c>
      <c r="BGZ12" s="194" t="str">
        <f t="shared" si="264"/>
        <v>火</v>
      </c>
      <c r="BHA12" s="192" t="str">
        <f t="shared" si="264"/>
        <v>水</v>
      </c>
      <c r="BHB12" s="193" t="str">
        <f t="shared" si="264"/>
        <v>木</v>
      </c>
      <c r="BHC12" s="193" t="str">
        <f t="shared" si="264"/>
        <v>金</v>
      </c>
      <c r="BHD12" s="193" t="str">
        <f t="shared" si="264"/>
        <v>土</v>
      </c>
      <c r="BHE12" s="193" t="str">
        <f t="shared" si="264"/>
        <v>日</v>
      </c>
      <c r="BHF12" s="193" t="str">
        <f t="shared" si="264"/>
        <v>月</v>
      </c>
      <c r="BHG12" s="194" t="str">
        <f t="shared" si="264"/>
        <v>火</v>
      </c>
      <c r="BHH12" s="192" t="str">
        <f t="shared" si="264"/>
        <v>水</v>
      </c>
      <c r="BHI12" s="193" t="str">
        <f t="shared" si="264"/>
        <v>木</v>
      </c>
      <c r="BHJ12" s="193" t="str">
        <f t="shared" si="264"/>
        <v>金</v>
      </c>
      <c r="BHK12" s="193" t="str">
        <f t="shared" ref="BHK12:BJV12" si="265">TEXT(BHK11,"aaa")</f>
        <v>土</v>
      </c>
      <c r="BHL12" s="193" t="str">
        <f t="shared" si="265"/>
        <v>日</v>
      </c>
      <c r="BHM12" s="193" t="str">
        <f t="shared" si="265"/>
        <v>月</v>
      </c>
      <c r="BHN12" s="194" t="str">
        <f t="shared" si="265"/>
        <v>火</v>
      </c>
      <c r="BHO12" s="192" t="str">
        <f t="shared" si="265"/>
        <v>水</v>
      </c>
      <c r="BHP12" s="193" t="str">
        <f t="shared" si="265"/>
        <v>木</v>
      </c>
      <c r="BHQ12" s="193" t="str">
        <f t="shared" si="265"/>
        <v>金</v>
      </c>
      <c r="BHR12" s="193" t="str">
        <f t="shared" si="265"/>
        <v>土</v>
      </c>
      <c r="BHS12" s="193" t="str">
        <f t="shared" si="265"/>
        <v>日</v>
      </c>
      <c r="BHT12" s="193" t="str">
        <f t="shared" si="265"/>
        <v>月</v>
      </c>
      <c r="BHU12" s="194" t="str">
        <f t="shared" si="265"/>
        <v>火</v>
      </c>
      <c r="BHV12" s="192" t="str">
        <f t="shared" si="265"/>
        <v>水</v>
      </c>
      <c r="BHW12" s="193" t="str">
        <f t="shared" si="265"/>
        <v>木</v>
      </c>
      <c r="BHX12" s="193" t="str">
        <f t="shared" si="265"/>
        <v>金</v>
      </c>
      <c r="BHY12" s="193" t="str">
        <f t="shared" si="265"/>
        <v>土</v>
      </c>
      <c r="BHZ12" s="193" t="str">
        <f t="shared" si="265"/>
        <v>日</v>
      </c>
      <c r="BIA12" s="193" t="str">
        <f t="shared" si="265"/>
        <v>月</v>
      </c>
      <c r="BIB12" s="194" t="str">
        <f t="shared" si="265"/>
        <v>火</v>
      </c>
      <c r="BIC12" s="192" t="str">
        <f t="shared" si="265"/>
        <v>水</v>
      </c>
      <c r="BID12" s="193" t="str">
        <f t="shared" si="265"/>
        <v>木</v>
      </c>
      <c r="BIE12" s="193" t="str">
        <f t="shared" si="265"/>
        <v>金</v>
      </c>
      <c r="BIF12" s="193" t="str">
        <f t="shared" si="265"/>
        <v>土</v>
      </c>
      <c r="BIG12" s="193" t="str">
        <f t="shared" si="265"/>
        <v>日</v>
      </c>
      <c r="BIH12" s="193" t="str">
        <f t="shared" si="265"/>
        <v>月</v>
      </c>
      <c r="BII12" s="194" t="str">
        <f t="shared" si="265"/>
        <v>火</v>
      </c>
      <c r="BIJ12" s="192" t="str">
        <f t="shared" si="265"/>
        <v>水</v>
      </c>
      <c r="BIK12" s="193" t="str">
        <f t="shared" si="265"/>
        <v>木</v>
      </c>
      <c r="BIL12" s="193" t="str">
        <f t="shared" si="265"/>
        <v>金</v>
      </c>
      <c r="BIM12" s="193" t="str">
        <f t="shared" si="265"/>
        <v>土</v>
      </c>
      <c r="BIN12" s="193" t="str">
        <f t="shared" si="265"/>
        <v>日</v>
      </c>
      <c r="BIO12" s="193" t="str">
        <f t="shared" si="265"/>
        <v>月</v>
      </c>
      <c r="BIP12" s="194" t="str">
        <f t="shared" si="265"/>
        <v>火</v>
      </c>
      <c r="BIQ12" s="192" t="str">
        <f t="shared" si="265"/>
        <v>水</v>
      </c>
      <c r="BIR12" s="193" t="str">
        <f t="shared" si="265"/>
        <v>木</v>
      </c>
      <c r="BIS12" s="193" t="str">
        <f t="shared" si="265"/>
        <v>金</v>
      </c>
      <c r="BIT12" s="193" t="str">
        <f t="shared" si="265"/>
        <v>土</v>
      </c>
      <c r="BIU12" s="193" t="str">
        <f t="shared" si="265"/>
        <v>日</v>
      </c>
      <c r="BIV12" s="193" t="str">
        <f t="shared" si="265"/>
        <v>月</v>
      </c>
      <c r="BIW12" s="194" t="str">
        <f t="shared" si="265"/>
        <v>火</v>
      </c>
      <c r="BIX12" s="192" t="str">
        <f t="shared" si="265"/>
        <v>水</v>
      </c>
      <c r="BIY12" s="193" t="str">
        <f t="shared" si="265"/>
        <v>木</v>
      </c>
      <c r="BIZ12" s="193" t="str">
        <f t="shared" si="265"/>
        <v>金</v>
      </c>
      <c r="BJA12" s="193" t="str">
        <f t="shared" si="265"/>
        <v>土</v>
      </c>
      <c r="BJB12" s="193" t="str">
        <f t="shared" si="265"/>
        <v>日</v>
      </c>
      <c r="BJC12" s="193" t="str">
        <f t="shared" si="265"/>
        <v>月</v>
      </c>
      <c r="BJD12" s="194" t="str">
        <f t="shared" si="265"/>
        <v>火</v>
      </c>
      <c r="BJE12" s="192" t="str">
        <f t="shared" si="265"/>
        <v>水</v>
      </c>
      <c r="BJF12" s="193" t="str">
        <f t="shared" si="265"/>
        <v>木</v>
      </c>
      <c r="BJG12" s="193" t="str">
        <f t="shared" si="265"/>
        <v>金</v>
      </c>
      <c r="BJH12" s="193" t="str">
        <f t="shared" si="265"/>
        <v>土</v>
      </c>
      <c r="BJI12" s="193" t="str">
        <f t="shared" si="265"/>
        <v>日</v>
      </c>
      <c r="BJJ12" s="193" t="str">
        <f t="shared" si="265"/>
        <v>月</v>
      </c>
      <c r="BJK12" s="194" t="str">
        <f t="shared" si="265"/>
        <v>火</v>
      </c>
      <c r="BJL12" s="192" t="str">
        <f t="shared" si="265"/>
        <v>水</v>
      </c>
      <c r="BJM12" s="193" t="str">
        <f t="shared" si="265"/>
        <v>木</v>
      </c>
      <c r="BJN12" s="193" t="str">
        <f t="shared" si="265"/>
        <v>金</v>
      </c>
      <c r="BJO12" s="193" t="str">
        <f t="shared" si="265"/>
        <v>土</v>
      </c>
      <c r="BJP12" s="193" t="str">
        <f t="shared" si="265"/>
        <v>日</v>
      </c>
      <c r="BJQ12" s="193" t="str">
        <f t="shared" si="265"/>
        <v>月</v>
      </c>
      <c r="BJR12" s="194" t="str">
        <f t="shared" si="265"/>
        <v>火</v>
      </c>
      <c r="BJS12" s="192" t="str">
        <f t="shared" si="265"/>
        <v>水</v>
      </c>
      <c r="BJT12" s="193" t="str">
        <f t="shared" si="265"/>
        <v>木</v>
      </c>
      <c r="BJU12" s="193" t="str">
        <f t="shared" si="265"/>
        <v>金</v>
      </c>
      <c r="BJV12" s="193" t="str">
        <f t="shared" si="265"/>
        <v>土</v>
      </c>
      <c r="BJW12" s="193" t="str">
        <f t="shared" ref="BJW12:BMH12" si="266">TEXT(BJW11,"aaa")</f>
        <v>日</v>
      </c>
      <c r="BJX12" s="193" t="str">
        <f t="shared" si="266"/>
        <v>月</v>
      </c>
      <c r="BJY12" s="194" t="str">
        <f t="shared" si="266"/>
        <v>火</v>
      </c>
      <c r="BJZ12" s="192" t="str">
        <f t="shared" si="266"/>
        <v>水</v>
      </c>
      <c r="BKA12" s="193" t="str">
        <f t="shared" si="266"/>
        <v>木</v>
      </c>
      <c r="BKB12" s="193" t="str">
        <f t="shared" si="266"/>
        <v>金</v>
      </c>
      <c r="BKC12" s="193" t="str">
        <f t="shared" si="266"/>
        <v>土</v>
      </c>
      <c r="BKD12" s="193" t="str">
        <f t="shared" si="266"/>
        <v>日</v>
      </c>
      <c r="BKE12" s="193" t="str">
        <f t="shared" si="266"/>
        <v>月</v>
      </c>
      <c r="BKF12" s="194" t="str">
        <f t="shared" si="266"/>
        <v>火</v>
      </c>
      <c r="BKG12" s="192" t="str">
        <f t="shared" si="266"/>
        <v>水</v>
      </c>
      <c r="BKH12" s="193" t="str">
        <f t="shared" si="266"/>
        <v>木</v>
      </c>
      <c r="BKI12" s="193" t="str">
        <f t="shared" si="266"/>
        <v>金</v>
      </c>
      <c r="BKJ12" s="193" t="str">
        <f t="shared" si="266"/>
        <v>土</v>
      </c>
      <c r="BKK12" s="193" t="str">
        <f t="shared" si="266"/>
        <v>日</v>
      </c>
      <c r="BKL12" s="193" t="str">
        <f t="shared" si="266"/>
        <v>月</v>
      </c>
      <c r="BKM12" s="194" t="str">
        <f t="shared" si="266"/>
        <v>火</v>
      </c>
      <c r="BKN12" s="192" t="str">
        <f t="shared" si="266"/>
        <v>水</v>
      </c>
      <c r="BKO12" s="193" t="str">
        <f t="shared" si="266"/>
        <v>木</v>
      </c>
      <c r="BKP12" s="193" t="str">
        <f t="shared" si="266"/>
        <v>金</v>
      </c>
      <c r="BKQ12" s="193" t="str">
        <f t="shared" si="266"/>
        <v>土</v>
      </c>
      <c r="BKR12" s="193" t="str">
        <f t="shared" si="266"/>
        <v>日</v>
      </c>
      <c r="BKS12" s="193" t="str">
        <f t="shared" si="266"/>
        <v>月</v>
      </c>
      <c r="BKT12" s="194" t="str">
        <f t="shared" si="266"/>
        <v>火</v>
      </c>
      <c r="BKU12" s="192" t="str">
        <f t="shared" si="266"/>
        <v>水</v>
      </c>
      <c r="BKV12" s="193" t="str">
        <f t="shared" si="266"/>
        <v>木</v>
      </c>
      <c r="BKW12" s="193" t="str">
        <f t="shared" si="266"/>
        <v>金</v>
      </c>
      <c r="BKX12" s="193" t="str">
        <f t="shared" si="266"/>
        <v>土</v>
      </c>
      <c r="BKY12" s="193" t="str">
        <f t="shared" si="266"/>
        <v>日</v>
      </c>
      <c r="BKZ12" s="193" t="str">
        <f t="shared" si="266"/>
        <v>月</v>
      </c>
      <c r="BLA12" s="194" t="str">
        <f t="shared" si="266"/>
        <v>火</v>
      </c>
      <c r="BLB12" s="192" t="str">
        <f t="shared" si="266"/>
        <v>水</v>
      </c>
      <c r="BLC12" s="193" t="str">
        <f t="shared" si="266"/>
        <v>木</v>
      </c>
      <c r="BLD12" s="193" t="str">
        <f t="shared" si="266"/>
        <v>金</v>
      </c>
      <c r="BLE12" s="193" t="str">
        <f t="shared" si="266"/>
        <v>土</v>
      </c>
      <c r="BLF12" s="193" t="str">
        <f t="shared" si="266"/>
        <v>日</v>
      </c>
      <c r="BLG12" s="193" t="str">
        <f t="shared" si="266"/>
        <v>月</v>
      </c>
      <c r="BLH12" s="194" t="str">
        <f t="shared" si="266"/>
        <v>火</v>
      </c>
      <c r="BLI12" s="192" t="str">
        <f t="shared" si="266"/>
        <v>水</v>
      </c>
      <c r="BLJ12" s="193" t="str">
        <f t="shared" si="266"/>
        <v>木</v>
      </c>
      <c r="BLK12" s="193" t="str">
        <f t="shared" si="266"/>
        <v>金</v>
      </c>
      <c r="BLL12" s="193" t="str">
        <f t="shared" si="266"/>
        <v>土</v>
      </c>
      <c r="BLM12" s="193" t="str">
        <f t="shared" si="266"/>
        <v>日</v>
      </c>
      <c r="BLN12" s="193" t="str">
        <f t="shared" si="266"/>
        <v>月</v>
      </c>
      <c r="BLO12" s="194" t="str">
        <f t="shared" si="266"/>
        <v>火</v>
      </c>
      <c r="BLP12" s="192" t="str">
        <f t="shared" si="266"/>
        <v>水</v>
      </c>
      <c r="BLQ12" s="193" t="str">
        <f t="shared" si="266"/>
        <v>木</v>
      </c>
      <c r="BLR12" s="193" t="str">
        <f t="shared" si="266"/>
        <v>金</v>
      </c>
      <c r="BLS12" s="193" t="str">
        <f t="shared" si="266"/>
        <v>土</v>
      </c>
      <c r="BLT12" s="193" t="str">
        <f t="shared" si="266"/>
        <v>日</v>
      </c>
      <c r="BLU12" s="193" t="str">
        <f t="shared" si="266"/>
        <v>月</v>
      </c>
      <c r="BLV12" s="194" t="str">
        <f t="shared" si="266"/>
        <v>火</v>
      </c>
      <c r="BLW12" s="192" t="str">
        <f t="shared" si="266"/>
        <v>水</v>
      </c>
      <c r="BLX12" s="193" t="str">
        <f t="shared" si="266"/>
        <v>木</v>
      </c>
      <c r="BLY12" s="193" t="str">
        <f t="shared" si="266"/>
        <v>金</v>
      </c>
      <c r="BLZ12" s="193" t="str">
        <f t="shared" si="266"/>
        <v>土</v>
      </c>
      <c r="BMA12" s="193" t="str">
        <f t="shared" si="266"/>
        <v>日</v>
      </c>
      <c r="BMB12" s="193" t="str">
        <f t="shared" si="266"/>
        <v>月</v>
      </c>
      <c r="BMC12" s="194" t="str">
        <f t="shared" si="266"/>
        <v>火</v>
      </c>
      <c r="BMD12" s="192" t="str">
        <f t="shared" si="266"/>
        <v>水</v>
      </c>
      <c r="BME12" s="193" t="str">
        <f t="shared" si="266"/>
        <v>木</v>
      </c>
      <c r="BMF12" s="193" t="str">
        <f t="shared" si="266"/>
        <v>金</v>
      </c>
      <c r="BMG12" s="193" t="str">
        <f t="shared" si="266"/>
        <v>土</v>
      </c>
      <c r="BMH12" s="193" t="str">
        <f t="shared" si="266"/>
        <v>日</v>
      </c>
      <c r="BMI12" s="193" t="str">
        <f t="shared" ref="BMI12:BOT12" si="267">TEXT(BMI11,"aaa")</f>
        <v>月</v>
      </c>
      <c r="BMJ12" s="194" t="str">
        <f t="shared" si="267"/>
        <v>火</v>
      </c>
      <c r="BMK12" s="192" t="str">
        <f t="shared" si="267"/>
        <v>水</v>
      </c>
      <c r="BML12" s="193" t="str">
        <f t="shared" si="267"/>
        <v>木</v>
      </c>
      <c r="BMM12" s="193" t="str">
        <f t="shared" si="267"/>
        <v>金</v>
      </c>
      <c r="BMN12" s="193" t="str">
        <f t="shared" si="267"/>
        <v>土</v>
      </c>
      <c r="BMO12" s="193" t="str">
        <f t="shared" si="267"/>
        <v>日</v>
      </c>
      <c r="BMP12" s="193" t="str">
        <f t="shared" si="267"/>
        <v>月</v>
      </c>
      <c r="BMQ12" s="194" t="str">
        <f t="shared" si="267"/>
        <v>火</v>
      </c>
      <c r="BMR12" s="192" t="str">
        <f t="shared" si="267"/>
        <v>水</v>
      </c>
      <c r="BMS12" s="193" t="str">
        <f t="shared" si="267"/>
        <v>木</v>
      </c>
      <c r="BMT12" s="193" t="str">
        <f t="shared" si="267"/>
        <v>金</v>
      </c>
      <c r="BMU12" s="193" t="str">
        <f t="shared" si="267"/>
        <v>土</v>
      </c>
      <c r="BMV12" s="193" t="str">
        <f t="shared" si="267"/>
        <v>日</v>
      </c>
      <c r="BMW12" s="193" t="str">
        <f t="shared" si="267"/>
        <v>月</v>
      </c>
      <c r="BMX12" s="194" t="str">
        <f t="shared" si="267"/>
        <v>火</v>
      </c>
      <c r="BMY12" s="192" t="str">
        <f t="shared" si="267"/>
        <v>水</v>
      </c>
      <c r="BMZ12" s="193" t="str">
        <f t="shared" si="267"/>
        <v>木</v>
      </c>
      <c r="BNA12" s="193" t="str">
        <f t="shared" si="267"/>
        <v>金</v>
      </c>
      <c r="BNB12" s="193" t="str">
        <f t="shared" si="267"/>
        <v>土</v>
      </c>
      <c r="BNC12" s="193" t="str">
        <f t="shared" si="267"/>
        <v>日</v>
      </c>
      <c r="BND12" s="193" t="str">
        <f t="shared" si="267"/>
        <v>月</v>
      </c>
      <c r="BNE12" s="194" t="str">
        <f t="shared" si="267"/>
        <v>火</v>
      </c>
      <c r="BNF12" s="192" t="str">
        <f t="shared" si="267"/>
        <v>水</v>
      </c>
      <c r="BNG12" s="193" t="str">
        <f t="shared" si="267"/>
        <v>木</v>
      </c>
      <c r="BNH12" s="193" t="str">
        <f t="shared" si="267"/>
        <v>金</v>
      </c>
      <c r="BNI12" s="193" t="str">
        <f t="shared" si="267"/>
        <v>土</v>
      </c>
      <c r="BNJ12" s="193" t="str">
        <f t="shared" si="267"/>
        <v>日</v>
      </c>
      <c r="BNK12" s="193" t="str">
        <f t="shared" si="267"/>
        <v>月</v>
      </c>
      <c r="BNL12" s="194" t="str">
        <f t="shared" si="267"/>
        <v>火</v>
      </c>
      <c r="BNM12" s="192" t="str">
        <f t="shared" si="267"/>
        <v>水</v>
      </c>
      <c r="BNN12" s="193" t="str">
        <f t="shared" si="267"/>
        <v>木</v>
      </c>
      <c r="BNO12" s="193" t="str">
        <f t="shared" si="267"/>
        <v>金</v>
      </c>
      <c r="BNP12" s="193" t="str">
        <f t="shared" si="267"/>
        <v>土</v>
      </c>
      <c r="BNQ12" s="193" t="str">
        <f t="shared" si="267"/>
        <v>日</v>
      </c>
      <c r="BNR12" s="193" t="str">
        <f t="shared" si="267"/>
        <v>月</v>
      </c>
      <c r="BNS12" s="194" t="str">
        <f t="shared" si="267"/>
        <v>火</v>
      </c>
      <c r="BNT12" s="192" t="str">
        <f t="shared" si="267"/>
        <v>水</v>
      </c>
      <c r="BNU12" s="193" t="str">
        <f t="shared" si="267"/>
        <v>木</v>
      </c>
      <c r="BNV12" s="193" t="str">
        <f t="shared" si="267"/>
        <v>金</v>
      </c>
      <c r="BNW12" s="193" t="str">
        <f t="shared" si="267"/>
        <v>土</v>
      </c>
      <c r="BNX12" s="193" t="str">
        <f t="shared" si="267"/>
        <v>日</v>
      </c>
      <c r="BNY12" s="193" t="str">
        <f t="shared" si="267"/>
        <v>月</v>
      </c>
      <c r="BNZ12" s="194" t="str">
        <f t="shared" si="267"/>
        <v>火</v>
      </c>
      <c r="BOA12" s="192" t="str">
        <f t="shared" si="267"/>
        <v>水</v>
      </c>
      <c r="BOB12" s="193" t="str">
        <f t="shared" si="267"/>
        <v>木</v>
      </c>
      <c r="BOC12" s="193" t="str">
        <f t="shared" si="267"/>
        <v>金</v>
      </c>
      <c r="BOD12" s="193" t="str">
        <f t="shared" si="267"/>
        <v>土</v>
      </c>
      <c r="BOE12" s="193" t="str">
        <f t="shared" si="267"/>
        <v>日</v>
      </c>
      <c r="BOF12" s="193" t="str">
        <f t="shared" si="267"/>
        <v>月</v>
      </c>
      <c r="BOG12" s="194" t="str">
        <f t="shared" si="267"/>
        <v>火</v>
      </c>
      <c r="BOH12" s="192" t="str">
        <f t="shared" si="267"/>
        <v>水</v>
      </c>
      <c r="BOI12" s="193" t="str">
        <f t="shared" si="267"/>
        <v>木</v>
      </c>
      <c r="BOJ12" s="193" t="str">
        <f t="shared" si="267"/>
        <v>金</v>
      </c>
      <c r="BOK12" s="193" t="str">
        <f t="shared" si="267"/>
        <v>土</v>
      </c>
      <c r="BOL12" s="193" t="str">
        <f t="shared" si="267"/>
        <v>日</v>
      </c>
      <c r="BOM12" s="193" t="str">
        <f t="shared" si="267"/>
        <v>月</v>
      </c>
      <c r="BON12" s="194" t="str">
        <f t="shared" si="267"/>
        <v>火</v>
      </c>
      <c r="BOO12" s="192" t="str">
        <f t="shared" si="267"/>
        <v>水</v>
      </c>
      <c r="BOP12" s="193" t="str">
        <f t="shared" si="267"/>
        <v>木</v>
      </c>
      <c r="BOQ12" s="193" t="str">
        <f t="shared" si="267"/>
        <v>金</v>
      </c>
      <c r="BOR12" s="193" t="str">
        <f t="shared" si="267"/>
        <v>土</v>
      </c>
      <c r="BOS12" s="193" t="str">
        <f t="shared" si="267"/>
        <v>日</v>
      </c>
      <c r="BOT12" s="193" t="str">
        <f t="shared" si="267"/>
        <v>月</v>
      </c>
      <c r="BOU12" s="194" t="str">
        <f t="shared" ref="BOU12:BRF12" si="268">TEXT(BOU11,"aaa")</f>
        <v>火</v>
      </c>
      <c r="BOV12" s="192" t="str">
        <f t="shared" si="268"/>
        <v>水</v>
      </c>
      <c r="BOW12" s="193" t="str">
        <f t="shared" si="268"/>
        <v>木</v>
      </c>
      <c r="BOX12" s="193" t="str">
        <f t="shared" si="268"/>
        <v>金</v>
      </c>
      <c r="BOY12" s="193" t="str">
        <f t="shared" si="268"/>
        <v>土</v>
      </c>
      <c r="BOZ12" s="193" t="str">
        <f t="shared" si="268"/>
        <v>日</v>
      </c>
      <c r="BPA12" s="193" t="str">
        <f t="shared" si="268"/>
        <v>月</v>
      </c>
      <c r="BPB12" s="194" t="str">
        <f t="shared" si="268"/>
        <v>火</v>
      </c>
      <c r="BPC12" s="192" t="str">
        <f t="shared" si="268"/>
        <v>水</v>
      </c>
      <c r="BPD12" s="193" t="str">
        <f t="shared" si="268"/>
        <v>木</v>
      </c>
      <c r="BPE12" s="193" t="str">
        <f t="shared" si="268"/>
        <v>金</v>
      </c>
      <c r="BPF12" s="193" t="str">
        <f t="shared" si="268"/>
        <v>土</v>
      </c>
      <c r="BPG12" s="193" t="str">
        <f t="shared" si="268"/>
        <v>日</v>
      </c>
      <c r="BPH12" s="193" t="str">
        <f t="shared" si="268"/>
        <v>月</v>
      </c>
      <c r="BPI12" s="194" t="str">
        <f t="shared" si="268"/>
        <v>火</v>
      </c>
      <c r="BPJ12" s="192" t="str">
        <f t="shared" si="268"/>
        <v>水</v>
      </c>
      <c r="BPK12" s="193" t="str">
        <f t="shared" si="268"/>
        <v>木</v>
      </c>
      <c r="BPL12" s="193" t="str">
        <f t="shared" si="268"/>
        <v>金</v>
      </c>
      <c r="BPM12" s="193" t="str">
        <f t="shared" si="268"/>
        <v>土</v>
      </c>
      <c r="BPN12" s="193" t="str">
        <f t="shared" si="268"/>
        <v>日</v>
      </c>
      <c r="BPO12" s="193" t="str">
        <f t="shared" si="268"/>
        <v>月</v>
      </c>
      <c r="BPP12" s="194" t="str">
        <f t="shared" si="268"/>
        <v>火</v>
      </c>
      <c r="BPQ12" s="192" t="str">
        <f t="shared" si="268"/>
        <v>水</v>
      </c>
      <c r="BPR12" s="193" t="str">
        <f t="shared" si="268"/>
        <v>木</v>
      </c>
      <c r="BPS12" s="193" t="str">
        <f t="shared" si="268"/>
        <v>金</v>
      </c>
      <c r="BPT12" s="193" t="str">
        <f t="shared" si="268"/>
        <v>土</v>
      </c>
      <c r="BPU12" s="193" t="str">
        <f t="shared" si="268"/>
        <v>日</v>
      </c>
      <c r="BPV12" s="193" t="str">
        <f t="shared" si="268"/>
        <v>月</v>
      </c>
      <c r="BPW12" s="194" t="str">
        <f t="shared" si="268"/>
        <v>火</v>
      </c>
      <c r="BPX12" s="192" t="str">
        <f t="shared" si="268"/>
        <v>水</v>
      </c>
      <c r="BPY12" s="193" t="str">
        <f t="shared" si="268"/>
        <v>木</v>
      </c>
      <c r="BPZ12" s="193" t="str">
        <f t="shared" si="268"/>
        <v>金</v>
      </c>
      <c r="BQA12" s="193" t="str">
        <f t="shared" si="268"/>
        <v>土</v>
      </c>
      <c r="BQB12" s="193" t="str">
        <f t="shared" si="268"/>
        <v>日</v>
      </c>
      <c r="BQC12" s="193" t="str">
        <f t="shared" si="268"/>
        <v>月</v>
      </c>
      <c r="BQD12" s="194" t="str">
        <f t="shared" si="268"/>
        <v>火</v>
      </c>
      <c r="BQE12" s="192" t="str">
        <f t="shared" si="268"/>
        <v>水</v>
      </c>
      <c r="BQF12" s="193" t="str">
        <f t="shared" si="268"/>
        <v>木</v>
      </c>
      <c r="BQG12" s="193" t="str">
        <f t="shared" si="268"/>
        <v>金</v>
      </c>
      <c r="BQH12" s="193" t="str">
        <f t="shared" si="268"/>
        <v>土</v>
      </c>
      <c r="BQI12" s="193" t="str">
        <f t="shared" si="268"/>
        <v>日</v>
      </c>
      <c r="BQJ12" s="193" t="str">
        <f t="shared" si="268"/>
        <v>月</v>
      </c>
      <c r="BQK12" s="194" t="str">
        <f t="shared" si="268"/>
        <v>火</v>
      </c>
      <c r="BQL12" s="192" t="str">
        <f t="shared" si="268"/>
        <v>水</v>
      </c>
      <c r="BQM12" s="193" t="str">
        <f t="shared" si="268"/>
        <v>木</v>
      </c>
      <c r="BQN12" s="193" t="str">
        <f t="shared" si="268"/>
        <v>金</v>
      </c>
      <c r="BQO12" s="193" t="str">
        <f t="shared" si="268"/>
        <v>土</v>
      </c>
      <c r="BQP12" s="193" t="str">
        <f t="shared" si="268"/>
        <v>日</v>
      </c>
      <c r="BQQ12" s="193" t="str">
        <f t="shared" si="268"/>
        <v>月</v>
      </c>
      <c r="BQR12" s="194" t="str">
        <f t="shared" si="268"/>
        <v>火</v>
      </c>
      <c r="BQS12" s="192" t="str">
        <f t="shared" si="268"/>
        <v>水</v>
      </c>
      <c r="BQT12" s="193" t="str">
        <f t="shared" si="268"/>
        <v>木</v>
      </c>
      <c r="BQU12" s="193" t="str">
        <f t="shared" si="268"/>
        <v>金</v>
      </c>
      <c r="BQV12" s="193" t="str">
        <f t="shared" si="268"/>
        <v>土</v>
      </c>
      <c r="BQW12" s="193" t="str">
        <f t="shared" si="268"/>
        <v>日</v>
      </c>
      <c r="BQX12" s="193" t="str">
        <f t="shared" si="268"/>
        <v>月</v>
      </c>
      <c r="BQY12" s="194" t="str">
        <f t="shared" si="268"/>
        <v>火</v>
      </c>
      <c r="BQZ12" s="192" t="str">
        <f t="shared" si="268"/>
        <v>水</v>
      </c>
      <c r="BRA12" s="193" t="str">
        <f t="shared" si="268"/>
        <v>木</v>
      </c>
      <c r="BRB12" s="193" t="str">
        <f t="shared" si="268"/>
        <v>金</v>
      </c>
      <c r="BRC12" s="193" t="str">
        <f t="shared" si="268"/>
        <v>土</v>
      </c>
      <c r="BRD12" s="193" t="str">
        <f t="shared" si="268"/>
        <v>日</v>
      </c>
      <c r="BRE12" s="193" t="str">
        <f t="shared" si="268"/>
        <v>月</v>
      </c>
      <c r="BRF12" s="194" t="str">
        <f t="shared" si="268"/>
        <v>火</v>
      </c>
      <c r="BRG12" s="192" t="str">
        <f t="shared" ref="BRG12:BTR12" si="269">TEXT(BRG11,"aaa")</f>
        <v>水</v>
      </c>
      <c r="BRH12" s="193" t="str">
        <f t="shared" si="269"/>
        <v>木</v>
      </c>
      <c r="BRI12" s="193" t="str">
        <f t="shared" si="269"/>
        <v>金</v>
      </c>
      <c r="BRJ12" s="193" t="str">
        <f t="shared" si="269"/>
        <v>土</v>
      </c>
      <c r="BRK12" s="193" t="str">
        <f t="shared" si="269"/>
        <v>日</v>
      </c>
      <c r="BRL12" s="193" t="str">
        <f t="shared" si="269"/>
        <v>月</v>
      </c>
      <c r="BRM12" s="194" t="str">
        <f t="shared" si="269"/>
        <v>火</v>
      </c>
      <c r="BRN12" s="192" t="str">
        <f t="shared" si="269"/>
        <v>水</v>
      </c>
      <c r="BRO12" s="193" t="str">
        <f t="shared" si="269"/>
        <v>木</v>
      </c>
      <c r="BRP12" s="193" t="str">
        <f t="shared" si="269"/>
        <v>金</v>
      </c>
      <c r="BRQ12" s="193" t="str">
        <f t="shared" si="269"/>
        <v>土</v>
      </c>
      <c r="BRR12" s="193" t="str">
        <f t="shared" si="269"/>
        <v>日</v>
      </c>
      <c r="BRS12" s="193" t="str">
        <f t="shared" si="269"/>
        <v>月</v>
      </c>
      <c r="BRT12" s="194" t="str">
        <f t="shared" si="269"/>
        <v>火</v>
      </c>
      <c r="BRU12" s="192" t="str">
        <f t="shared" si="269"/>
        <v>水</v>
      </c>
      <c r="BRV12" s="193" t="str">
        <f t="shared" si="269"/>
        <v>木</v>
      </c>
      <c r="BRW12" s="193" t="str">
        <f t="shared" si="269"/>
        <v>金</v>
      </c>
      <c r="BRX12" s="193" t="str">
        <f t="shared" si="269"/>
        <v>土</v>
      </c>
      <c r="BRY12" s="193" t="str">
        <f t="shared" si="269"/>
        <v>日</v>
      </c>
      <c r="BRZ12" s="193" t="str">
        <f t="shared" si="269"/>
        <v>月</v>
      </c>
      <c r="BSA12" s="194" t="str">
        <f t="shared" si="269"/>
        <v>火</v>
      </c>
      <c r="BSB12" s="192" t="str">
        <f t="shared" si="269"/>
        <v>水</v>
      </c>
      <c r="BSC12" s="193" t="str">
        <f t="shared" si="269"/>
        <v>木</v>
      </c>
      <c r="BSD12" s="193" t="str">
        <f t="shared" si="269"/>
        <v>金</v>
      </c>
      <c r="BSE12" s="193" t="str">
        <f t="shared" si="269"/>
        <v>土</v>
      </c>
      <c r="BSF12" s="193" t="str">
        <f t="shared" si="269"/>
        <v>日</v>
      </c>
      <c r="BSG12" s="193" t="str">
        <f t="shared" si="269"/>
        <v>月</v>
      </c>
      <c r="BSH12" s="194" t="str">
        <f t="shared" si="269"/>
        <v>火</v>
      </c>
      <c r="BSI12" s="192" t="str">
        <f t="shared" si="269"/>
        <v>水</v>
      </c>
      <c r="BSJ12" s="193" t="str">
        <f t="shared" si="269"/>
        <v>木</v>
      </c>
      <c r="BSK12" s="193" t="str">
        <f t="shared" si="269"/>
        <v>金</v>
      </c>
      <c r="BSL12" s="193" t="str">
        <f t="shared" si="269"/>
        <v>土</v>
      </c>
      <c r="BSM12" s="193" t="str">
        <f t="shared" si="269"/>
        <v>日</v>
      </c>
      <c r="BSN12" s="193" t="str">
        <f t="shared" si="269"/>
        <v>月</v>
      </c>
      <c r="BSO12" s="194" t="str">
        <f t="shared" si="269"/>
        <v>火</v>
      </c>
      <c r="BSP12" s="192" t="str">
        <f t="shared" si="269"/>
        <v>水</v>
      </c>
      <c r="BSQ12" s="193" t="str">
        <f t="shared" si="269"/>
        <v>木</v>
      </c>
      <c r="BSR12" s="193" t="str">
        <f t="shared" si="269"/>
        <v>金</v>
      </c>
      <c r="BSS12" s="193" t="str">
        <f t="shared" si="269"/>
        <v>土</v>
      </c>
      <c r="BST12" s="193" t="str">
        <f t="shared" si="269"/>
        <v>日</v>
      </c>
      <c r="BSU12" s="193" t="str">
        <f t="shared" si="269"/>
        <v>月</v>
      </c>
      <c r="BSV12" s="194" t="str">
        <f t="shared" si="269"/>
        <v>火</v>
      </c>
      <c r="BSW12" s="192" t="str">
        <f t="shared" si="269"/>
        <v>水</v>
      </c>
      <c r="BSX12" s="193" t="str">
        <f t="shared" si="269"/>
        <v>木</v>
      </c>
      <c r="BSY12" s="193" t="str">
        <f t="shared" si="269"/>
        <v>金</v>
      </c>
      <c r="BSZ12" s="193" t="str">
        <f t="shared" si="269"/>
        <v>土</v>
      </c>
      <c r="BTA12" s="193" t="str">
        <f t="shared" si="269"/>
        <v>日</v>
      </c>
      <c r="BTB12" s="193" t="str">
        <f t="shared" si="269"/>
        <v>月</v>
      </c>
      <c r="BTC12" s="194" t="str">
        <f t="shared" si="269"/>
        <v>火</v>
      </c>
      <c r="BTD12" s="192" t="str">
        <f t="shared" si="269"/>
        <v>水</v>
      </c>
      <c r="BTE12" s="193" t="str">
        <f t="shared" si="269"/>
        <v>木</v>
      </c>
      <c r="BTF12" s="193" t="str">
        <f t="shared" si="269"/>
        <v>金</v>
      </c>
      <c r="BTG12" s="193" t="str">
        <f t="shared" si="269"/>
        <v>土</v>
      </c>
      <c r="BTH12" s="193" t="str">
        <f t="shared" si="269"/>
        <v>日</v>
      </c>
      <c r="BTI12" s="193" t="str">
        <f t="shared" si="269"/>
        <v>月</v>
      </c>
      <c r="BTJ12" s="194" t="str">
        <f t="shared" si="269"/>
        <v>火</v>
      </c>
      <c r="BTK12" s="192" t="str">
        <f t="shared" si="269"/>
        <v>水</v>
      </c>
      <c r="BTL12" s="193" t="str">
        <f t="shared" si="269"/>
        <v>木</v>
      </c>
      <c r="BTM12" s="193" t="str">
        <f t="shared" si="269"/>
        <v>金</v>
      </c>
      <c r="BTN12" s="193" t="str">
        <f t="shared" si="269"/>
        <v>土</v>
      </c>
      <c r="BTO12" s="193" t="str">
        <f t="shared" si="269"/>
        <v>日</v>
      </c>
      <c r="BTP12" s="193" t="str">
        <f t="shared" si="269"/>
        <v>月</v>
      </c>
      <c r="BTQ12" s="194" t="str">
        <f t="shared" si="269"/>
        <v>火</v>
      </c>
      <c r="BTR12" s="192" t="str">
        <f t="shared" si="269"/>
        <v>水</v>
      </c>
      <c r="BTS12" s="193" t="str">
        <f t="shared" ref="BTS12:BWD12" si="270">TEXT(BTS11,"aaa")</f>
        <v>木</v>
      </c>
      <c r="BTT12" s="193" t="str">
        <f t="shared" si="270"/>
        <v>金</v>
      </c>
      <c r="BTU12" s="193" t="str">
        <f t="shared" si="270"/>
        <v>土</v>
      </c>
      <c r="BTV12" s="193" t="str">
        <f t="shared" si="270"/>
        <v>日</v>
      </c>
      <c r="BTW12" s="193" t="str">
        <f t="shared" si="270"/>
        <v>月</v>
      </c>
      <c r="BTX12" s="194" t="str">
        <f t="shared" si="270"/>
        <v>火</v>
      </c>
      <c r="BTY12" s="192" t="str">
        <f t="shared" si="270"/>
        <v>水</v>
      </c>
      <c r="BTZ12" s="193" t="str">
        <f t="shared" si="270"/>
        <v>木</v>
      </c>
      <c r="BUA12" s="193" t="str">
        <f t="shared" si="270"/>
        <v>金</v>
      </c>
      <c r="BUB12" s="193" t="str">
        <f t="shared" si="270"/>
        <v>土</v>
      </c>
      <c r="BUC12" s="193" t="str">
        <f t="shared" si="270"/>
        <v>日</v>
      </c>
      <c r="BUD12" s="193" t="str">
        <f t="shared" si="270"/>
        <v>月</v>
      </c>
      <c r="BUE12" s="194" t="str">
        <f t="shared" si="270"/>
        <v>火</v>
      </c>
      <c r="BUF12" s="192" t="str">
        <f t="shared" si="270"/>
        <v>水</v>
      </c>
      <c r="BUG12" s="193" t="str">
        <f t="shared" si="270"/>
        <v>木</v>
      </c>
      <c r="BUH12" s="193" t="str">
        <f t="shared" si="270"/>
        <v>金</v>
      </c>
      <c r="BUI12" s="193" t="str">
        <f t="shared" si="270"/>
        <v>土</v>
      </c>
      <c r="BUJ12" s="193" t="str">
        <f t="shared" si="270"/>
        <v>日</v>
      </c>
      <c r="BUK12" s="193" t="str">
        <f t="shared" si="270"/>
        <v>月</v>
      </c>
      <c r="BUL12" s="194" t="str">
        <f t="shared" si="270"/>
        <v>火</v>
      </c>
      <c r="BUM12" s="192" t="str">
        <f t="shared" si="270"/>
        <v>水</v>
      </c>
      <c r="BUN12" s="193" t="str">
        <f t="shared" si="270"/>
        <v>木</v>
      </c>
      <c r="BUO12" s="193" t="str">
        <f t="shared" si="270"/>
        <v>金</v>
      </c>
      <c r="BUP12" s="193" t="str">
        <f t="shared" si="270"/>
        <v>土</v>
      </c>
      <c r="BUQ12" s="193" t="str">
        <f t="shared" si="270"/>
        <v>日</v>
      </c>
      <c r="BUR12" s="193" t="str">
        <f t="shared" si="270"/>
        <v>月</v>
      </c>
      <c r="BUS12" s="194" t="str">
        <f t="shared" si="270"/>
        <v>火</v>
      </c>
      <c r="BUT12" s="192" t="str">
        <f t="shared" si="270"/>
        <v>水</v>
      </c>
      <c r="BUU12" s="193" t="str">
        <f t="shared" si="270"/>
        <v>木</v>
      </c>
      <c r="BUV12" s="193" t="str">
        <f t="shared" si="270"/>
        <v>金</v>
      </c>
      <c r="BUW12" s="193" t="str">
        <f t="shared" si="270"/>
        <v>土</v>
      </c>
      <c r="BUX12" s="193" t="str">
        <f t="shared" si="270"/>
        <v>日</v>
      </c>
      <c r="BUY12" s="193" t="str">
        <f t="shared" si="270"/>
        <v>月</v>
      </c>
      <c r="BUZ12" s="194" t="str">
        <f t="shared" si="270"/>
        <v>火</v>
      </c>
      <c r="BVA12" s="192" t="str">
        <f t="shared" si="270"/>
        <v>水</v>
      </c>
      <c r="BVB12" s="193" t="str">
        <f t="shared" si="270"/>
        <v>木</v>
      </c>
      <c r="BVC12" s="193" t="str">
        <f t="shared" si="270"/>
        <v>金</v>
      </c>
      <c r="BVD12" s="193" t="str">
        <f t="shared" si="270"/>
        <v>土</v>
      </c>
      <c r="BVE12" s="193" t="str">
        <f t="shared" si="270"/>
        <v>日</v>
      </c>
      <c r="BVF12" s="193" t="str">
        <f t="shared" si="270"/>
        <v>月</v>
      </c>
      <c r="BVG12" s="194" t="str">
        <f t="shared" si="270"/>
        <v>火</v>
      </c>
      <c r="BVH12" s="192" t="str">
        <f t="shared" si="270"/>
        <v>水</v>
      </c>
      <c r="BVI12" s="193" t="str">
        <f t="shared" si="270"/>
        <v>木</v>
      </c>
      <c r="BVJ12" s="193" t="str">
        <f t="shared" si="270"/>
        <v>金</v>
      </c>
      <c r="BVK12" s="193" t="str">
        <f t="shared" si="270"/>
        <v>土</v>
      </c>
      <c r="BVL12" s="193" t="str">
        <f t="shared" si="270"/>
        <v>日</v>
      </c>
      <c r="BVM12" s="193" t="str">
        <f t="shared" si="270"/>
        <v>月</v>
      </c>
      <c r="BVN12" s="194" t="str">
        <f t="shared" si="270"/>
        <v>火</v>
      </c>
      <c r="BVO12" s="192" t="str">
        <f t="shared" si="270"/>
        <v>水</v>
      </c>
      <c r="BVP12" s="193" t="str">
        <f t="shared" si="270"/>
        <v>木</v>
      </c>
      <c r="BVQ12" s="193" t="str">
        <f t="shared" si="270"/>
        <v>金</v>
      </c>
      <c r="BVR12" s="193" t="str">
        <f t="shared" si="270"/>
        <v>土</v>
      </c>
      <c r="BVS12" s="193" t="str">
        <f t="shared" si="270"/>
        <v>日</v>
      </c>
      <c r="BVT12" s="193" t="str">
        <f t="shared" si="270"/>
        <v>月</v>
      </c>
      <c r="BVU12" s="194" t="str">
        <f t="shared" si="270"/>
        <v>火</v>
      </c>
      <c r="BVV12" s="192" t="str">
        <f t="shared" si="270"/>
        <v>水</v>
      </c>
      <c r="BVW12" s="193" t="str">
        <f t="shared" si="270"/>
        <v>木</v>
      </c>
      <c r="BVX12" s="193" t="str">
        <f t="shared" si="270"/>
        <v>金</v>
      </c>
      <c r="BVY12" s="193" t="str">
        <f t="shared" si="270"/>
        <v>土</v>
      </c>
      <c r="BVZ12" s="193" t="str">
        <f t="shared" si="270"/>
        <v>日</v>
      </c>
      <c r="BWA12" s="193" t="str">
        <f t="shared" si="270"/>
        <v>月</v>
      </c>
      <c r="BWB12" s="194" t="str">
        <f t="shared" si="270"/>
        <v>火</v>
      </c>
      <c r="BWC12" s="192" t="str">
        <f t="shared" si="270"/>
        <v>水</v>
      </c>
      <c r="BWD12" s="193" t="str">
        <f t="shared" si="270"/>
        <v>木</v>
      </c>
      <c r="BWE12" s="193" t="str">
        <f t="shared" ref="BWE12:BYP12" si="271">TEXT(BWE11,"aaa")</f>
        <v>金</v>
      </c>
      <c r="BWF12" s="193" t="str">
        <f t="shared" si="271"/>
        <v>土</v>
      </c>
      <c r="BWG12" s="193" t="str">
        <f t="shared" si="271"/>
        <v>日</v>
      </c>
      <c r="BWH12" s="193" t="str">
        <f t="shared" si="271"/>
        <v>月</v>
      </c>
      <c r="BWI12" s="194" t="str">
        <f t="shared" si="271"/>
        <v>火</v>
      </c>
      <c r="BWJ12" s="192" t="str">
        <f t="shared" si="271"/>
        <v>水</v>
      </c>
      <c r="BWK12" s="193" t="str">
        <f t="shared" si="271"/>
        <v>木</v>
      </c>
      <c r="BWL12" s="193" t="str">
        <f t="shared" si="271"/>
        <v>金</v>
      </c>
      <c r="BWM12" s="193" t="str">
        <f t="shared" si="271"/>
        <v>土</v>
      </c>
      <c r="BWN12" s="193" t="str">
        <f t="shared" si="271"/>
        <v>日</v>
      </c>
      <c r="BWO12" s="193" t="str">
        <f t="shared" si="271"/>
        <v>月</v>
      </c>
      <c r="BWP12" s="194" t="str">
        <f t="shared" si="271"/>
        <v>火</v>
      </c>
      <c r="BWQ12" s="192" t="str">
        <f t="shared" si="271"/>
        <v>水</v>
      </c>
      <c r="BWR12" s="193" t="str">
        <f t="shared" si="271"/>
        <v>木</v>
      </c>
      <c r="BWS12" s="193" t="str">
        <f t="shared" si="271"/>
        <v>金</v>
      </c>
      <c r="BWT12" s="193" t="str">
        <f t="shared" si="271"/>
        <v>土</v>
      </c>
      <c r="BWU12" s="193" t="str">
        <f t="shared" si="271"/>
        <v>日</v>
      </c>
      <c r="BWV12" s="193" t="str">
        <f t="shared" si="271"/>
        <v>月</v>
      </c>
      <c r="BWW12" s="194" t="str">
        <f t="shared" si="271"/>
        <v>火</v>
      </c>
      <c r="BWX12" s="192" t="str">
        <f t="shared" si="271"/>
        <v>水</v>
      </c>
      <c r="BWY12" s="193" t="str">
        <f t="shared" si="271"/>
        <v>木</v>
      </c>
      <c r="BWZ12" s="193" t="str">
        <f t="shared" si="271"/>
        <v>金</v>
      </c>
      <c r="BXA12" s="193" t="str">
        <f t="shared" si="271"/>
        <v>土</v>
      </c>
      <c r="BXB12" s="193" t="str">
        <f t="shared" si="271"/>
        <v>日</v>
      </c>
      <c r="BXC12" s="193" t="str">
        <f t="shared" si="271"/>
        <v>月</v>
      </c>
      <c r="BXD12" s="194" t="str">
        <f t="shared" si="271"/>
        <v>火</v>
      </c>
      <c r="BXE12" s="192" t="str">
        <f t="shared" si="271"/>
        <v>水</v>
      </c>
      <c r="BXF12" s="193" t="str">
        <f t="shared" si="271"/>
        <v>木</v>
      </c>
      <c r="BXG12" s="193" t="str">
        <f t="shared" si="271"/>
        <v>金</v>
      </c>
      <c r="BXH12" s="193" t="str">
        <f t="shared" si="271"/>
        <v>土</v>
      </c>
      <c r="BXI12" s="193" t="str">
        <f t="shared" si="271"/>
        <v>日</v>
      </c>
      <c r="BXJ12" s="193" t="str">
        <f t="shared" si="271"/>
        <v>月</v>
      </c>
      <c r="BXK12" s="194" t="str">
        <f t="shared" si="271"/>
        <v>火</v>
      </c>
      <c r="BXL12" s="192" t="str">
        <f t="shared" si="271"/>
        <v>水</v>
      </c>
      <c r="BXM12" s="193" t="str">
        <f t="shared" si="271"/>
        <v>木</v>
      </c>
      <c r="BXN12" s="193" t="str">
        <f t="shared" si="271"/>
        <v>金</v>
      </c>
      <c r="BXO12" s="193" t="str">
        <f t="shared" si="271"/>
        <v>土</v>
      </c>
      <c r="BXP12" s="193" t="str">
        <f t="shared" si="271"/>
        <v>日</v>
      </c>
      <c r="BXQ12" s="193" t="str">
        <f t="shared" si="271"/>
        <v>月</v>
      </c>
      <c r="BXR12" s="194" t="str">
        <f t="shared" si="271"/>
        <v>火</v>
      </c>
      <c r="BXS12" s="192" t="str">
        <f t="shared" si="271"/>
        <v>水</v>
      </c>
      <c r="BXT12" s="193" t="str">
        <f t="shared" si="271"/>
        <v>木</v>
      </c>
      <c r="BXU12" s="193" t="str">
        <f t="shared" si="271"/>
        <v>金</v>
      </c>
      <c r="BXV12" s="193" t="str">
        <f t="shared" si="271"/>
        <v>土</v>
      </c>
      <c r="BXW12" s="193" t="str">
        <f t="shared" si="271"/>
        <v>日</v>
      </c>
      <c r="BXX12" s="193" t="str">
        <f t="shared" si="271"/>
        <v>月</v>
      </c>
      <c r="BXY12" s="194" t="str">
        <f t="shared" si="271"/>
        <v>火</v>
      </c>
      <c r="BXZ12" s="192" t="str">
        <f t="shared" si="271"/>
        <v>水</v>
      </c>
      <c r="BYA12" s="193" t="str">
        <f t="shared" si="271"/>
        <v>木</v>
      </c>
      <c r="BYB12" s="193" t="str">
        <f t="shared" si="271"/>
        <v>金</v>
      </c>
      <c r="BYC12" s="193" t="str">
        <f t="shared" si="271"/>
        <v>土</v>
      </c>
      <c r="BYD12" s="193" t="str">
        <f t="shared" si="271"/>
        <v>日</v>
      </c>
      <c r="BYE12" s="193" t="str">
        <f t="shared" si="271"/>
        <v>月</v>
      </c>
      <c r="BYF12" s="194" t="str">
        <f t="shared" si="271"/>
        <v>火</v>
      </c>
      <c r="BYG12" s="192" t="str">
        <f t="shared" si="271"/>
        <v>水</v>
      </c>
      <c r="BYH12" s="193" t="str">
        <f t="shared" si="271"/>
        <v>木</v>
      </c>
      <c r="BYI12" s="193" t="str">
        <f t="shared" si="271"/>
        <v>金</v>
      </c>
      <c r="BYJ12" s="193" t="str">
        <f t="shared" si="271"/>
        <v>土</v>
      </c>
      <c r="BYK12" s="193" t="str">
        <f t="shared" si="271"/>
        <v>日</v>
      </c>
      <c r="BYL12" s="193" t="str">
        <f t="shared" si="271"/>
        <v>月</v>
      </c>
      <c r="BYM12" s="194" t="str">
        <f t="shared" si="271"/>
        <v>火</v>
      </c>
      <c r="BYN12" s="192" t="str">
        <f t="shared" si="271"/>
        <v>水</v>
      </c>
      <c r="BYO12" s="193" t="str">
        <f t="shared" si="271"/>
        <v>木</v>
      </c>
      <c r="BYP12" s="193" t="str">
        <f t="shared" si="271"/>
        <v>金</v>
      </c>
      <c r="BYQ12" s="193" t="str">
        <f t="shared" ref="BYQ12:CBB12" si="272">TEXT(BYQ11,"aaa")</f>
        <v>土</v>
      </c>
      <c r="BYR12" s="193" t="str">
        <f t="shared" si="272"/>
        <v>日</v>
      </c>
      <c r="BYS12" s="193" t="str">
        <f t="shared" si="272"/>
        <v>月</v>
      </c>
      <c r="BYT12" s="194" t="str">
        <f t="shared" si="272"/>
        <v>火</v>
      </c>
      <c r="BYU12" s="192" t="str">
        <f t="shared" si="272"/>
        <v>水</v>
      </c>
      <c r="BYV12" s="193" t="str">
        <f t="shared" si="272"/>
        <v>木</v>
      </c>
      <c r="BYW12" s="193" t="str">
        <f t="shared" si="272"/>
        <v>金</v>
      </c>
      <c r="BYX12" s="193" t="str">
        <f t="shared" si="272"/>
        <v>土</v>
      </c>
      <c r="BYY12" s="193" t="str">
        <f t="shared" si="272"/>
        <v>日</v>
      </c>
      <c r="BYZ12" s="193" t="str">
        <f t="shared" si="272"/>
        <v>月</v>
      </c>
      <c r="BZA12" s="194" t="str">
        <f t="shared" si="272"/>
        <v>火</v>
      </c>
      <c r="BZB12" s="192" t="str">
        <f t="shared" si="272"/>
        <v>水</v>
      </c>
      <c r="BZC12" s="193" t="str">
        <f t="shared" si="272"/>
        <v>木</v>
      </c>
      <c r="BZD12" s="193" t="str">
        <f t="shared" si="272"/>
        <v>金</v>
      </c>
      <c r="BZE12" s="193" t="str">
        <f t="shared" si="272"/>
        <v>土</v>
      </c>
      <c r="BZF12" s="193" t="str">
        <f t="shared" si="272"/>
        <v>日</v>
      </c>
      <c r="BZG12" s="193" t="str">
        <f t="shared" si="272"/>
        <v>月</v>
      </c>
      <c r="BZH12" s="194" t="str">
        <f t="shared" si="272"/>
        <v>火</v>
      </c>
      <c r="BZI12" s="192" t="str">
        <f t="shared" si="272"/>
        <v>水</v>
      </c>
      <c r="BZJ12" s="193" t="str">
        <f t="shared" si="272"/>
        <v>木</v>
      </c>
      <c r="BZK12" s="193" t="str">
        <f t="shared" si="272"/>
        <v>金</v>
      </c>
      <c r="BZL12" s="193" t="str">
        <f t="shared" si="272"/>
        <v>土</v>
      </c>
      <c r="BZM12" s="193" t="str">
        <f t="shared" si="272"/>
        <v>日</v>
      </c>
      <c r="BZN12" s="193" t="str">
        <f t="shared" si="272"/>
        <v>月</v>
      </c>
      <c r="BZO12" s="194" t="str">
        <f t="shared" si="272"/>
        <v>火</v>
      </c>
      <c r="BZP12" s="192" t="str">
        <f t="shared" si="272"/>
        <v>水</v>
      </c>
      <c r="BZQ12" s="193" t="str">
        <f t="shared" si="272"/>
        <v>木</v>
      </c>
      <c r="BZR12" s="193" t="str">
        <f t="shared" si="272"/>
        <v>金</v>
      </c>
      <c r="BZS12" s="193" t="str">
        <f t="shared" si="272"/>
        <v>土</v>
      </c>
      <c r="BZT12" s="193" t="str">
        <f t="shared" si="272"/>
        <v>日</v>
      </c>
      <c r="BZU12" s="193" t="str">
        <f t="shared" si="272"/>
        <v>月</v>
      </c>
      <c r="BZV12" s="194" t="str">
        <f t="shared" si="272"/>
        <v>火</v>
      </c>
      <c r="BZW12" s="192" t="str">
        <f t="shared" si="272"/>
        <v>水</v>
      </c>
      <c r="BZX12" s="193" t="str">
        <f t="shared" si="272"/>
        <v>木</v>
      </c>
      <c r="BZY12" s="193" t="str">
        <f t="shared" si="272"/>
        <v>金</v>
      </c>
      <c r="BZZ12" s="193" t="str">
        <f t="shared" si="272"/>
        <v>土</v>
      </c>
      <c r="CAA12" s="193" t="str">
        <f t="shared" si="272"/>
        <v>日</v>
      </c>
      <c r="CAB12" s="193" t="str">
        <f t="shared" si="272"/>
        <v>月</v>
      </c>
      <c r="CAC12" s="194" t="str">
        <f t="shared" si="272"/>
        <v>火</v>
      </c>
      <c r="CAD12" s="192" t="str">
        <f t="shared" si="272"/>
        <v>水</v>
      </c>
      <c r="CAE12" s="193" t="str">
        <f t="shared" si="272"/>
        <v>木</v>
      </c>
      <c r="CAF12" s="193" t="str">
        <f t="shared" si="272"/>
        <v>金</v>
      </c>
      <c r="CAG12" s="193" t="str">
        <f t="shared" si="272"/>
        <v>土</v>
      </c>
      <c r="CAH12" s="193" t="str">
        <f t="shared" si="272"/>
        <v>日</v>
      </c>
      <c r="CAI12" s="193" t="str">
        <f t="shared" si="272"/>
        <v>月</v>
      </c>
      <c r="CAJ12" s="194" t="str">
        <f t="shared" si="272"/>
        <v>火</v>
      </c>
      <c r="CAK12" s="192" t="str">
        <f t="shared" si="272"/>
        <v>水</v>
      </c>
      <c r="CAL12" s="193" t="str">
        <f t="shared" si="272"/>
        <v>木</v>
      </c>
      <c r="CAM12" s="193" t="str">
        <f t="shared" si="272"/>
        <v>金</v>
      </c>
      <c r="CAN12" s="193" t="str">
        <f t="shared" si="272"/>
        <v>土</v>
      </c>
      <c r="CAO12" s="193" t="str">
        <f t="shared" si="272"/>
        <v>日</v>
      </c>
      <c r="CAP12" s="193" t="str">
        <f t="shared" si="272"/>
        <v>月</v>
      </c>
      <c r="CAQ12" s="194" t="str">
        <f t="shared" si="272"/>
        <v>火</v>
      </c>
      <c r="CAR12" s="192" t="str">
        <f t="shared" si="272"/>
        <v>水</v>
      </c>
      <c r="CAS12" s="193" t="str">
        <f t="shared" si="272"/>
        <v>木</v>
      </c>
      <c r="CAT12" s="193" t="str">
        <f t="shared" si="272"/>
        <v>金</v>
      </c>
      <c r="CAU12" s="193" t="str">
        <f t="shared" si="272"/>
        <v>土</v>
      </c>
      <c r="CAV12" s="193" t="str">
        <f t="shared" si="272"/>
        <v>日</v>
      </c>
      <c r="CAW12" s="193" t="str">
        <f t="shared" si="272"/>
        <v>月</v>
      </c>
      <c r="CAX12" s="194" t="str">
        <f t="shared" si="272"/>
        <v>火</v>
      </c>
      <c r="CAY12" s="192" t="str">
        <f t="shared" si="272"/>
        <v>水</v>
      </c>
      <c r="CAZ12" s="193" t="str">
        <f t="shared" si="272"/>
        <v>木</v>
      </c>
      <c r="CBA12" s="193" t="str">
        <f t="shared" si="272"/>
        <v>金</v>
      </c>
      <c r="CBB12" s="193" t="str">
        <f t="shared" si="272"/>
        <v>土</v>
      </c>
      <c r="CBC12" s="193" t="str">
        <f t="shared" ref="CBC12:CDN12" si="273">TEXT(CBC11,"aaa")</f>
        <v>日</v>
      </c>
      <c r="CBD12" s="193" t="str">
        <f t="shared" si="273"/>
        <v>月</v>
      </c>
      <c r="CBE12" s="194" t="str">
        <f t="shared" si="273"/>
        <v>火</v>
      </c>
      <c r="CBF12" s="192" t="str">
        <f t="shared" si="273"/>
        <v>水</v>
      </c>
      <c r="CBG12" s="193" t="str">
        <f t="shared" si="273"/>
        <v>木</v>
      </c>
      <c r="CBH12" s="193" t="str">
        <f t="shared" si="273"/>
        <v>金</v>
      </c>
      <c r="CBI12" s="193" t="str">
        <f t="shared" si="273"/>
        <v>土</v>
      </c>
      <c r="CBJ12" s="193" t="str">
        <f t="shared" si="273"/>
        <v>日</v>
      </c>
      <c r="CBK12" s="193" t="str">
        <f t="shared" si="273"/>
        <v>月</v>
      </c>
      <c r="CBL12" s="194" t="str">
        <f t="shared" si="273"/>
        <v>火</v>
      </c>
      <c r="CBM12" s="192" t="str">
        <f t="shared" si="273"/>
        <v>水</v>
      </c>
      <c r="CBN12" s="193" t="str">
        <f t="shared" si="273"/>
        <v>木</v>
      </c>
      <c r="CBO12" s="193" t="str">
        <f t="shared" si="273"/>
        <v>金</v>
      </c>
      <c r="CBP12" s="193" t="str">
        <f t="shared" si="273"/>
        <v>土</v>
      </c>
      <c r="CBQ12" s="193" t="str">
        <f t="shared" si="273"/>
        <v>日</v>
      </c>
      <c r="CBR12" s="193" t="str">
        <f t="shared" si="273"/>
        <v>月</v>
      </c>
      <c r="CBS12" s="194" t="str">
        <f t="shared" si="273"/>
        <v>火</v>
      </c>
      <c r="CBT12" s="192" t="str">
        <f t="shared" si="273"/>
        <v>水</v>
      </c>
      <c r="CBU12" s="193" t="str">
        <f t="shared" si="273"/>
        <v>木</v>
      </c>
      <c r="CBV12" s="193" t="str">
        <f t="shared" si="273"/>
        <v>金</v>
      </c>
      <c r="CBW12" s="193" t="str">
        <f t="shared" si="273"/>
        <v>土</v>
      </c>
      <c r="CBX12" s="193" t="str">
        <f t="shared" si="273"/>
        <v>日</v>
      </c>
      <c r="CBY12" s="193" t="str">
        <f t="shared" si="273"/>
        <v>月</v>
      </c>
      <c r="CBZ12" s="194" t="str">
        <f t="shared" si="273"/>
        <v>火</v>
      </c>
      <c r="CCA12" s="192" t="str">
        <f t="shared" si="273"/>
        <v>水</v>
      </c>
      <c r="CCB12" s="193" t="str">
        <f t="shared" si="273"/>
        <v>木</v>
      </c>
      <c r="CCC12" s="193" t="str">
        <f t="shared" si="273"/>
        <v>金</v>
      </c>
      <c r="CCD12" s="193" t="str">
        <f t="shared" si="273"/>
        <v>土</v>
      </c>
      <c r="CCE12" s="193" t="str">
        <f t="shared" si="273"/>
        <v>日</v>
      </c>
      <c r="CCF12" s="193" t="str">
        <f t="shared" si="273"/>
        <v>月</v>
      </c>
      <c r="CCG12" s="194" t="str">
        <f t="shared" si="273"/>
        <v>火</v>
      </c>
      <c r="CCH12" s="192" t="str">
        <f t="shared" si="273"/>
        <v>水</v>
      </c>
      <c r="CCI12" s="193" t="str">
        <f t="shared" si="273"/>
        <v>木</v>
      </c>
      <c r="CCJ12" s="193" t="str">
        <f t="shared" si="273"/>
        <v>金</v>
      </c>
      <c r="CCK12" s="193" t="str">
        <f t="shared" si="273"/>
        <v>土</v>
      </c>
      <c r="CCL12" s="193" t="str">
        <f t="shared" si="273"/>
        <v>日</v>
      </c>
      <c r="CCM12" s="193" t="str">
        <f t="shared" si="273"/>
        <v>月</v>
      </c>
      <c r="CCN12" s="194" t="str">
        <f t="shared" si="273"/>
        <v>火</v>
      </c>
      <c r="CCO12" s="192" t="str">
        <f t="shared" si="273"/>
        <v>水</v>
      </c>
      <c r="CCP12" s="193" t="str">
        <f t="shared" si="273"/>
        <v>木</v>
      </c>
      <c r="CCQ12" s="193" t="str">
        <f t="shared" si="273"/>
        <v>金</v>
      </c>
      <c r="CCR12" s="193" t="str">
        <f t="shared" si="273"/>
        <v>土</v>
      </c>
      <c r="CCS12" s="193" t="str">
        <f t="shared" si="273"/>
        <v>日</v>
      </c>
      <c r="CCT12" s="193" t="str">
        <f t="shared" si="273"/>
        <v>月</v>
      </c>
      <c r="CCU12" s="194" t="str">
        <f t="shared" si="273"/>
        <v>火</v>
      </c>
      <c r="CCV12" s="192" t="str">
        <f t="shared" si="273"/>
        <v>水</v>
      </c>
      <c r="CCW12" s="193" t="str">
        <f t="shared" si="273"/>
        <v>木</v>
      </c>
      <c r="CCX12" s="193" t="str">
        <f t="shared" si="273"/>
        <v>金</v>
      </c>
      <c r="CCY12" s="193" t="str">
        <f t="shared" si="273"/>
        <v>土</v>
      </c>
      <c r="CCZ12" s="193" t="str">
        <f t="shared" si="273"/>
        <v>日</v>
      </c>
      <c r="CDA12" s="193" t="str">
        <f t="shared" si="273"/>
        <v>月</v>
      </c>
      <c r="CDB12" s="194" t="str">
        <f t="shared" si="273"/>
        <v>火</v>
      </c>
      <c r="CDC12" s="192" t="str">
        <f t="shared" si="273"/>
        <v>水</v>
      </c>
      <c r="CDD12" s="193" t="str">
        <f t="shared" si="273"/>
        <v>木</v>
      </c>
      <c r="CDE12" s="193" t="str">
        <f t="shared" si="273"/>
        <v>金</v>
      </c>
      <c r="CDF12" s="193" t="str">
        <f t="shared" si="273"/>
        <v>土</v>
      </c>
      <c r="CDG12" s="193" t="str">
        <f t="shared" si="273"/>
        <v>日</v>
      </c>
      <c r="CDH12" s="193" t="str">
        <f t="shared" si="273"/>
        <v>月</v>
      </c>
      <c r="CDI12" s="194" t="str">
        <f t="shared" si="273"/>
        <v>火</v>
      </c>
      <c r="CDJ12" s="192" t="str">
        <f t="shared" si="273"/>
        <v>水</v>
      </c>
      <c r="CDK12" s="193" t="str">
        <f t="shared" si="273"/>
        <v>木</v>
      </c>
      <c r="CDL12" s="193" t="str">
        <f t="shared" si="273"/>
        <v>金</v>
      </c>
      <c r="CDM12" s="193" t="str">
        <f t="shared" si="273"/>
        <v>土</v>
      </c>
      <c r="CDN12" s="193" t="str">
        <f t="shared" si="273"/>
        <v>日</v>
      </c>
      <c r="CDO12" s="193" t="str">
        <f t="shared" ref="CDO12:CFZ12" si="274">TEXT(CDO11,"aaa")</f>
        <v>月</v>
      </c>
      <c r="CDP12" s="194" t="str">
        <f t="shared" si="274"/>
        <v>火</v>
      </c>
      <c r="CDQ12" s="192" t="str">
        <f t="shared" si="274"/>
        <v>水</v>
      </c>
      <c r="CDR12" s="193" t="str">
        <f t="shared" si="274"/>
        <v>木</v>
      </c>
      <c r="CDS12" s="193" t="str">
        <f t="shared" si="274"/>
        <v>金</v>
      </c>
      <c r="CDT12" s="193" t="str">
        <f t="shared" si="274"/>
        <v>土</v>
      </c>
      <c r="CDU12" s="193" t="str">
        <f t="shared" si="274"/>
        <v>日</v>
      </c>
      <c r="CDV12" s="193" t="str">
        <f t="shared" si="274"/>
        <v>月</v>
      </c>
      <c r="CDW12" s="194" t="str">
        <f t="shared" si="274"/>
        <v>火</v>
      </c>
      <c r="CDX12" s="192" t="str">
        <f t="shared" si="274"/>
        <v>水</v>
      </c>
      <c r="CDY12" s="193" t="str">
        <f t="shared" si="274"/>
        <v>木</v>
      </c>
      <c r="CDZ12" s="193" t="str">
        <f t="shared" si="274"/>
        <v>金</v>
      </c>
      <c r="CEA12" s="193" t="str">
        <f t="shared" si="274"/>
        <v>土</v>
      </c>
      <c r="CEB12" s="193" t="str">
        <f t="shared" si="274"/>
        <v>日</v>
      </c>
      <c r="CEC12" s="193" t="str">
        <f t="shared" si="274"/>
        <v>月</v>
      </c>
      <c r="CED12" s="194" t="str">
        <f t="shared" si="274"/>
        <v>火</v>
      </c>
      <c r="CEE12" s="192" t="str">
        <f t="shared" si="274"/>
        <v>水</v>
      </c>
      <c r="CEF12" s="193" t="str">
        <f t="shared" si="274"/>
        <v>木</v>
      </c>
      <c r="CEG12" s="193" t="str">
        <f t="shared" si="274"/>
        <v>金</v>
      </c>
      <c r="CEH12" s="193" t="str">
        <f t="shared" si="274"/>
        <v>土</v>
      </c>
      <c r="CEI12" s="193" t="str">
        <f t="shared" si="274"/>
        <v>日</v>
      </c>
      <c r="CEJ12" s="193" t="str">
        <f t="shared" si="274"/>
        <v>月</v>
      </c>
      <c r="CEK12" s="194" t="str">
        <f t="shared" si="274"/>
        <v>火</v>
      </c>
      <c r="CEL12" s="192" t="str">
        <f t="shared" si="274"/>
        <v>水</v>
      </c>
      <c r="CEM12" s="193" t="str">
        <f t="shared" si="274"/>
        <v>木</v>
      </c>
      <c r="CEN12" s="193" t="str">
        <f t="shared" si="274"/>
        <v>金</v>
      </c>
      <c r="CEO12" s="193" t="str">
        <f t="shared" si="274"/>
        <v>土</v>
      </c>
      <c r="CEP12" s="193" t="str">
        <f t="shared" si="274"/>
        <v>日</v>
      </c>
      <c r="CEQ12" s="193" t="str">
        <f t="shared" si="274"/>
        <v>月</v>
      </c>
      <c r="CER12" s="194" t="str">
        <f t="shared" si="274"/>
        <v>火</v>
      </c>
      <c r="CES12" s="192" t="str">
        <f t="shared" si="274"/>
        <v>水</v>
      </c>
      <c r="CET12" s="193" t="str">
        <f t="shared" si="274"/>
        <v>木</v>
      </c>
      <c r="CEU12" s="193" t="str">
        <f t="shared" si="274"/>
        <v>金</v>
      </c>
      <c r="CEV12" s="193" t="str">
        <f t="shared" si="274"/>
        <v>土</v>
      </c>
      <c r="CEW12" s="193" t="str">
        <f t="shared" si="274"/>
        <v>日</v>
      </c>
      <c r="CEX12" s="193" t="str">
        <f t="shared" si="274"/>
        <v>月</v>
      </c>
      <c r="CEY12" s="194" t="str">
        <f t="shared" si="274"/>
        <v>火</v>
      </c>
      <c r="CEZ12" s="192" t="str">
        <f t="shared" si="274"/>
        <v>水</v>
      </c>
      <c r="CFA12" s="193" t="str">
        <f t="shared" si="274"/>
        <v>木</v>
      </c>
      <c r="CFB12" s="193" t="str">
        <f t="shared" si="274"/>
        <v>金</v>
      </c>
      <c r="CFC12" s="193" t="str">
        <f t="shared" si="274"/>
        <v>土</v>
      </c>
      <c r="CFD12" s="193" t="str">
        <f t="shared" si="274"/>
        <v>日</v>
      </c>
      <c r="CFE12" s="193" t="str">
        <f t="shared" si="274"/>
        <v>月</v>
      </c>
      <c r="CFF12" s="194" t="str">
        <f t="shared" si="274"/>
        <v>火</v>
      </c>
      <c r="CFG12" s="192" t="str">
        <f t="shared" si="274"/>
        <v>水</v>
      </c>
      <c r="CFH12" s="193" t="str">
        <f t="shared" si="274"/>
        <v>木</v>
      </c>
      <c r="CFI12" s="193" t="str">
        <f t="shared" si="274"/>
        <v>金</v>
      </c>
      <c r="CFJ12" s="193" t="str">
        <f t="shared" si="274"/>
        <v>土</v>
      </c>
      <c r="CFK12" s="193" t="str">
        <f t="shared" si="274"/>
        <v>日</v>
      </c>
      <c r="CFL12" s="193" t="str">
        <f t="shared" si="274"/>
        <v>月</v>
      </c>
      <c r="CFM12" s="194" t="str">
        <f t="shared" si="274"/>
        <v>火</v>
      </c>
      <c r="CFN12" s="192" t="str">
        <f t="shared" si="274"/>
        <v>水</v>
      </c>
      <c r="CFO12" s="193" t="str">
        <f t="shared" si="274"/>
        <v>木</v>
      </c>
      <c r="CFP12" s="193" t="str">
        <f t="shared" si="274"/>
        <v>金</v>
      </c>
      <c r="CFQ12" s="193" t="str">
        <f t="shared" si="274"/>
        <v>土</v>
      </c>
      <c r="CFR12" s="193" t="str">
        <f t="shared" si="274"/>
        <v>日</v>
      </c>
      <c r="CFS12" s="193" t="str">
        <f t="shared" si="274"/>
        <v>月</v>
      </c>
      <c r="CFT12" s="194" t="str">
        <f t="shared" si="274"/>
        <v>火</v>
      </c>
      <c r="CFU12" s="192" t="str">
        <f t="shared" si="274"/>
        <v>水</v>
      </c>
      <c r="CFV12" s="193" t="str">
        <f t="shared" si="274"/>
        <v>木</v>
      </c>
      <c r="CFW12" s="193" t="str">
        <f t="shared" si="274"/>
        <v>金</v>
      </c>
      <c r="CFX12" s="193" t="str">
        <f t="shared" si="274"/>
        <v>土</v>
      </c>
      <c r="CFY12" s="193" t="str">
        <f t="shared" si="274"/>
        <v>日</v>
      </c>
      <c r="CFZ12" s="193" t="str">
        <f t="shared" si="274"/>
        <v>月</v>
      </c>
      <c r="CGA12" s="194" t="str">
        <f t="shared" ref="CGA12:CHC12" si="275">TEXT(CGA11,"aaa")</f>
        <v>火</v>
      </c>
      <c r="CGB12" s="192" t="str">
        <f t="shared" ref="CGB12:CGO12" si="276">TEXT(CGB11,"aaa")</f>
        <v>水</v>
      </c>
      <c r="CGC12" s="193" t="str">
        <f t="shared" si="276"/>
        <v>木</v>
      </c>
      <c r="CGD12" s="193" t="str">
        <f t="shared" si="276"/>
        <v>金</v>
      </c>
      <c r="CGE12" s="193" t="str">
        <f t="shared" si="276"/>
        <v>土</v>
      </c>
      <c r="CGF12" s="193" t="str">
        <f t="shared" si="276"/>
        <v>日</v>
      </c>
      <c r="CGG12" s="193" t="str">
        <f t="shared" si="276"/>
        <v>月</v>
      </c>
      <c r="CGH12" s="194" t="str">
        <f t="shared" si="276"/>
        <v>火</v>
      </c>
      <c r="CGI12" s="192" t="str">
        <f t="shared" si="276"/>
        <v>水</v>
      </c>
      <c r="CGJ12" s="193" t="str">
        <f t="shared" si="276"/>
        <v>木</v>
      </c>
      <c r="CGK12" s="193" t="str">
        <f t="shared" si="276"/>
        <v>金</v>
      </c>
      <c r="CGL12" s="193" t="str">
        <f t="shared" si="276"/>
        <v>土</v>
      </c>
      <c r="CGM12" s="193" t="str">
        <f t="shared" si="276"/>
        <v>日</v>
      </c>
      <c r="CGN12" s="193" t="str">
        <f t="shared" si="276"/>
        <v>月</v>
      </c>
      <c r="CGO12" s="194" t="str">
        <f t="shared" si="276"/>
        <v>火</v>
      </c>
      <c r="CGP12" s="192" t="str">
        <f t="shared" si="275"/>
        <v>水</v>
      </c>
      <c r="CGQ12" s="193" t="str">
        <f t="shared" si="275"/>
        <v>木</v>
      </c>
      <c r="CGR12" s="193" t="str">
        <f t="shared" si="275"/>
        <v>金</v>
      </c>
      <c r="CGS12" s="193" t="str">
        <f t="shared" si="275"/>
        <v>土</v>
      </c>
      <c r="CGT12" s="193" t="str">
        <f t="shared" si="275"/>
        <v>日</v>
      </c>
      <c r="CGU12" s="193" t="str">
        <f t="shared" si="275"/>
        <v>月</v>
      </c>
      <c r="CGV12" s="194" t="str">
        <f t="shared" si="275"/>
        <v>火</v>
      </c>
      <c r="CGW12" s="192" t="str">
        <f t="shared" si="275"/>
        <v>水</v>
      </c>
      <c r="CGX12" s="193" t="str">
        <f t="shared" si="275"/>
        <v>木</v>
      </c>
      <c r="CGY12" s="193" t="str">
        <f t="shared" si="275"/>
        <v>金</v>
      </c>
      <c r="CGZ12" s="193" t="str">
        <f t="shared" si="275"/>
        <v>土</v>
      </c>
      <c r="CHA12" s="193" t="str">
        <f t="shared" si="275"/>
        <v>日</v>
      </c>
      <c r="CHB12" s="193" t="str">
        <f t="shared" si="275"/>
        <v>月</v>
      </c>
      <c r="CHC12" s="194" t="str">
        <f t="shared" si="275"/>
        <v>火</v>
      </c>
    </row>
    <row r="13" spans="1:2239" ht="15" customHeight="1" thickTop="1">
      <c r="A13" s="124">
        <v>2</v>
      </c>
      <c r="B13" s="195">
        <v>4</v>
      </c>
      <c r="E13" s="197" t="s">
        <v>181</v>
      </c>
      <c r="G13" s="198">
        <v>41791</v>
      </c>
      <c r="H13" s="199">
        <f t="shared" ref="H13:H29" si="277">IF(OR($E$10="",$F$10=""),
       0,
       IF(DATE($E$10,$F$10,1)&lt;$G13,
           0,
           ROUNDUP(DATEDIF($G13,DATE($E$10,$F$10,1),"m")/12,1)))</f>
        <v>12.2</v>
      </c>
      <c r="I13" s="200" t="str">
        <f>IF(ISERROR(INDEX(社員情報!$A:$Z,MATCH($A13,社員情報!$A:$A,0),16))=TRUE,
       "-",
       IF(INDEX(社員情報!$A:$Z,MATCH($A13,社員情報!$A:$A,0),16)=0,
           IF(OR(ISERROR(INDEX(社員情報!$A:$Z,MATCH($A13,社員情報!$A:$A,0),10))=TRUE,INDEX(社員情報!$A:$Z,MATCH($A13,社員情報!$A:$A,0),10)=0),
               "-",
               INDEX(社員情報!$A:$Z,MATCH($A13,社員情報!$A:$A,0),10)),
           INDEX(社員情報!$A:$Z,MATCH($A13,社員情報!$A:$A,0),16)))</f>
        <v>-</v>
      </c>
      <c r="J13" s="201" t="str">
        <f>IF(ISERROR(INDEX(社員情報!$A:$Z,MATCH($A13,社員情報!$A:$A,0),17))=TRUE,
       "-",
       IF(INDEX(社員情報!$A:$Z,MATCH($A13,社員情報!$A:$A,0),16)=0,
           IF(OR(ISERROR(INDEX(社員情報!$A:$Z,MATCH($A13,社員情報!$A:$A,0),11))=TRUE,INDEX(社員情報!$A:$Z,MATCH($A13,社員情報!$A:$A,0),11)=0),
               "-",
               INDEX(社員情報!$A:$Z,MATCH($A13,社員情報!$A:$A,0),11)),
           INDEX(社員情報!$A:$Z,MATCH($A13,社員情報!$A:$A,0),17)))</f>
        <v>-</v>
      </c>
      <c r="K13" s="202">
        <f>IF(ISERROR(INDEX(社員情報!$A:$R,MATCH($A13,社員情報!$A:$A,0),18))=TRUE,
       0,
       INDEX(社員情報!$A:$R,MATCH($A13,社員情報!$A:$A,0),18))</f>
        <v>0</v>
      </c>
      <c r="N13" s="203">
        <f ca="1">IF(ISERROR(INDEX(社員情報!$A:$O,MATCH($A13,社員情報!$A:$A,0),13))=TRUE,
       0,
       INDEX(社員情報!$A:$O,MATCH($A13,社員情報!$A:$A,0),13))</f>
        <v>20</v>
      </c>
      <c r="O13" s="204">
        <f ca="1">INDEX(社員情報!$A:$O,MATCH($A13,社員情報!$A:$A,0),MATCH(O$11,社員情報!$2:$2,0))</f>
        <v>20</v>
      </c>
      <c r="P13" s="205">
        <f t="shared" ref="P13:P29" si="278">SUMIFS($AG13:$CHA13,$AG$11:$CHA$11,"&gt;="&amp;DATE($E$10,P$11,1),$AG$11:$CHA$11,"&lt;="&amp;EOMONTH(DATE($E$10,P$11+1,1),-1))</f>
        <v>0</v>
      </c>
      <c r="Q13" s="205">
        <f t="shared" ref="Q13:Q29" si="279">SUMIFS($AG13:$CHA13,$AG$11:$CHA$11,"&gt;="&amp;DATE($E$10,Q$11,1),$AG$11:$CHA$11,"&lt;="&amp;EOMONTH(DATE($E$10,Q$11+1,1),-1))</f>
        <v>0</v>
      </c>
      <c r="R13" s="205">
        <f t="shared" ref="R13:R29" si="280">SUMIFS($AG13:$CHA13,$AG$11:$CHA$11,"&gt;="&amp;DATE($E$10,R$11,1),$AG$11:$CHA$11,"&lt;="&amp;EOMONTH(DATE($E$10,R$11+1,1),-1))</f>
        <v>0</v>
      </c>
      <c r="S13" s="205">
        <f t="shared" ref="S13:S29" si="281">SUMIFS($AG13:$CHA13,$AG$11:$CHA$11,"&gt;="&amp;DATE($E$10,S$11,1),$AG$11:$CHA$11,"&lt;="&amp;EOMONTH(DATE($E$10,S$11+1,1),-1))</f>
        <v>0</v>
      </c>
      <c r="T13" s="205">
        <f t="shared" ref="T13:T29" si="282">SUMIFS($AG13:$CHA13,$AG$11:$CHA$11,"&gt;="&amp;DATE($E$10,T$11,1),$AG$11:$CHA$11,"&lt;="&amp;EOMONTH(DATE($E$10,T$11+1,1),-1))</f>
        <v>0</v>
      </c>
      <c r="U13" s="205">
        <f t="shared" ref="U13:U29" si="283">SUMIFS($AG13:$CHA13,$AG$11:$CHA$11,"&gt;="&amp;DATE($E$10,U$11,1),$AG$11:$CHA$11,"&lt;="&amp;EOMONTH(DATE($E$10,U$11+1,1),-1))</f>
        <v>0</v>
      </c>
      <c r="V13" s="205">
        <f t="shared" ref="V13:V29" si="284">SUMIFS($AG13:$CHA13,$AG$11:$CHA$11,"&gt;="&amp;DATE($E$10,V$11,1),$AG$11:$CHA$11,"&lt;="&amp;EOMONTH(DATE($E$10,V$11+1,1),-1))</f>
        <v>0</v>
      </c>
      <c r="W13" s="205">
        <f t="shared" ref="W13:W29" si="285">SUMIFS($AG13:$CHA13,$AG$11:$CHA$11,"&gt;="&amp;DATE($E$10,W$11,1),$AG$11:$CHA$11,"&lt;="&amp;EOMONTH(DATE($E$10,W$11+1,1),-1))</f>
        <v>0</v>
      </c>
      <c r="X13" s="205">
        <f t="shared" ref="X13:X29" si="286">SUMIFS($AG13:$CHA13,$AG$11:$CHA$11,"&gt;="&amp;DATE($E$10,X$11,1),$AG$11:$CHA$11,"&lt;="&amp;EOMONTH(DATE($E$10,X$11+1,1),-1))</f>
        <v>0</v>
      </c>
      <c r="Y13" s="205">
        <f t="shared" ref="Y13:Y29" si="287">SUMIFS($AG13:$CHA13,$AG$11:$CHA$11,"&gt;="&amp;DATE($E$10,Y$11,1),$AG$11:$CHA$11,"&lt;="&amp;EOMONTH(DATE($E$10,Y$11+1,1),-1))</f>
        <v>0</v>
      </c>
      <c r="Z13" s="205">
        <f t="shared" ref="Z13:Z29" si="288">SUMIFS($AG13:$CHA13,$AG$11:$CHA$11,"&gt;="&amp;DATE($E$10,Z$11,1),$AG$11:$CHA$11,"&lt;="&amp;EOMONTH(DATE($E$10,Z$11+1,1),-1))</f>
        <v>0</v>
      </c>
      <c r="AA13" s="205">
        <f t="shared" ref="AA13:AA29" si="289">SUMIFS($AG13:$CHA13,$AG$11:$CHA$11,"&gt;="&amp;DATE($E$10,AA$11,1),$AG$11:$CHA$11,"&lt;="&amp;EOMONTH(DATE($E$10,AA$11+1,1),-1))</f>
        <v>0</v>
      </c>
      <c r="AB13" s="204">
        <f t="shared" ref="AB13:AB29" si="290">SUM($P13:$AA13)</f>
        <v>0</v>
      </c>
      <c r="AC13" s="206" t="str">
        <f ca="1">IF(ISERROR(INDEX(社員情報!$A:$AC,MATCH($A13,社員情報!$A:$A,0),MATCH(AC$11,社員情報!$2:$2,0)))=TRUE,
       "-",
       IF($AD13="-",
           "-",
           INDEX(社員情報!$A:$AC,MATCH($A13,社員情報!$A:$A,0),MATCH(AC$11,社員情報!$2:$2,0))))</f>
        <v>-</v>
      </c>
      <c r="AD13" s="207" t="str">
        <f>IF(ISERROR(INDEX(社員情報!$A:$AB,MATCH($A13,社員情報!$A:$A,0),23))=TRUE,
       "-",
       IF(OR(INDEX(社員情報!$A:$AB,MATCH($A13,社員情報!$A:$A,0),25)="-",
              INDEX(社員情報!$A:$AB,MATCH($A13,社員情報!$A:$A,0),23)=0,
              INDEX(社員情報!$A:$AB,MATCH($A13,社員情報!$A:$A,0),24)&lt;DATE($E$10,$F$10,1)),
           "-",
           INDEX(社員情報!$A:$AB,MATCH($A13,社員情報!$A:$A,0),23)))</f>
        <v>-</v>
      </c>
      <c r="AE13" s="207" t="str">
        <f>IF(ISERROR(INDEX(社員情報!$A:$AB,MATCH($A13,社員情報!$A:$A,0),24))=TRUE,
       "-",
       IF($AD13="-",
           "-",
           INDEX(社員情報!$A:$AB,MATCH($A13,社員情報!$A:$A,0),24)))</f>
        <v>-</v>
      </c>
      <c r="AF13" s="208">
        <f ca="1">IF(ISERROR(INDEX(社員情報!$A:$O,MATCH($A13,社員情報!$A:$A,0),MATCH(AF$11,社員情報!$2:$2,0)))=TRUE,
       0,
       IF(INDEX(社員情報!$A:$O,MATCH($A13,社員情報!$A:$A,0),MATCH(AF$11,社員情報!$2:$2,0))&lt;0,
           0,
           INDEX(社員情報!$A:$O,MATCH($A13,社員情報!$A:$A,0),MATCH(AF$11,社員情報!$2:$2,0))))</f>
        <v>0</v>
      </c>
      <c r="AI13" s="70"/>
      <c r="AJ13" s="71"/>
      <c r="AK13" s="71"/>
      <c r="AL13" s="71"/>
      <c r="AM13" s="71"/>
      <c r="AN13" s="71"/>
      <c r="AO13" s="72"/>
      <c r="AP13" s="70"/>
      <c r="AQ13" s="71"/>
      <c r="AR13" s="71"/>
      <c r="AS13" s="71"/>
      <c r="AT13" s="71"/>
      <c r="AU13" s="71"/>
      <c r="AV13" s="72"/>
      <c r="AW13" s="70"/>
      <c r="AX13" s="71"/>
      <c r="AY13" s="71"/>
      <c r="AZ13" s="71"/>
      <c r="BA13" s="71"/>
      <c r="BB13" s="71"/>
      <c r="BC13" s="72"/>
      <c r="BD13" s="70"/>
      <c r="BE13" s="71"/>
      <c r="BF13" s="71"/>
      <c r="BG13" s="71"/>
      <c r="BH13" s="71"/>
      <c r="BI13" s="71"/>
      <c r="BJ13" s="72"/>
      <c r="BK13" s="70"/>
      <c r="BL13" s="71"/>
      <c r="BM13" s="71"/>
      <c r="BN13" s="71"/>
      <c r="BO13" s="71"/>
      <c r="BP13" s="71"/>
      <c r="BQ13" s="72"/>
      <c r="BR13" s="70"/>
      <c r="BS13" s="71"/>
      <c r="BT13" s="71"/>
      <c r="BU13" s="71"/>
      <c r="BV13" s="71"/>
      <c r="BW13" s="71"/>
      <c r="BX13" s="72"/>
      <c r="BY13" s="70"/>
      <c r="BZ13" s="71"/>
      <c r="CA13" s="71"/>
      <c r="CB13" s="71"/>
      <c r="CC13" s="71"/>
      <c r="CD13" s="71"/>
      <c r="CE13" s="72"/>
      <c r="CF13" s="70"/>
      <c r="CG13" s="71"/>
      <c r="CH13" s="71"/>
      <c r="CI13" s="71"/>
      <c r="CJ13" s="71"/>
      <c r="CK13" s="71"/>
      <c r="CL13" s="72"/>
      <c r="CM13" s="70"/>
      <c r="CN13" s="71"/>
      <c r="CO13" s="71"/>
      <c r="CP13" s="71"/>
      <c r="CQ13" s="71"/>
      <c r="CR13" s="71"/>
      <c r="CS13" s="72"/>
      <c r="CT13" s="70"/>
      <c r="CU13" s="71"/>
      <c r="CV13" s="71"/>
      <c r="CW13" s="71"/>
      <c r="CX13" s="71"/>
      <c r="CY13" s="71"/>
      <c r="CZ13" s="72"/>
      <c r="DA13" s="70"/>
      <c r="DB13" s="71"/>
      <c r="DC13" s="71"/>
      <c r="DD13" s="71"/>
      <c r="DE13" s="71"/>
      <c r="DF13" s="71"/>
      <c r="DG13" s="72"/>
      <c r="DH13" s="70"/>
      <c r="DI13" s="71"/>
      <c r="DJ13" s="71"/>
      <c r="DK13" s="71"/>
      <c r="DL13" s="71"/>
      <c r="DM13" s="71"/>
      <c r="DN13" s="72"/>
      <c r="DO13" s="70"/>
      <c r="DP13" s="71"/>
      <c r="DQ13" s="71"/>
      <c r="DR13" s="71"/>
      <c r="DS13" s="71"/>
      <c r="DT13" s="71"/>
      <c r="DU13" s="72"/>
      <c r="DV13" s="70"/>
      <c r="DW13" s="71"/>
      <c r="DX13" s="71"/>
      <c r="DY13" s="71"/>
      <c r="DZ13" s="71"/>
      <c r="EA13" s="71"/>
      <c r="EB13" s="72"/>
      <c r="EC13" s="70"/>
      <c r="ED13" s="71"/>
      <c r="EE13" s="71"/>
      <c r="EF13" s="71"/>
      <c r="EG13" s="71"/>
      <c r="EH13" s="71"/>
      <c r="EI13" s="72"/>
      <c r="EJ13" s="70"/>
      <c r="EK13" s="71"/>
      <c r="EL13" s="71"/>
      <c r="EM13" s="71"/>
      <c r="EN13" s="71"/>
      <c r="EO13" s="71"/>
      <c r="EP13" s="72"/>
      <c r="EQ13" s="70"/>
      <c r="ER13" s="71"/>
      <c r="ES13" s="71"/>
      <c r="ET13" s="71"/>
      <c r="EU13" s="71"/>
      <c r="EV13" s="71"/>
      <c r="EW13" s="72"/>
      <c r="EX13" s="70"/>
      <c r="EY13" s="71"/>
      <c r="EZ13" s="71"/>
      <c r="FA13" s="71"/>
      <c r="FB13" s="71"/>
      <c r="FC13" s="71"/>
      <c r="FD13" s="72"/>
      <c r="FE13" s="70"/>
      <c r="FF13" s="71"/>
      <c r="FG13" s="71"/>
      <c r="FH13" s="71"/>
      <c r="FI13" s="71"/>
      <c r="FJ13" s="71"/>
      <c r="FK13" s="72"/>
      <c r="FL13" s="70"/>
      <c r="FM13" s="71"/>
      <c r="FN13" s="71"/>
      <c r="FO13" s="71"/>
      <c r="FP13" s="71"/>
      <c r="FQ13" s="71"/>
      <c r="FR13" s="72"/>
      <c r="FS13" s="70"/>
      <c r="FT13" s="71"/>
      <c r="FU13" s="71"/>
      <c r="FV13" s="71"/>
      <c r="FW13" s="71"/>
      <c r="FX13" s="71"/>
      <c r="FY13" s="72"/>
      <c r="FZ13" s="70"/>
      <c r="GA13" s="71"/>
      <c r="GB13" s="71"/>
      <c r="GC13" s="71"/>
      <c r="GD13" s="71"/>
      <c r="GE13" s="71"/>
      <c r="GF13" s="72"/>
      <c r="GG13" s="70"/>
      <c r="GH13" s="71"/>
      <c r="GI13" s="71"/>
      <c r="GJ13" s="71"/>
      <c r="GK13" s="71"/>
      <c r="GL13" s="71"/>
      <c r="GM13" s="72"/>
      <c r="GN13" s="70"/>
      <c r="GO13" s="71"/>
      <c r="GP13" s="71"/>
      <c r="GQ13" s="71"/>
      <c r="GR13" s="71"/>
      <c r="GS13" s="71"/>
      <c r="GT13" s="72"/>
      <c r="GU13" s="70"/>
      <c r="GV13" s="71"/>
      <c r="GW13" s="71"/>
      <c r="GX13" s="71"/>
      <c r="GY13" s="71"/>
      <c r="GZ13" s="71"/>
      <c r="HA13" s="72"/>
      <c r="HB13" s="70"/>
      <c r="HC13" s="71"/>
      <c r="HD13" s="71"/>
      <c r="HE13" s="71"/>
      <c r="HF13" s="71"/>
      <c r="HG13" s="71"/>
      <c r="HH13" s="72"/>
      <c r="HI13" s="70"/>
      <c r="HJ13" s="71"/>
      <c r="HK13" s="71"/>
      <c r="HL13" s="71"/>
      <c r="HM13" s="71"/>
      <c r="HN13" s="71"/>
      <c r="HO13" s="72"/>
      <c r="HP13" s="70"/>
      <c r="HQ13" s="71"/>
      <c r="HR13" s="71"/>
      <c r="HS13" s="71"/>
      <c r="HT13" s="71"/>
      <c r="HU13" s="71"/>
      <c r="HV13" s="72"/>
      <c r="HW13" s="70"/>
      <c r="HX13" s="71"/>
      <c r="HY13" s="71"/>
      <c r="HZ13" s="71"/>
      <c r="IA13" s="71"/>
      <c r="IB13" s="71"/>
      <c r="IC13" s="72"/>
      <c r="ID13" s="70"/>
      <c r="IE13" s="71"/>
      <c r="IF13" s="71"/>
      <c r="IG13" s="71"/>
      <c r="IH13" s="71"/>
      <c r="II13" s="71"/>
      <c r="IJ13" s="72"/>
      <c r="IK13" s="70"/>
      <c r="IL13" s="71"/>
      <c r="IM13" s="71"/>
      <c r="IN13" s="71"/>
      <c r="IO13" s="71"/>
      <c r="IP13" s="71"/>
      <c r="IQ13" s="72"/>
      <c r="IR13" s="70"/>
      <c r="IS13" s="71"/>
      <c r="IT13" s="71"/>
      <c r="IU13" s="71"/>
      <c r="IV13" s="71"/>
      <c r="IW13" s="71"/>
      <c r="IX13" s="72"/>
      <c r="IY13" s="70"/>
      <c r="IZ13" s="71"/>
      <c r="JA13" s="71"/>
      <c r="JB13" s="71"/>
      <c r="JC13" s="71"/>
      <c r="JD13" s="71"/>
      <c r="JE13" s="72"/>
      <c r="JF13" s="70"/>
      <c r="JG13" s="71"/>
      <c r="JH13" s="71"/>
      <c r="JI13" s="71"/>
      <c r="JJ13" s="71"/>
      <c r="JK13" s="71"/>
      <c r="JL13" s="72"/>
      <c r="JM13" s="70"/>
      <c r="JN13" s="71"/>
      <c r="JO13" s="71"/>
      <c r="JP13" s="71"/>
      <c r="JQ13" s="71"/>
      <c r="JR13" s="71"/>
      <c r="JS13" s="72"/>
      <c r="JT13" s="70"/>
      <c r="JU13" s="71"/>
      <c r="JV13" s="71"/>
      <c r="JW13" s="71"/>
      <c r="JX13" s="71"/>
      <c r="JY13" s="71"/>
      <c r="JZ13" s="72"/>
      <c r="KA13" s="70"/>
      <c r="KB13" s="71"/>
      <c r="KC13" s="71"/>
      <c r="KD13" s="71"/>
      <c r="KE13" s="71"/>
      <c r="KF13" s="71"/>
      <c r="KG13" s="72"/>
      <c r="KH13" s="70"/>
      <c r="KI13" s="71"/>
      <c r="KJ13" s="71"/>
      <c r="KK13" s="71"/>
      <c r="KL13" s="71"/>
      <c r="KM13" s="71"/>
      <c r="KN13" s="72"/>
      <c r="KO13" s="70"/>
      <c r="KP13" s="71"/>
      <c r="KQ13" s="71"/>
      <c r="KR13" s="71"/>
      <c r="KS13" s="71"/>
      <c r="KT13" s="71"/>
      <c r="KU13" s="72"/>
      <c r="KV13" s="70"/>
      <c r="KW13" s="71"/>
      <c r="KX13" s="71"/>
      <c r="KY13" s="71"/>
      <c r="KZ13" s="71"/>
      <c r="LA13" s="71"/>
      <c r="LB13" s="72"/>
      <c r="LC13" s="70"/>
      <c r="LD13" s="71"/>
      <c r="LE13" s="71"/>
      <c r="LF13" s="71"/>
      <c r="LG13" s="71"/>
      <c r="LH13" s="71"/>
      <c r="LI13" s="72"/>
      <c r="LJ13" s="70"/>
      <c r="LK13" s="71"/>
      <c r="LL13" s="71"/>
      <c r="LM13" s="71"/>
      <c r="LN13" s="71"/>
      <c r="LO13" s="71"/>
      <c r="LP13" s="72"/>
      <c r="LQ13" s="70"/>
      <c r="LR13" s="71"/>
      <c r="LS13" s="71"/>
      <c r="LT13" s="71"/>
      <c r="LU13" s="71"/>
      <c r="LV13" s="71"/>
      <c r="LW13" s="72"/>
      <c r="LX13" s="70"/>
      <c r="LY13" s="71"/>
      <c r="LZ13" s="71"/>
      <c r="MA13" s="71"/>
      <c r="MB13" s="71"/>
      <c r="MC13" s="71"/>
      <c r="MD13" s="72"/>
      <c r="ME13" s="70"/>
      <c r="MF13" s="71"/>
      <c r="MG13" s="71"/>
      <c r="MH13" s="71"/>
      <c r="MI13" s="71"/>
      <c r="MJ13" s="71"/>
      <c r="MK13" s="72"/>
      <c r="ML13" s="70"/>
      <c r="MM13" s="71"/>
      <c r="MN13" s="71"/>
      <c r="MO13" s="71"/>
      <c r="MP13" s="71"/>
      <c r="MQ13" s="71"/>
      <c r="MR13" s="72"/>
      <c r="MS13" s="70"/>
      <c r="MT13" s="71"/>
      <c r="MU13" s="71"/>
      <c r="MV13" s="71"/>
      <c r="MW13" s="71"/>
      <c r="MX13" s="71"/>
      <c r="MY13" s="72"/>
      <c r="MZ13" s="70"/>
      <c r="NA13" s="71"/>
      <c r="NB13" s="71"/>
      <c r="NC13" s="71"/>
      <c r="ND13" s="71"/>
      <c r="NE13" s="71"/>
      <c r="NF13" s="72"/>
      <c r="NG13" s="70"/>
      <c r="NH13" s="71"/>
      <c r="NI13" s="71"/>
      <c r="NJ13" s="71"/>
      <c r="NK13" s="71"/>
      <c r="NL13" s="71"/>
      <c r="NM13" s="72"/>
      <c r="NN13" s="70"/>
      <c r="NO13" s="71"/>
      <c r="NP13" s="71"/>
      <c r="NQ13" s="71"/>
      <c r="NR13" s="71"/>
      <c r="NS13" s="71"/>
      <c r="NT13" s="72"/>
      <c r="NU13" s="70"/>
      <c r="NV13" s="71"/>
      <c r="NW13" s="71"/>
      <c r="NX13" s="71"/>
      <c r="NY13" s="71"/>
      <c r="NZ13" s="71"/>
      <c r="OA13" s="72"/>
      <c r="OB13" s="70"/>
      <c r="OC13" s="71"/>
      <c r="OD13" s="71"/>
      <c r="OE13" s="71"/>
      <c r="OF13" s="71"/>
      <c r="OG13" s="71"/>
      <c r="OH13" s="72"/>
      <c r="OI13" s="70"/>
      <c r="OJ13" s="71"/>
      <c r="OK13" s="71"/>
      <c r="OL13" s="71"/>
      <c r="OM13" s="71"/>
      <c r="ON13" s="71"/>
      <c r="OO13" s="72"/>
      <c r="OP13" s="70"/>
      <c r="OQ13" s="71"/>
      <c r="OR13" s="71"/>
      <c r="OS13" s="71"/>
      <c r="OT13" s="71"/>
      <c r="OU13" s="71"/>
      <c r="OV13" s="72"/>
      <c r="OW13" s="70"/>
      <c r="OX13" s="71"/>
      <c r="OY13" s="71"/>
      <c r="OZ13" s="71"/>
      <c r="PA13" s="71"/>
      <c r="PB13" s="71"/>
      <c r="PC13" s="72"/>
      <c r="PD13" s="70"/>
      <c r="PE13" s="71"/>
      <c r="PF13" s="71"/>
      <c r="PG13" s="71"/>
      <c r="PH13" s="71"/>
      <c r="PI13" s="71"/>
      <c r="PJ13" s="72"/>
      <c r="PK13" s="70"/>
      <c r="PL13" s="71"/>
      <c r="PM13" s="71"/>
      <c r="PN13" s="71"/>
      <c r="PO13" s="71"/>
      <c r="PP13" s="71"/>
      <c r="PQ13" s="72"/>
      <c r="PR13" s="70"/>
      <c r="PS13" s="71"/>
      <c r="PT13" s="71"/>
      <c r="PU13" s="71"/>
      <c r="PV13" s="71"/>
      <c r="PW13" s="71"/>
      <c r="PX13" s="72"/>
      <c r="PY13" s="70"/>
      <c r="PZ13" s="71"/>
      <c r="QA13" s="71"/>
      <c r="QB13" s="71"/>
      <c r="QC13" s="71"/>
      <c r="QD13" s="71"/>
      <c r="QE13" s="72"/>
      <c r="QF13" s="70"/>
      <c r="QG13" s="71"/>
      <c r="QH13" s="71"/>
      <c r="QI13" s="71"/>
      <c r="QJ13" s="71"/>
      <c r="QK13" s="71"/>
      <c r="QL13" s="72"/>
      <c r="QM13" s="70"/>
      <c r="QN13" s="71"/>
      <c r="QO13" s="71"/>
      <c r="QP13" s="71"/>
      <c r="QQ13" s="71"/>
      <c r="QR13" s="71"/>
      <c r="QS13" s="72"/>
      <c r="QT13" s="70"/>
      <c r="QU13" s="71"/>
      <c r="QV13" s="71"/>
      <c r="QW13" s="71"/>
      <c r="QX13" s="71"/>
      <c r="QY13" s="71"/>
      <c r="QZ13" s="72"/>
      <c r="RA13" s="70"/>
      <c r="RB13" s="71"/>
      <c r="RC13" s="71"/>
      <c r="RD13" s="71"/>
      <c r="RE13" s="71"/>
      <c r="RF13" s="71"/>
      <c r="RG13" s="72"/>
      <c r="RH13" s="70"/>
      <c r="RI13" s="71"/>
      <c r="RJ13" s="71"/>
      <c r="RK13" s="71"/>
      <c r="RL13" s="71"/>
      <c r="RM13" s="71"/>
      <c r="RN13" s="72"/>
      <c r="RO13" s="70"/>
      <c r="RP13" s="71"/>
      <c r="RQ13" s="71"/>
      <c r="RR13" s="71"/>
      <c r="RS13" s="71"/>
      <c r="RT13" s="71"/>
      <c r="RU13" s="72"/>
      <c r="RV13" s="70"/>
      <c r="RW13" s="71"/>
      <c r="RX13" s="71"/>
      <c r="RY13" s="71"/>
      <c r="RZ13" s="71"/>
      <c r="SA13" s="71"/>
      <c r="SB13" s="72"/>
      <c r="SC13" s="70"/>
      <c r="SD13" s="71"/>
      <c r="SE13" s="71"/>
      <c r="SF13" s="71"/>
      <c r="SG13" s="71"/>
      <c r="SH13" s="71"/>
      <c r="SI13" s="72"/>
      <c r="SJ13" s="70"/>
      <c r="SK13" s="71"/>
      <c r="SL13" s="71"/>
      <c r="SM13" s="71"/>
      <c r="SN13" s="71"/>
      <c r="SO13" s="71"/>
      <c r="SP13" s="72"/>
      <c r="SQ13" s="70"/>
      <c r="SR13" s="71"/>
      <c r="SS13" s="71"/>
      <c r="ST13" s="71"/>
      <c r="SU13" s="71"/>
      <c r="SV13" s="71"/>
      <c r="SW13" s="72"/>
      <c r="SX13" s="70"/>
      <c r="SY13" s="71"/>
      <c r="SZ13" s="71"/>
      <c r="TA13" s="71"/>
      <c r="TB13" s="71"/>
      <c r="TC13" s="71"/>
      <c r="TD13" s="72"/>
      <c r="TE13" s="70"/>
      <c r="TF13" s="71"/>
      <c r="TG13" s="71"/>
      <c r="TH13" s="71"/>
      <c r="TI13" s="71"/>
      <c r="TJ13" s="71"/>
      <c r="TK13" s="72"/>
      <c r="TL13" s="70"/>
      <c r="TM13" s="71"/>
      <c r="TN13" s="71"/>
      <c r="TO13" s="71"/>
      <c r="TP13" s="71"/>
      <c r="TQ13" s="71"/>
      <c r="TR13" s="72"/>
      <c r="TS13" s="70"/>
      <c r="TT13" s="71"/>
      <c r="TU13" s="71"/>
      <c r="TV13" s="71"/>
      <c r="TW13" s="71"/>
      <c r="TX13" s="71"/>
      <c r="TY13" s="72"/>
      <c r="TZ13" s="70"/>
      <c r="UA13" s="71"/>
      <c r="UB13" s="71"/>
      <c r="UC13" s="71"/>
      <c r="UD13" s="71"/>
      <c r="UE13" s="71"/>
      <c r="UF13" s="72"/>
      <c r="UG13" s="70"/>
      <c r="UH13" s="71"/>
      <c r="UI13" s="71"/>
      <c r="UJ13" s="71"/>
      <c r="UK13" s="71"/>
      <c r="UL13" s="71"/>
      <c r="UM13" s="72"/>
      <c r="UN13" s="70"/>
      <c r="UO13" s="71"/>
      <c r="UP13" s="71"/>
      <c r="UQ13" s="71"/>
      <c r="UR13" s="71"/>
      <c r="US13" s="71"/>
      <c r="UT13" s="72"/>
      <c r="UU13" s="70"/>
      <c r="UV13" s="71"/>
      <c r="UW13" s="71"/>
      <c r="UX13" s="71"/>
      <c r="UY13" s="71"/>
      <c r="UZ13" s="71"/>
      <c r="VA13" s="72"/>
      <c r="VB13" s="70"/>
      <c r="VC13" s="71"/>
      <c r="VD13" s="71"/>
      <c r="VE13" s="71"/>
      <c r="VF13" s="71"/>
      <c r="VG13" s="71"/>
      <c r="VH13" s="72"/>
      <c r="VI13" s="70"/>
      <c r="VJ13" s="71"/>
      <c r="VK13" s="71"/>
      <c r="VL13" s="71"/>
      <c r="VM13" s="71"/>
      <c r="VN13" s="71"/>
      <c r="VO13" s="72"/>
      <c r="VP13" s="70"/>
      <c r="VQ13" s="71"/>
      <c r="VR13" s="71"/>
      <c r="VS13" s="71"/>
      <c r="VT13" s="71"/>
      <c r="VU13" s="71"/>
      <c r="VV13" s="72"/>
      <c r="VW13" s="70"/>
      <c r="VX13" s="71"/>
      <c r="VY13" s="71"/>
      <c r="VZ13" s="71"/>
      <c r="WA13" s="71"/>
      <c r="WB13" s="71"/>
      <c r="WC13" s="72"/>
      <c r="WD13" s="70"/>
      <c r="WE13" s="71"/>
      <c r="WF13" s="71"/>
      <c r="WG13" s="71"/>
      <c r="WH13" s="71"/>
      <c r="WI13" s="71"/>
      <c r="WJ13" s="72"/>
      <c r="WK13" s="70"/>
      <c r="WL13" s="71"/>
      <c r="WM13" s="71"/>
      <c r="WN13" s="71"/>
      <c r="WO13" s="71"/>
      <c r="WP13" s="71"/>
      <c r="WQ13" s="72"/>
      <c r="WR13" s="70"/>
      <c r="WS13" s="71"/>
      <c r="WT13" s="71"/>
      <c r="WU13" s="71"/>
      <c r="WV13" s="71"/>
      <c r="WW13" s="71"/>
      <c r="WX13" s="72"/>
      <c r="WY13" s="70"/>
      <c r="WZ13" s="71"/>
      <c r="XA13" s="71"/>
      <c r="XB13" s="71"/>
      <c r="XC13" s="71"/>
      <c r="XD13" s="71"/>
      <c r="XE13" s="72"/>
      <c r="XF13" s="70"/>
      <c r="XG13" s="71"/>
      <c r="XH13" s="71"/>
      <c r="XI13" s="71"/>
      <c r="XJ13" s="71"/>
      <c r="XK13" s="71"/>
      <c r="XL13" s="72"/>
      <c r="XM13" s="70"/>
      <c r="XN13" s="71"/>
      <c r="XO13" s="71"/>
      <c r="XP13" s="71"/>
      <c r="XQ13" s="71"/>
      <c r="XR13" s="71"/>
      <c r="XS13" s="72"/>
      <c r="XT13" s="70"/>
      <c r="XU13" s="71"/>
      <c r="XV13" s="71"/>
      <c r="XW13" s="71"/>
      <c r="XX13" s="71"/>
      <c r="XY13" s="71"/>
      <c r="XZ13" s="72"/>
      <c r="YA13" s="70"/>
      <c r="YB13" s="71"/>
      <c r="YC13" s="71"/>
      <c r="YD13" s="71"/>
      <c r="YE13" s="71"/>
      <c r="YF13" s="71"/>
      <c r="YG13" s="72"/>
      <c r="YH13" s="70"/>
      <c r="YI13" s="71"/>
      <c r="YJ13" s="71"/>
      <c r="YK13" s="71"/>
      <c r="YL13" s="71"/>
      <c r="YM13" s="71"/>
      <c r="YN13" s="72"/>
      <c r="YO13" s="70"/>
      <c r="YP13" s="71"/>
      <c r="YQ13" s="71"/>
      <c r="YR13" s="71"/>
      <c r="YS13" s="71"/>
      <c r="YT13" s="71"/>
      <c r="YU13" s="72"/>
      <c r="YV13" s="70"/>
      <c r="YW13" s="71"/>
      <c r="YX13" s="71"/>
      <c r="YY13" s="71"/>
      <c r="YZ13" s="71"/>
      <c r="ZA13" s="71"/>
      <c r="ZB13" s="72"/>
      <c r="ZC13" s="70"/>
      <c r="ZD13" s="71"/>
      <c r="ZE13" s="71"/>
      <c r="ZF13" s="71"/>
      <c r="ZG13" s="71"/>
      <c r="ZH13" s="71"/>
      <c r="ZI13" s="72"/>
      <c r="ZJ13" s="70"/>
      <c r="ZK13" s="71"/>
      <c r="ZL13" s="71"/>
      <c r="ZM13" s="71"/>
      <c r="ZN13" s="71"/>
      <c r="ZO13" s="71"/>
      <c r="ZP13" s="72"/>
      <c r="ZQ13" s="70"/>
      <c r="ZR13" s="71"/>
      <c r="ZS13" s="71"/>
      <c r="ZT13" s="71"/>
      <c r="ZU13" s="71"/>
      <c r="ZV13" s="71"/>
      <c r="ZW13" s="72"/>
      <c r="ZX13" s="70"/>
      <c r="ZY13" s="71"/>
      <c r="ZZ13" s="71"/>
      <c r="AAA13" s="71"/>
      <c r="AAB13" s="71"/>
      <c r="AAC13" s="71"/>
      <c r="AAD13" s="72"/>
      <c r="AAE13" s="70"/>
      <c r="AAF13" s="71"/>
      <c r="AAG13" s="71"/>
      <c r="AAH13" s="71"/>
      <c r="AAI13" s="71"/>
      <c r="AAJ13" s="71"/>
      <c r="AAK13" s="72"/>
      <c r="AAL13" s="70"/>
      <c r="AAM13" s="71"/>
      <c r="AAN13" s="71"/>
      <c r="AAO13" s="71"/>
      <c r="AAP13" s="71"/>
      <c r="AAQ13" s="71"/>
      <c r="AAR13" s="72"/>
      <c r="AAS13" s="70"/>
      <c r="AAT13" s="71"/>
      <c r="AAU13" s="71"/>
      <c r="AAV13" s="71"/>
      <c r="AAW13" s="71"/>
      <c r="AAX13" s="71"/>
      <c r="AAY13" s="72"/>
      <c r="AAZ13" s="70"/>
      <c r="ABA13" s="71"/>
      <c r="ABB13" s="71"/>
      <c r="ABC13" s="71"/>
      <c r="ABD13" s="71"/>
      <c r="ABE13" s="71"/>
      <c r="ABF13" s="72"/>
      <c r="ABG13" s="70"/>
      <c r="ABH13" s="71"/>
      <c r="ABI13" s="71"/>
      <c r="ABJ13" s="71"/>
      <c r="ABK13" s="71"/>
      <c r="ABL13" s="71"/>
      <c r="ABM13" s="72"/>
      <c r="ABN13" s="70"/>
      <c r="ABO13" s="71"/>
      <c r="ABP13" s="71"/>
      <c r="ABQ13" s="71"/>
      <c r="ABR13" s="71"/>
      <c r="ABS13" s="71"/>
      <c r="ABT13" s="72"/>
      <c r="ABU13" s="70"/>
      <c r="ABV13" s="71"/>
      <c r="ABW13" s="71"/>
      <c r="ABX13" s="71"/>
      <c r="ABY13" s="71"/>
      <c r="ABZ13" s="71"/>
      <c r="ACA13" s="72"/>
      <c r="ACB13" s="70"/>
      <c r="ACC13" s="71"/>
      <c r="ACD13" s="71"/>
      <c r="ACE13" s="71"/>
      <c r="ACF13" s="71"/>
      <c r="ACG13" s="71"/>
      <c r="ACH13" s="72"/>
      <c r="ACI13" s="70"/>
      <c r="ACJ13" s="71"/>
      <c r="ACK13" s="71"/>
      <c r="ACL13" s="71"/>
      <c r="ACM13" s="71"/>
      <c r="ACN13" s="71"/>
      <c r="ACO13" s="72"/>
      <c r="ACP13" s="70"/>
      <c r="ACQ13" s="71"/>
      <c r="ACR13" s="71"/>
      <c r="ACS13" s="71"/>
      <c r="ACT13" s="71"/>
      <c r="ACU13" s="71"/>
      <c r="ACV13" s="72"/>
      <c r="ACW13" s="70"/>
      <c r="ACX13" s="71"/>
      <c r="ACY13" s="71"/>
      <c r="ACZ13" s="71"/>
      <c r="ADA13" s="71"/>
      <c r="ADB13" s="71"/>
      <c r="ADC13" s="72"/>
      <c r="ADD13" s="70"/>
      <c r="ADE13" s="71"/>
      <c r="ADF13" s="71"/>
      <c r="ADG13" s="71"/>
      <c r="ADH13" s="71"/>
      <c r="ADI13" s="71"/>
      <c r="ADJ13" s="72"/>
      <c r="ADK13" s="70"/>
      <c r="ADL13" s="71"/>
      <c r="ADM13" s="71"/>
      <c r="ADN13" s="71"/>
      <c r="ADO13" s="71"/>
      <c r="ADP13" s="71"/>
      <c r="ADQ13" s="72"/>
      <c r="ADR13" s="70"/>
      <c r="ADS13" s="71"/>
      <c r="ADT13" s="71"/>
      <c r="ADU13" s="71"/>
      <c r="ADV13" s="71"/>
      <c r="ADW13" s="71"/>
      <c r="ADX13" s="72"/>
      <c r="ADY13" s="70"/>
      <c r="ADZ13" s="71"/>
      <c r="AEA13" s="71"/>
      <c r="AEB13" s="71"/>
      <c r="AEC13" s="71"/>
      <c r="AED13" s="71"/>
      <c r="AEE13" s="72"/>
      <c r="AEF13" s="70"/>
      <c r="AEG13" s="71"/>
      <c r="AEH13" s="71"/>
      <c r="AEI13" s="71"/>
      <c r="AEJ13" s="71"/>
      <c r="AEK13" s="71"/>
      <c r="AEL13" s="72"/>
      <c r="AEM13" s="70"/>
      <c r="AEN13" s="71"/>
      <c r="AEO13" s="71"/>
      <c r="AEP13" s="71"/>
      <c r="AEQ13" s="71"/>
      <c r="AER13" s="71"/>
      <c r="AES13" s="72"/>
      <c r="AET13" s="70"/>
      <c r="AEU13" s="71"/>
      <c r="AEV13" s="71"/>
      <c r="AEW13" s="71"/>
      <c r="AEX13" s="71"/>
      <c r="AEY13" s="71"/>
      <c r="AEZ13" s="72"/>
      <c r="AFA13" s="70"/>
      <c r="AFB13" s="71"/>
      <c r="AFC13" s="71"/>
      <c r="AFD13" s="71"/>
      <c r="AFE13" s="71"/>
      <c r="AFF13" s="71"/>
      <c r="AFG13" s="72"/>
      <c r="AFH13" s="70"/>
      <c r="AFI13" s="71"/>
      <c r="AFJ13" s="71"/>
      <c r="AFK13" s="71"/>
      <c r="AFL13" s="71"/>
      <c r="AFM13" s="71"/>
      <c r="AFN13" s="72"/>
      <c r="AFO13" s="70"/>
      <c r="AFP13" s="71"/>
      <c r="AFQ13" s="71"/>
      <c r="AFR13" s="71"/>
      <c r="AFS13" s="71"/>
      <c r="AFT13" s="71"/>
      <c r="AFU13" s="72"/>
      <c r="AFV13" s="70"/>
      <c r="AFW13" s="71"/>
      <c r="AFX13" s="71"/>
      <c r="AFY13" s="71"/>
      <c r="AFZ13" s="71"/>
      <c r="AGA13" s="71"/>
      <c r="AGB13" s="72"/>
      <c r="AGC13" s="70"/>
      <c r="AGD13" s="71"/>
      <c r="AGE13" s="71"/>
      <c r="AGF13" s="71"/>
      <c r="AGG13" s="71"/>
      <c r="AGH13" s="71"/>
      <c r="AGI13" s="72"/>
      <c r="AGJ13" s="70"/>
      <c r="AGK13" s="71"/>
      <c r="AGL13" s="71"/>
      <c r="AGM13" s="71"/>
      <c r="AGN13" s="71"/>
      <c r="AGO13" s="71"/>
      <c r="AGP13" s="72"/>
      <c r="AGQ13" s="70"/>
      <c r="AGR13" s="71"/>
      <c r="AGS13" s="71"/>
      <c r="AGT13" s="71"/>
      <c r="AGU13" s="71"/>
      <c r="AGV13" s="71"/>
      <c r="AGW13" s="72"/>
      <c r="AGX13" s="70"/>
      <c r="AGY13" s="71"/>
      <c r="AGZ13" s="71"/>
      <c r="AHA13" s="71">
        <v>1</v>
      </c>
      <c r="AHB13" s="71"/>
      <c r="AHC13" s="71"/>
      <c r="AHD13" s="72"/>
      <c r="AHE13" s="70"/>
      <c r="AHF13" s="71"/>
      <c r="AHG13" s="71"/>
      <c r="AHH13" s="71"/>
      <c r="AHI13" s="71"/>
      <c r="AHJ13" s="71"/>
      <c r="AHK13" s="72"/>
      <c r="AHL13" s="70"/>
      <c r="AHM13" s="71"/>
      <c r="AHN13" s="71"/>
      <c r="AHO13" s="71"/>
      <c r="AHP13" s="71"/>
      <c r="AHQ13" s="71"/>
      <c r="AHR13" s="72"/>
      <c r="AHS13" s="70"/>
      <c r="AHT13" s="71"/>
      <c r="AHU13" s="71"/>
      <c r="AHV13" s="71"/>
      <c r="AHW13" s="71"/>
      <c r="AHX13" s="71"/>
      <c r="AHY13" s="72"/>
      <c r="AHZ13" s="70"/>
      <c r="AIA13" s="71"/>
      <c r="AIB13" s="71"/>
      <c r="AIC13" s="71"/>
      <c r="AID13" s="71"/>
      <c r="AIE13" s="71"/>
      <c r="AIF13" s="72"/>
      <c r="AIG13" s="70"/>
      <c r="AIH13" s="71"/>
      <c r="AII13" s="71"/>
      <c r="AIJ13" s="71"/>
      <c r="AIK13" s="71"/>
      <c r="AIL13" s="71"/>
      <c r="AIM13" s="72"/>
      <c r="AIN13" s="70"/>
      <c r="AIO13" s="71"/>
      <c r="AIP13" s="71"/>
      <c r="AIQ13" s="71"/>
      <c r="AIR13" s="71"/>
      <c r="AIS13" s="71"/>
      <c r="AIT13" s="72"/>
      <c r="AIU13" s="70"/>
      <c r="AIV13" s="71"/>
      <c r="AIW13" s="71"/>
      <c r="AIX13" s="71"/>
      <c r="AIY13" s="71"/>
      <c r="AIZ13" s="71"/>
      <c r="AJA13" s="72"/>
      <c r="AJB13" s="70"/>
      <c r="AJC13" s="71"/>
      <c r="AJD13" s="71"/>
      <c r="AJE13" s="71"/>
      <c r="AJF13" s="71"/>
      <c r="AJG13" s="71"/>
      <c r="AJH13" s="72"/>
      <c r="AJI13" s="70"/>
      <c r="AJJ13" s="71"/>
      <c r="AJK13" s="71"/>
      <c r="AJL13" s="71">
        <v>1</v>
      </c>
      <c r="AJM13" s="71"/>
      <c r="AJN13" s="71"/>
      <c r="AJO13" s="72"/>
      <c r="AJP13" s="70"/>
      <c r="AJQ13" s="71"/>
      <c r="AJR13" s="71"/>
      <c r="AJS13" s="71"/>
      <c r="AJT13" s="71"/>
      <c r="AJU13" s="71"/>
      <c r="AJV13" s="72"/>
      <c r="AJW13" s="70"/>
      <c r="AJX13" s="71"/>
      <c r="AJY13" s="71"/>
      <c r="AJZ13" s="71"/>
      <c r="AKA13" s="71"/>
      <c r="AKB13" s="71"/>
      <c r="AKC13" s="72"/>
      <c r="AKD13" s="70">
        <v>1</v>
      </c>
      <c r="AKE13" s="71">
        <v>1</v>
      </c>
      <c r="AKF13" s="71">
        <v>1</v>
      </c>
      <c r="AKG13" s="71"/>
      <c r="AKH13" s="71"/>
      <c r="AKI13" s="71">
        <v>1</v>
      </c>
      <c r="AKJ13" s="72">
        <v>1</v>
      </c>
      <c r="AKK13" s="70">
        <v>1</v>
      </c>
      <c r="AKL13" s="71">
        <v>1</v>
      </c>
      <c r="AKM13" s="71">
        <v>1</v>
      </c>
      <c r="AKN13" s="71"/>
      <c r="AKO13" s="71"/>
      <c r="AKP13" s="71"/>
      <c r="AKQ13" s="72"/>
      <c r="AKR13" s="70"/>
      <c r="AKS13" s="71"/>
      <c r="AKT13" s="71"/>
      <c r="AKU13" s="71"/>
      <c r="AKV13" s="71"/>
      <c r="AKW13" s="71"/>
      <c r="AKX13" s="72"/>
      <c r="AKY13" s="70"/>
      <c r="AKZ13" s="71"/>
      <c r="ALA13" s="71"/>
      <c r="ALB13" s="71"/>
      <c r="ALC13" s="71"/>
      <c r="ALD13" s="71"/>
      <c r="ALE13" s="72"/>
      <c r="ALF13" s="70"/>
      <c r="ALG13" s="71"/>
      <c r="ALH13" s="71"/>
      <c r="ALI13" s="71"/>
      <c r="ALJ13" s="71"/>
      <c r="ALK13" s="71"/>
      <c r="ALL13" s="72"/>
      <c r="ALM13" s="70"/>
      <c r="ALN13" s="71"/>
      <c r="ALO13" s="71"/>
      <c r="ALP13" s="71"/>
      <c r="ALQ13" s="71"/>
      <c r="ALR13" s="71"/>
      <c r="ALS13" s="72"/>
      <c r="ALT13" s="70"/>
      <c r="ALU13" s="71"/>
      <c r="ALV13" s="71"/>
      <c r="ALW13" s="71"/>
      <c r="ALX13" s="71"/>
      <c r="ALY13" s="71"/>
      <c r="ALZ13" s="72"/>
      <c r="AMA13" s="70"/>
      <c r="AMB13" s="71"/>
      <c r="AMC13" s="71"/>
      <c r="AMD13" s="71"/>
      <c r="AME13" s="71"/>
      <c r="AMF13" s="71"/>
      <c r="AMG13" s="72"/>
      <c r="AMH13" s="70"/>
      <c r="AMI13" s="71"/>
      <c r="AMJ13" s="71"/>
      <c r="AMK13" s="71"/>
      <c r="AML13" s="71"/>
      <c r="AMM13" s="71"/>
      <c r="AMN13" s="72"/>
      <c r="AMO13" s="70"/>
      <c r="AMP13" s="71"/>
      <c r="AMQ13" s="71"/>
      <c r="AMR13" s="71"/>
      <c r="AMS13" s="71"/>
      <c r="AMT13" s="71"/>
      <c r="AMU13" s="72"/>
      <c r="AMV13" s="70"/>
      <c r="AMW13" s="71"/>
      <c r="AMX13" s="71"/>
      <c r="AMY13" s="71"/>
      <c r="AMZ13" s="71"/>
      <c r="ANA13" s="71"/>
      <c r="ANB13" s="72"/>
      <c r="ANC13" s="70"/>
      <c r="AND13" s="71"/>
      <c r="ANE13" s="71"/>
      <c r="ANF13" s="71"/>
      <c r="ANG13" s="71"/>
      <c r="ANH13" s="71"/>
      <c r="ANI13" s="72"/>
      <c r="ANJ13" s="70"/>
      <c r="ANK13" s="71"/>
      <c r="ANL13" s="71"/>
      <c r="ANM13" s="71"/>
      <c r="ANN13" s="71"/>
      <c r="ANO13" s="71"/>
      <c r="ANP13" s="72"/>
      <c r="ANQ13" s="70"/>
      <c r="ANR13" s="71"/>
      <c r="ANS13" s="71"/>
      <c r="ANT13" s="71"/>
      <c r="ANU13" s="71"/>
      <c r="ANV13" s="71"/>
      <c r="ANW13" s="72"/>
      <c r="ANX13" s="70"/>
      <c r="ANY13" s="71"/>
      <c r="ANZ13" s="71"/>
      <c r="AOA13" s="71"/>
      <c r="AOB13" s="71"/>
      <c r="AOC13" s="71"/>
      <c r="AOD13" s="72"/>
      <c r="AOE13" s="70"/>
      <c r="AOF13" s="71"/>
      <c r="AOG13" s="71"/>
      <c r="AOH13" s="71"/>
      <c r="AOI13" s="71"/>
      <c r="AOJ13" s="71"/>
      <c r="AOK13" s="72"/>
      <c r="AOL13" s="70"/>
      <c r="AOM13" s="71"/>
      <c r="AON13" s="71"/>
      <c r="AOO13" s="71"/>
      <c r="AOP13" s="71"/>
      <c r="AOQ13" s="71"/>
      <c r="AOR13" s="72"/>
      <c r="AOS13" s="70"/>
      <c r="AOT13" s="71"/>
      <c r="AOU13" s="71"/>
      <c r="AOV13" s="71"/>
      <c r="AOW13" s="71"/>
      <c r="AOX13" s="71"/>
      <c r="AOY13" s="72"/>
      <c r="AOZ13" s="70"/>
      <c r="APA13" s="71"/>
      <c r="APB13" s="71"/>
      <c r="APC13" s="71"/>
      <c r="APD13" s="71"/>
      <c r="APE13" s="71"/>
      <c r="APF13" s="72"/>
      <c r="APG13" s="70"/>
      <c r="APH13" s="71"/>
      <c r="API13" s="71"/>
      <c r="APJ13" s="71"/>
      <c r="APK13" s="71"/>
      <c r="APL13" s="71"/>
      <c r="APM13" s="72"/>
      <c r="APN13" s="70"/>
      <c r="APO13" s="71"/>
      <c r="APP13" s="71"/>
      <c r="APQ13" s="71"/>
      <c r="APR13" s="71"/>
      <c r="APS13" s="71"/>
      <c r="APT13" s="72"/>
      <c r="APU13" s="70"/>
      <c r="APV13" s="71"/>
      <c r="APW13" s="71"/>
      <c r="APX13" s="71"/>
      <c r="APY13" s="71"/>
      <c r="APZ13" s="71"/>
      <c r="AQA13" s="72"/>
      <c r="AQB13" s="70"/>
      <c r="AQC13" s="71"/>
      <c r="AQD13" s="71"/>
      <c r="AQE13" s="71"/>
      <c r="AQF13" s="71"/>
      <c r="AQG13" s="71"/>
      <c r="AQH13" s="72"/>
      <c r="AQI13" s="70"/>
      <c r="AQJ13" s="71"/>
      <c r="AQK13" s="71"/>
      <c r="AQL13" s="71"/>
      <c r="AQM13" s="71"/>
      <c r="AQN13" s="71"/>
      <c r="AQO13" s="72"/>
      <c r="AQP13" s="70"/>
      <c r="AQQ13" s="71"/>
      <c r="AQR13" s="71"/>
      <c r="AQS13" s="71"/>
      <c r="AQT13" s="71"/>
      <c r="AQU13" s="71"/>
      <c r="AQV13" s="72"/>
      <c r="AQW13" s="70"/>
      <c r="AQX13" s="71"/>
      <c r="AQY13" s="71"/>
      <c r="AQZ13" s="71"/>
      <c r="ARA13" s="71"/>
      <c r="ARB13" s="71"/>
      <c r="ARC13" s="72"/>
      <c r="ARD13" s="70"/>
      <c r="ARE13" s="71"/>
      <c r="ARF13" s="71"/>
      <c r="ARG13" s="71"/>
      <c r="ARH13" s="71"/>
      <c r="ARI13" s="71"/>
      <c r="ARJ13" s="72"/>
      <c r="ARK13" s="70"/>
      <c r="ARL13" s="71"/>
      <c r="ARM13" s="71"/>
      <c r="ARN13" s="71"/>
      <c r="ARO13" s="71"/>
      <c r="ARP13" s="71"/>
      <c r="ARQ13" s="72"/>
      <c r="ARR13" s="70"/>
      <c r="ARS13" s="71"/>
      <c r="ART13" s="71"/>
      <c r="ARU13" s="71"/>
      <c r="ARV13" s="71"/>
      <c r="ARW13" s="71"/>
      <c r="ARX13" s="72"/>
      <c r="ARY13" s="70"/>
      <c r="ARZ13" s="71"/>
      <c r="ASA13" s="71"/>
      <c r="ASB13" s="71"/>
      <c r="ASC13" s="71"/>
      <c r="ASD13" s="71"/>
      <c r="ASE13" s="72"/>
      <c r="ASF13" s="70"/>
      <c r="ASG13" s="71"/>
      <c r="ASH13" s="71"/>
      <c r="ASI13" s="71"/>
      <c r="ASJ13" s="71"/>
      <c r="ASK13" s="71"/>
      <c r="ASL13" s="72"/>
      <c r="ASM13" s="70"/>
      <c r="ASN13" s="71"/>
      <c r="ASO13" s="71"/>
      <c r="ASP13" s="71"/>
      <c r="ASQ13" s="71"/>
      <c r="ASR13" s="71"/>
      <c r="ASS13" s="72"/>
      <c r="AST13" s="70"/>
      <c r="ASU13" s="71"/>
      <c r="ASV13" s="71"/>
      <c r="ASW13" s="71"/>
      <c r="ASX13" s="71"/>
      <c r="ASY13" s="71"/>
      <c r="ASZ13" s="72"/>
      <c r="ATA13" s="70"/>
      <c r="ATB13" s="71"/>
      <c r="ATC13" s="71"/>
      <c r="ATD13" s="71"/>
      <c r="ATE13" s="71"/>
      <c r="ATF13" s="71"/>
      <c r="ATG13" s="72"/>
      <c r="ATH13" s="70"/>
      <c r="ATI13" s="71"/>
      <c r="ATJ13" s="71"/>
      <c r="ATK13" s="71"/>
      <c r="ATL13" s="71"/>
      <c r="ATM13" s="71"/>
      <c r="ATN13" s="72"/>
      <c r="ATO13" s="70"/>
      <c r="ATP13" s="71"/>
      <c r="ATQ13" s="71"/>
      <c r="ATR13" s="71"/>
      <c r="ATS13" s="71"/>
      <c r="ATT13" s="71"/>
      <c r="ATU13" s="72"/>
      <c r="ATV13" s="70"/>
      <c r="ATW13" s="71"/>
      <c r="ATX13" s="71"/>
      <c r="ATY13" s="71"/>
      <c r="ATZ13" s="71"/>
      <c r="AUA13" s="71"/>
      <c r="AUB13" s="72"/>
      <c r="AUC13" s="70"/>
      <c r="AUD13" s="71"/>
      <c r="AUE13" s="71"/>
      <c r="AUF13" s="71"/>
      <c r="AUG13" s="71"/>
      <c r="AUH13" s="71"/>
      <c r="AUI13" s="72"/>
      <c r="AUJ13" s="70"/>
      <c r="AUK13" s="71"/>
      <c r="AUL13" s="71"/>
      <c r="AUM13" s="71"/>
      <c r="AUN13" s="71"/>
      <c r="AUO13" s="71"/>
      <c r="AUP13" s="72"/>
      <c r="AUQ13" s="70"/>
      <c r="AUR13" s="71"/>
      <c r="AUS13" s="71"/>
      <c r="AUT13" s="71"/>
      <c r="AUU13" s="71"/>
      <c r="AUV13" s="71"/>
      <c r="AUW13" s="72"/>
      <c r="AUX13" s="70"/>
      <c r="AUY13" s="71"/>
      <c r="AUZ13" s="71"/>
      <c r="AVA13" s="71"/>
      <c r="AVB13" s="71"/>
      <c r="AVC13" s="71"/>
      <c r="AVD13" s="72"/>
      <c r="AVE13" s="70"/>
      <c r="AVF13" s="71"/>
      <c r="AVG13" s="71"/>
      <c r="AVH13" s="71"/>
      <c r="AVI13" s="71"/>
      <c r="AVJ13" s="71"/>
      <c r="AVK13" s="72"/>
      <c r="AVL13" s="70"/>
      <c r="AVM13" s="71"/>
      <c r="AVN13" s="71"/>
      <c r="AVO13" s="71"/>
      <c r="AVP13" s="71"/>
      <c r="AVQ13" s="71"/>
      <c r="AVR13" s="72"/>
      <c r="AVS13" s="70"/>
      <c r="AVT13" s="71"/>
      <c r="AVU13" s="71"/>
      <c r="AVV13" s="71"/>
      <c r="AVW13" s="71"/>
      <c r="AVX13" s="71"/>
      <c r="AVY13" s="72"/>
      <c r="AVZ13" s="70"/>
      <c r="AWA13" s="71"/>
      <c r="AWB13" s="71"/>
      <c r="AWC13" s="71"/>
      <c r="AWD13" s="71"/>
      <c r="AWE13" s="71"/>
      <c r="AWF13" s="72"/>
      <c r="AWG13" s="70"/>
      <c r="AWH13" s="71"/>
      <c r="AWI13" s="71"/>
      <c r="AWJ13" s="71"/>
      <c r="AWK13" s="71"/>
      <c r="AWL13" s="71"/>
      <c r="AWM13" s="72"/>
      <c r="AWN13" s="70"/>
      <c r="AWO13" s="71"/>
      <c r="AWP13" s="71"/>
      <c r="AWQ13" s="71"/>
      <c r="AWR13" s="71"/>
      <c r="AWS13" s="71"/>
      <c r="AWT13" s="72"/>
      <c r="AWU13" s="70"/>
      <c r="AWV13" s="71"/>
      <c r="AWW13" s="71"/>
      <c r="AWX13" s="71"/>
      <c r="AWY13" s="71"/>
      <c r="AWZ13" s="71"/>
      <c r="AXA13" s="72"/>
      <c r="AXB13" s="70"/>
      <c r="AXC13" s="71"/>
      <c r="AXD13" s="71"/>
      <c r="AXE13" s="71"/>
      <c r="AXF13" s="71"/>
      <c r="AXG13" s="71"/>
      <c r="AXH13" s="72"/>
      <c r="AXI13" s="70"/>
      <c r="AXJ13" s="71"/>
      <c r="AXK13" s="71"/>
      <c r="AXL13" s="71"/>
      <c r="AXM13" s="71"/>
      <c r="AXN13" s="71"/>
      <c r="AXO13" s="72"/>
      <c r="AXP13" s="70"/>
      <c r="AXQ13" s="71"/>
      <c r="AXR13" s="71"/>
      <c r="AXS13" s="71"/>
      <c r="AXT13" s="71"/>
      <c r="AXU13" s="71"/>
      <c r="AXV13" s="72"/>
      <c r="AXW13" s="70"/>
      <c r="AXX13" s="71"/>
      <c r="AXY13" s="71"/>
      <c r="AXZ13" s="71"/>
      <c r="AYA13" s="71"/>
      <c r="AYB13" s="71"/>
      <c r="AYC13" s="72"/>
      <c r="AYD13" s="70"/>
      <c r="AYE13" s="71"/>
      <c r="AYF13" s="71"/>
      <c r="AYG13" s="71"/>
      <c r="AYH13" s="71"/>
      <c r="AYI13" s="71"/>
      <c r="AYJ13" s="72"/>
      <c r="AYK13" s="70"/>
      <c r="AYL13" s="71"/>
      <c r="AYM13" s="71"/>
      <c r="AYN13" s="71"/>
      <c r="AYO13" s="71"/>
      <c r="AYP13" s="71"/>
      <c r="AYQ13" s="72"/>
      <c r="AYR13" s="70"/>
      <c r="AYS13" s="71"/>
      <c r="AYT13" s="71">
        <v>1</v>
      </c>
      <c r="AYU13" s="71"/>
      <c r="AYV13" s="71"/>
      <c r="AYW13" s="71"/>
      <c r="AYX13" s="72"/>
      <c r="AYY13" s="70"/>
      <c r="AYZ13" s="71">
        <v>1</v>
      </c>
      <c r="AZA13" s="71"/>
      <c r="AZB13" s="71"/>
      <c r="AZC13" s="71"/>
      <c r="AZD13" s="71"/>
      <c r="AZE13" s="72"/>
      <c r="AZF13" s="70"/>
      <c r="AZG13" s="71"/>
      <c r="AZH13" s="71"/>
      <c r="AZI13" s="71"/>
      <c r="AZJ13" s="71"/>
      <c r="AZK13" s="71"/>
      <c r="AZL13" s="72"/>
      <c r="AZM13" s="70"/>
      <c r="AZN13" s="71"/>
      <c r="AZO13" s="71"/>
      <c r="AZP13" s="71"/>
      <c r="AZQ13" s="71"/>
      <c r="AZR13" s="71"/>
      <c r="AZS13" s="72"/>
      <c r="AZT13" s="70"/>
      <c r="AZU13" s="71"/>
      <c r="AZV13" s="71"/>
      <c r="AZW13" s="71"/>
      <c r="AZX13" s="71"/>
      <c r="AZY13" s="71"/>
      <c r="AZZ13" s="72"/>
      <c r="BAA13" s="70"/>
      <c r="BAB13" s="71"/>
      <c r="BAC13" s="71"/>
      <c r="BAD13" s="71"/>
      <c r="BAE13" s="71"/>
      <c r="BAF13" s="71"/>
      <c r="BAG13" s="72"/>
      <c r="BAH13" s="70"/>
      <c r="BAI13" s="71"/>
      <c r="BAJ13" s="71"/>
      <c r="BAK13" s="71"/>
      <c r="BAL13" s="71"/>
      <c r="BAM13" s="71"/>
      <c r="BAN13" s="72"/>
      <c r="BAO13" s="70"/>
      <c r="BAP13" s="71"/>
      <c r="BAQ13" s="71"/>
      <c r="BAR13" s="71"/>
      <c r="BAS13" s="71"/>
      <c r="BAT13" s="71"/>
      <c r="BAU13" s="72"/>
      <c r="BAV13" s="70"/>
      <c r="BAW13" s="71"/>
      <c r="BAX13" s="71"/>
      <c r="BAY13" s="71"/>
      <c r="BAZ13" s="71"/>
      <c r="BBA13" s="71"/>
      <c r="BBB13" s="72"/>
      <c r="BBC13" s="70"/>
      <c r="BBD13" s="71"/>
      <c r="BBE13" s="71"/>
      <c r="BBF13" s="71"/>
      <c r="BBG13" s="71"/>
      <c r="BBH13" s="71"/>
      <c r="BBI13" s="72"/>
      <c r="BBJ13" s="70"/>
      <c r="BBK13" s="71"/>
      <c r="BBL13" s="71"/>
      <c r="BBM13" s="71"/>
      <c r="BBN13" s="71"/>
      <c r="BBO13" s="71"/>
      <c r="BBP13" s="72"/>
      <c r="BBQ13" s="70"/>
      <c r="BBR13" s="71"/>
      <c r="BBS13" s="71"/>
      <c r="BBT13" s="71"/>
      <c r="BBU13" s="71"/>
      <c r="BBV13" s="71"/>
      <c r="BBW13" s="72"/>
      <c r="BBX13" s="70"/>
      <c r="BBY13" s="71"/>
      <c r="BBZ13" s="71"/>
      <c r="BCA13" s="71"/>
      <c r="BCB13" s="71"/>
      <c r="BCC13" s="71"/>
      <c r="BCD13" s="72"/>
      <c r="BCE13" s="70"/>
      <c r="BCF13" s="71"/>
      <c r="BCG13" s="71"/>
      <c r="BCH13" s="71"/>
      <c r="BCI13" s="71"/>
      <c r="BCJ13" s="71"/>
      <c r="BCK13" s="72"/>
      <c r="BCL13" s="70"/>
      <c r="BCM13" s="71"/>
      <c r="BCN13" s="71"/>
      <c r="BCO13" s="71"/>
      <c r="BCP13" s="71"/>
      <c r="BCQ13" s="71"/>
      <c r="BCR13" s="72"/>
      <c r="BCS13" s="70"/>
      <c r="BCT13" s="71"/>
      <c r="BCU13" s="71"/>
      <c r="BCV13" s="71"/>
      <c r="BCW13" s="71"/>
      <c r="BCX13" s="71"/>
      <c r="BCY13" s="72"/>
      <c r="BCZ13" s="70"/>
      <c r="BDA13" s="71"/>
      <c r="BDB13" s="71"/>
      <c r="BDC13" s="71"/>
      <c r="BDD13" s="71"/>
      <c r="BDE13" s="71"/>
      <c r="BDF13" s="72"/>
      <c r="BDG13" s="70"/>
      <c r="BDH13" s="71"/>
      <c r="BDI13" s="71"/>
      <c r="BDJ13" s="71"/>
      <c r="BDK13" s="71"/>
      <c r="BDL13" s="71"/>
      <c r="BDM13" s="72"/>
      <c r="BDN13" s="70"/>
      <c r="BDO13" s="71"/>
      <c r="BDP13" s="71"/>
      <c r="BDQ13" s="71"/>
      <c r="BDR13" s="71"/>
      <c r="BDS13" s="71"/>
      <c r="BDT13" s="72"/>
      <c r="BDU13" s="70"/>
      <c r="BDV13" s="71"/>
      <c r="BDW13" s="71"/>
      <c r="BDX13" s="71"/>
      <c r="BDY13" s="71"/>
      <c r="BDZ13" s="71"/>
      <c r="BEA13" s="72"/>
      <c r="BEB13" s="70"/>
      <c r="BEC13" s="71"/>
      <c r="BED13" s="71"/>
      <c r="BEE13" s="71"/>
      <c r="BEF13" s="71"/>
      <c r="BEG13" s="71"/>
      <c r="BEH13" s="72"/>
      <c r="BEI13" s="70"/>
      <c r="BEJ13" s="71"/>
      <c r="BEK13" s="71"/>
      <c r="BEL13" s="71">
        <v>1</v>
      </c>
      <c r="BEM13" s="71"/>
      <c r="BEN13" s="71"/>
      <c r="BEO13" s="72"/>
      <c r="BEP13" s="70"/>
      <c r="BEQ13" s="71"/>
      <c r="BER13" s="71"/>
      <c r="BES13" s="71"/>
      <c r="BET13" s="71"/>
      <c r="BEU13" s="71"/>
      <c r="BEV13" s="72"/>
      <c r="BEW13" s="70"/>
      <c r="BEX13" s="71"/>
      <c r="BEY13" s="71"/>
      <c r="BEZ13" s="71"/>
      <c r="BFA13" s="71"/>
      <c r="BFB13" s="71"/>
      <c r="BFC13" s="72"/>
      <c r="BFD13" s="70"/>
      <c r="BFE13" s="71"/>
      <c r="BFF13" s="71"/>
      <c r="BFG13" s="71"/>
      <c r="BFH13" s="71"/>
      <c r="BFI13" s="71"/>
      <c r="BFJ13" s="72"/>
      <c r="BFK13" s="70"/>
      <c r="BFL13" s="71"/>
      <c r="BFM13" s="71"/>
      <c r="BFN13" s="71"/>
      <c r="BFO13" s="71"/>
      <c r="BFP13" s="71"/>
      <c r="BFQ13" s="72"/>
      <c r="BFR13" s="70"/>
      <c r="BFS13" s="71"/>
      <c r="BFT13" s="71"/>
      <c r="BFU13" s="71"/>
      <c r="BFV13" s="71"/>
      <c r="BFW13" s="71"/>
      <c r="BFX13" s="72"/>
      <c r="BFY13" s="70"/>
      <c r="BFZ13" s="71"/>
      <c r="BGA13" s="71"/>
      <c r="BGB13" s="71"/>
      <c r="BGC13" s="71"/>
      <c r="BGD13" s="71"/>
      <c r="BGE13" s="72"/>
      <c r="BGF13" s="70"/>
      <c r="BGG13" s="71"/>
      <c r="BGH13" s="71"/>
      <c r="BGI13" s="71"/>
      <c r="BGJ13" s="71"/>
      <c r="BGK13" s="71"/>
      <c r="BGL13" s="72"/>
      <c r="BGM13" s="70"/>
      <c r="BGN13" s="71"/>
      <c r="BGO13" s="71"/>
      <c r="BGP13" s="71"/>
      <c r="BGQ13" s="71"/>
      <c r="BGR13" s="71"/>
      <c r="BGS13" s="72"/>
      <c r="BGT13" s="70"/>
      <c r="BGU13" s="71"/>
      <c r="BGV13" s="71"/>
      <c r="BGW13" s="71"/>
      <c r="BGX13" s="71"/>
      <c r="BGY13" s="71"/>
      <c r="BGZ13" s="72"/>
      <c r="BHA13" s="70"/>
      <c r="BHB13" s="71"/>
      <c r="BHC13" s="71"/>
      <c r="BHD13" s="71"/>
      <c r="BHE13" s="71"/>
      <c r="BHF13" s="71"/>
      <c r="BHG13" s="72"/>
      <c r="BHH13" s="70"/>
      <c r="BHI13" s="71"/>
      <c r="BHJ13" s="71"/>
      <c r="BHK13" s="71"/>
      <c r="BHL13" s="71"/>
      <c r="BHM13" s="71"/>
      <c r="BHN13" s="72"/>
      <c r="BHO13" s="70"/>
      <c r="BHP13" s="71"/>
      <c r="BHQ13" s="71"/>
      <c r="BHR13" s="71"/>
      <c r="BHS13" s="71"/>
      <c r="BHT13" s="71"/>
      <c r="BHU13" s="72"/>
      <c r="BHV13" s="70"/>
      <c r="BHW13" s="71"/>
      <c r="BHX13" s="71"/>
      <c r="BHY13" s="71"/>
      <c r="BHZ13" s="71"/>
      <c r="BIA13" s="71"/>
      <c r="BIB13" s="72"/>
      <c r="BIC13" s="70"/>
      <c r="BID13" s="71"/>
      <c r="BIE13" s="71"/>
      <c r="BIF13" s="71"/>
      <c r="BIG13" s="71"/>
      <c r="BIH13" s="71"/>
      <c r="BII13" s="72"/>
      <c r="BIJ13" s="70"/>
      <c r="BIK13" s="71"/>
      <c r="BIL13" s="71"/>
      <c r="BIM13" s="71"/>
      <c r="BIN13" s="71"/>
      <c r="BIO13" s="71"/>
      <c r="BIP13" s="72"/>
      <c r="BIQ13" s="70"/>
      <c r="BIR13" s="71"/>
      <c r="BIS13" s="71"/>
      <c r="BIT13" s="71"/>
      <c r="BIU13" s="71"/>
      <c r="BIV13" s="71"/>
      <c r="BIW13" s="72"/>
      <c r="BIX13" s="70"/>
      <c r="BIY13" s="71"/>
      <c r="BIZ13" s="71"/>
      <c r="BJA13" s="71"/>
      <c r="BJB13" s="71"/>
      <c r="BJC13" s="71"/>
      <c r="BJD13" s="72"/>
      <c r="BJE13" s="70"/>
      <c r="BJF13" s="71"/>
      <c r="BJG13" s="71"/>
      <c r="BJH13" s="71"/>
      <c r="BJI13" s="71"/>
      <c r="BJJ13" s="71"/>
      <c r="BJK13" s="72"/>
      <c r="BJL13" s="70"/>
      <c r="BJM13" s="71"/>
      <c r="BJN13" s="71"/>
      <c r="BJO13" s="71"/>
      <c r="BJP13" s="71"/>
      <c r="BJQ13" s="71"/>
      <c r="BJR13" s="72"/>
      <c r="BJS13" s="70"/>
      <c r="BJT13" s="71"/>
      <c r="BJU13" s="71"/>
      <c r="BJV13" s="71"/>
      <c r="BJW13" s="71"/>
      <c r="BJX13" s="71"/>
      <c r="BJY13" s="72"/>
      <c r="BJZ13" s="70"/>
      <c r="BKA13" s="71"/>
      <c r="BKB13" s="71"/>
      <c r="BKC13" s="71"/>
      <c r="BKD13" s="71"/>
      <c r="BKE13" s="71"/>
      <c r="BKF13" s="72"/>
      <c r="BKG13" s="70"/>
      <c r="BKH13" s="71"/>
      <c r="BKI13" s="71"/>
      <c r="BKJ13" s="71"/>
      <c r="BKK13" s="71"/>
      <c r="BKL13" s="71"/>
      <c r="BKM13" s="72"/>
      <c r="BKN13" s="70"/>
      <c r="BKO13" s="71"/>
      <c r="BKP13" s="71"/>
      <c r="BKQ13" s="71"/>
      <c r="BKR13" s="71"/>
      <c r="BKS13" s="71"/>
      <c r="BKT13" s="72"/>
      <c r="BKU13" s="70"/>
      <c r="BKV13" s="71"/>
      <c r="BKW13" s="71"/>
      <c r="BKX13" s="71"/>
      <c r="BKY13" s="71"/>
      <c r="BKZ13" s="71"/>
      <c r="BLA13" s="72"/>
      <c r="BLB13" s="70"/>
      <c r="BLC13" s="71"/>
      <c r="BLD13" s="71"/>
      <c r="BLE13" s="71"/>
      <c r="BLF13" s="71"/>
      <c r="BLG13" s="71"/>
      <c r="BLH13" s="72"/>
      <c r="BLI13" s="70"/>
      <c r="BLJ13" s="71"/>
      <c r="BLK13" s="71"/>
      <c r="BLL13" s="71"/>
      <c r="BLM13" s="71"/>
      <c r="BLN13" s="71"/>
      <c r="BLO13" s="72"/>
      <c r="BLP13" s="70"/>
      <c r="BLQ13" s="71"/>
      <c r="BLR13" s="71"/>
      <c r="BLS13" s="71"/>
      <c r="BLT13" s="71"/>
      <c r="BLU13" s="71"/>
      <c r="BLV13" s="72"/>
      <c r="BLW13" s="70"/>
      <c r="BLX13" s="71"/>
      <c r="BLY13" s="71"/>
      <c r="BLZ13" s="71"/>
      <c r="BMA13" s="71"/>
      <c r="BMB13" s="71"/>
      <c r="BMC13" s="72"/>
      <c r="BMD13" s="70"/>
      <c r="BME13" s="71"/>
      <c r="BMF13" s="71"/>
      <c r="BMG13" s="71"/>
      <c r="BMH13" s="71"/>
      <c r="BMI13" s="71"/>
      <c r="BMJ13" s="72"/>
      <c r="BMK13" s="70"/>
      <c r="BML13" s="71"/>
      <c r="BMM13" s="71"/>
      <c r="BMN13" s="71"/>
      <c r="BMO13" s="71"/>
      <c r="BMP13" s="71"/>
      <c r="BMQ13" s="72"/>
      <c r="BMR13" s="70"/>
      <c r="BMS13" s="71"/>
      <c r="BMT13" s="71"/>
      <c r="BMU13" s="71"/>
      <c r="BMV13" s="71"/>
      <c r="BMW13" s="71"/>
      <c r="BMX13" s="72"/>
      <c r="BMY13" s="70"/>
      <c r="BMZ13" s="71"/>
      <c r="BNA13" s="71"/>
      <c r="BNB13" s="71"/>
      <c r="BNC13" s="71"/>
      <c r="BND13" s="71"/>
      <c r="BNE13" s="72"/>
      <c r="BNF13" s="70">
        <v>1</v>
      </c>
      <c r="BNG13" s="71"/>
      <c r="BNH13" s="71"/>
      <c r="BNI13" s="71"/>
      <c r="BNJ13" s="71"/>
      <c r="BNK13" s="71"/>
      <c r="BNL13" s="72"/>
      <c r="BNM13" s="70"/>
      <c r="BNN13" s="71"/>
      <c r="BNO13" s="71"/>
      <c r="BNP13" s="71"/>
      <c r="BNQ13" s="71"/>
      <c r="BNR13" s="71"/>
      <c r="BNS13" s="72"/>
      <c r="BNT13" s="70"/>
      <c r="BNU13" s="71"/>
      <c r="BNV13" s="71"/>
      <c r="BNW13" s="71"/>
      <c r="BNX13" s="71"/>
      <c r="BNY13" s="71"/>
      <c r="BNZ13" s="72"/>
      <c r="BOA13" s="70"/>
      <c r="BOB13" s="71"/>
      <c r="BOC13" s="71"/>
      <c r="BOD13" s="71"/>
      <c r="BOE13" s="71"/>
      <c r="BOF13" s="71"/>
      <c r="BOG13" s="72"/>
      <c r="BOH13" s="70"/>
      <c r="BOI13" s="71"/>
      <c r="BOJ13" s="71"/>
      <c r="BOK13" s="71"/>
      <c r="BOL13" s="71"/>
      <c r="BOM13" s="71"/>
      <c r="BON13" s="72"/>
      <c r="BOO13" s="70"/>
      <c r="BOP13" s="71"/>
      <c r="BOQ13" s="71"/>
      <c r="BOR13" s="71"/>
      <c r="BOS13" s="71"/>
      <c r="BOT13" s="71"/>
      <c r="BOU13" s="72"/>
      <c r="BOV13" s="70"/>
      <c r="BOW13" s="71"/>
      <c r="BOX13" s="71"/>
      <c r="BOY13" s="71"/>
      <c r="BOZ13" s="71"/>
      <c r="BPA13" s="71"/>
      <c r="BPB13" s="72"/>
      <c r="BPC13" s="70"/>
      <c r="BPD13" s="71"/>
      <c r="BPE13" s="71"/>
      <c r="BPF13" s="71"/>
      <c r="BPG13" s="71"/>
      <c r="BPH13" s="71"/>
      <c r="BPI13" s="72"/>
      <c r="BPJ13" s="70"/>
      <c r="BPK13" s="71"/>
      <c r="BPL13" s="71"/>
      <c r="BPM13" s="71"/>
      <c r="BPN13" s="71"/>
      <c r="BPO13" s="71"/>
      <c r="BPP13" s="72"/>
      <c r="BPQ13" s="70"/>
      <c r="BPR13" s="71"/>
      <c r="BPS13" s="71"/>
      <c r="BPT13" s="71"/>
      <c r="BPU13" s="71"/>
      <c r="BPV13" s="71"/>
      <c r="BPW13" s="72"/>
      <c r="BPX13" s="70"/>
      <c r="BPY13" s="71"/>
      <c r="BPZ13" s="71"/>
      <c r="BQA13" s="71"/>
      <c r="BQB13" s="71"/>
      <c r="BQC13" s="71"/>
      <c r="BQD13" s="72"/>
      <c r="BQE13" s="70"/>
      <c r="BQF13" s="71"/>
      <c r="BQG13" s="71"/>
      <c r="BQH13" s="71"/>
      <c r="BQI13" s="71"/>
      <c r="BQJ13" s="71"/>
      <c r="BQK13" s="72"/>
      <c r="BQL13" s="70"/>
      <c r="BQM13" s="71"/>
      <c r="BQN13" s="71"/>
      <c r="BQO13" s="71"/>
      <c r="BQP13" s="71"/>
      <c r="BQQ13" s="71"/>
      <c r="BQR13" s="72"/>
      <c r="BQS13" s="70"/>
      <c r="BQT13" s="71"/>
      <c r="BQU13" s="71"/>
      <c r="BQV13" s="71"/>
      <c r="BQW13" s="71"/>
      <c r="BQX13" s="71"/>
      <c r="BQY13" s="72"/>
      <c r="BQZ13" s="70"/>
      <c r="BRA13" s="71"/>
      <c r="BRB13" s="71"/>
      <c r="BRC13" s="71"/>
      <c r="BRD13" s="71"/>
      <c r="BRE13" s="71"/>
      <c r="BRF13" s="72"/>
      <c r="BRG13" s="70"/>
      <c r="BRH13" s="71"/>
      <c r="BRI13" s="71"/>
      <c r="BRJ13" s="71"/>
      <c r="BRK13" s="71"/>
      <c r="BRL13" s="71"/>
      <c r="BRM13" s="72"/>
      <c r="BRN13" s="70"/>
      <c r="BRO13" s="71"/>
      <c r="BRP13" s="71"/>
      <c r="BRQ13" s="71"/>
      <c r="BRR13" s="71"/>
      <c r="BRS13" s="71"/>
      <c r="BRT13" s="72"/>
      <c r="BRU13" s="70"/>
      <c r="BRV13" s="71"/>
      <c r="BRW13" s="71"/>
      <c r="BRX13" s="71"/>
      <c r="BRY13" s="71"/>
      <c r="BRZ13" s="71"/>
      <c r="BSA13" s="72"/>
      <c r="BSB13" s="70"/>
      <c r="BSC13" s="71"/>
      <c r="BSD13" s="71"/>
      <c r="BSE13" s="71"/>
      <c r="BSF13" s="71"/>
      <c r="BSG13" s="71"/>
      <c r="BSH13" s="72"/>
      <c r="BSI13" s="70"/>
      <c r="BSJ13" s="71"/>
      <c r="BSK13" s="71"/>
      <c r="BSL13" s="71"/>
      <c r="BSM13" s="71"/>
      <c r="BSN13" s="71"/>
      <c r="BSO13" s="72"/>
      <c r="BSP13" s="70"/>
      <c r="BSQ13" s="71"/>
      <c r="BSR13" s="71"/>
      <c r="BSS13" s="71"/>
      <c r="BST13" s="71"/>
      <c r="BSU13" s="71"/>
      <c r="BSV13" s="72"/>
      <c r="BSW13" s="70"/>
      <c r="BSX13" s="71"/>
      <c r="BSY13" s="71"/>
      <c r="BSZ13" s="71"/>
      <c r="BTA13" s="71"/>
      <c r="BTB13" s="71"/>
      <c r="BTC13" s="72"/>
      <c r="BTD13" s="70"/>
      <c r="BTE13" s="71"/>
      <c r="BTF13" s="71"/>
      <c r="BTG13" s="71"/>
      <c r="BTH13" s="71"/>
      <c r="BTI13" s="71"/>
      <c r="BTJ13" s="72"/>
      <c r="BTK13" s="70"/>
      <c r="BTL13" s="71"/>
      <c r="BTM13" s="71"/>
      <c r="BTN13" s="71"/>
      <c r="BTO13" s="71"/>
      <c r="BTP13" s="71"/>
      <c r="BTQ13" s="72"/>
      <c r="BTR13" s="70"/>
      <c r="BTS13" s="71"/>
      <c r="BTT13" s="71"/>
      <c r="BTU13" s="71"/>
      <c r="BTV13" s="71"/>
      <c r="BTW13" s="71"/>
      <c r="BTX13" s="72"/>
      <c r="BTY13" s="70"/>
      <c r="BTZ13" s="71"/>
      <c r="BUA13" s="71"/>
      <c r="BUB13" s="71"/>
      <c r="BUC13" s="71"/>
      <c r="BUD13" s="71"/>
      <c r="BUE13" s="72"/>
      <c r="BUF13" s="70"/>
      <c r="BUG13" s="71"/>
      <c r="BUH13" s="71"/>
      <c r="BUI13" s="71"/>
      <c r="BUJ13" s="71"/>
      <c r="BUK13" s="71"/>
      <c r="BUL13" s="72"/>
      <c r="BUM13" s="70"/>
      <c r="BUN13" s="71"/>
      <c r="BUO13" s="71"/>
      <c r="BUP13" s="71"/>
      <c r="BUQ13" s="71"/>
      <c r="BUR13" s="71"/>
      <c r="BUS13" s="72"/>
      <c r="BUT13" s="70"/>
      <c r="BUU13" s="71"/>
      <c r="BUV13" s="71"/>
      <c r="BUW13" s="71"/>
      <c r="BUX13" s="71"/>
      <c r="BUY13" s="71"/>
      <c r="BUZ13" s="72"/>
      <c r="BVA13" s="70"/>
      <c r="BVB13" s="71"/>
      <c r="BVC13" s="71"/>
      <c r="BVD13" s="71"/>
      <c r="BVE13" s="71"/>
      <c r="BVF13" s="71"/>
      <c r="BVG13" s="72"/>
      <c r="BVH13" s="70"/>
      <c r="BVI13" s="71"/>
      <c r="BVJ13" s="71"/>
      <c r="BVK13" s="71"/>
      <c r="BVL13" s="71"/>
      <c r="BVM13" s="71"/>
      <c r="BVN13" s="72"/>
      <c r="BVO13" s="70"/>
      <c r="BVP13" s="71"/>
      <c r="BVQ13" s="71"/>
      <c r="BVR13" s="71"/>
      <c r="BVS13" s="71"/>
      <c r="BVT13" s="71"/>
      <c r="BVU13" s="72"/>
      <c r="BVV13" s="70"/>
      <c r="BVW13" s="71"/>
      <c r="BVX13" s="71"/>
      <c r="BVY13" s="71"/>
      <c r="BVZ13" s="71"/>
      <c r="BWA13" s="71"/>
      <c r="BWB13" s="72"/>
      <c r="BWC13" s="70"/>
      <c r="BWD13" s="71"/>
      <c r="BWE13" s="71"/>
      <c r="BWF13" s="71"/>
      <c r="BWG13" s="71"/>
      <c r="BWH13" s="71"/>
      <c r="BWI13" s="72"/>
      <c r="BWJ13" s="70"/>
      <c r="BWK13" s="71"/>
      <c r="BWL13" s="71"/>
      <c r="BWM13" s="71"/>
      <c r="BWN13" s="71"/>
      <c r="BWO13" s="71"/>
      <c r="BWP13" s="72"/>
      <c r="BWQ13" s="70"/>
      <c r="BWR13" s="71"/>
      <c r="BWS13" s="71"/>
      <c r="BWT13" s="71"/>
      <c r="BWU13" s="71"/>
      <c r="BWV13" s="71"/>
      <c r="BWW13" s="72"/>
      <c r="BWX13" s="70"/>
      <c r="BWY13" s="71"/>
      <c r="BWZ13" s="71"/>
      <c r="BXA13" s="71"/>
      <c r="BXB13" s="71"/>
      <c r="BXC13" s="71"/>
      <c r="BXD13" s="72"/>
      <c r="BXE13" s="70"/>
      <c r="BXF13" s="71"/>
      <c r="BXG13" s="71"/>
      <c r="BXH13" s="71"/>
      <c r="BXI13" s="71"/>
      <c r="BXJ13" s="71"/>
      <c r="BXK13" s="72"/>
      <c r="BXL13" s="70"/>
      <c r="BXM13" s="71"/>
      <c r="BXN13" s="71"/>
      <c r="BXO13" s="71"/>
      <c r="BXP13" s="71"/>
      <c r="BXQ13" s="71"/>
      <c r="BXR13" s="72"/>
      <c r="BXS13" s="70"/>
      <c r="BXT13" s="71"/>
      <c r="BXU13" s="71"/>
      <c r="BXV13" s="71"/>
      <c r="BXW13" s="71"/>
      <c r="BXX13" s="71"/>
      <c r="BXY13" s="72"/>
      <c r="BXZ13" s="70"/>
      <c r="BYA13" s="71"/>
      <c r="BYB13" s="71"/>
      <c r="BYC13" s="71"/>
      <c r="BYD13" s="71"/>
      <c r="BYE13" s="71"/>
      <c r="BYF13" s="72"/>
      <c r="BYG13" s="70"/>
      <c r="BYH13" s="71"/>
      <c r="BYI13" s="71"/>
      <c r="BYJ13" s="71"/>
      <c r="BYK13" s="71"/>
      <c r="BYL13" s="71"/>
      <c r="BYM13" s="72"/>
      <c r="BYN13" s="70"/>
      <c r="BYO13" s="71"/>
      <c r="BYP13" s="71"/>
      <c r="BYQ13" s="71"/>
      <c r="BYR13" s="71"/>
      <c r="BYS13" s="71"/>
      <c r="BYT13" s="72"/>
      <c r="BYU13" s="70"/>
      <c r="BYV13" s="71"/>
      <c r="BYW13" s="71"/>
      <c r="BYX13" s="71"/>
      <c r="BYY13" s="71"/>
      <c r="BYZ13" s="71"/>
      <c r="BZA13" s="72"/>
      <c r="BZB13" s="70"/>
      <c r="BZC13" s="71"/>
      <c r="BZD13" s="71"/>
      <c r="BZE13" s="71"/>
      <c r="BZF13" s="71"/>
      <c r="BZG13" s="71"/>
      <c r="BZH13" s="72"/>
      <c r="BZI13" s="70"/>
      <c r="BZJ13" s="71"/>
      <c r="BZK13" s="71"/>
      <c r="BZL13" s="71"/>
      <c r="BZM13" s="71"/>
      <c r="BZN13" s="71"/>
      <c r="BZO13" s="72"/>
      <c r="BZP13" s="70"/>
      <c r="BZQ13" s="71"/>
      <c r="BZR13" s="71"/>
      <c r="BZS13" s="71"/>
      <c r="BZT13" s="71"/>
      <c r="BZU13" s="71"/>
      <c r="BZV13" s="72"/>
      <c r="BZW13" s="70"/>
      <c r="BZX13" s="71"/>
      <c r="BZY13" s="71"/>
      <c r="BZZ13" s="71"/>
      <c r="CAA13" s="71"/>
      <c r="CAB13" s="71"/>
      <c r="CAC13" s="72"/>
      <c r="CAD13" s="70"/>
      <c r="CAE13" s="71"/>
      <c r="CAF13" s="71"/>
      <c r="CAG13" s="71"/>
      <c r="CAH13" s="71"/>
      <c r="CAI13" s="71"/>
      <c r="CAJ13" s="72"/>
      <c r="CAK13" s="70"/>
      <c r="CAL13" s="71"/>
      <c r="CAM13" s="71"/>
      <c r="CAN13" s="71"/>
      <c r="CAO13" s="71"/>
      <c r="CAP13" s="71"/>
      <c r="CAQ13" s="72"/>
      <c r="CAR13" s="70"/>
      <c r="CAS13" s="71"/>
      <c r="CAT13" s="71"/>
      <c r="CAU13" s="71"/>
      <c r="CAV13" s="71"/>
      <c r="CAW13" s="71"/>
      <c r="CAX13" s="72"/>
      <c r="CAY13" s="70"/>
      <c r="CAZ13" s="71"/>
      <c r="CBA13" s="71"/>
      <c r="CBB13" s="71"/>
      <c r="CBC13" s="71"/>
      <c r="CBD13" s="71"/>
      <c r="CBE13" s="72"/>
      <c r="CBF13" s="70"/>
      <c r="CBG13" s="71"/>
      <c r="CBH13" s="71"/>
      <c r="CBI13" s="71"/>
      <c r="CBJ13" s="71"/>
      <c r="CBK13" s="71"/>
      <c r="CBL13" s="72"/>
      <c r="CBM13" s="70"/>
      <c r="CBN13" s="71"/>
      <c r="CBO13" s="71"/>
      <c r="CBP13" s="71"/>
      <c r="CBQ13" s="71"/>
      <c r="CBR13" s="71"/>
      <c r="CBS13" s="72"/>
      <c r="CBT13" s="70"/>
      <c r="CBU13" s="71"/>
      <c r="CBV13" s="71"/>
      <c r="CBW13" s="71"/>
      <c r="CBX13" s="71"/>
      <c r="CBY13" s="71"/>
      <c r="CBZ13" s="72"/>
      <c r="CCA13" s="70"/>
      <c r="CCB13" s="71"/>
      <c r="CCC13" s="71"/>
      <c r="CCD13" s="71"/>
      <c r="CCE13" s="71"/>
      <c r="CCF13" s="71"/>
      <c r="CCG13" s="72"/>
      <c r="CCH13" s="70"/>
      <c r="CCI13" s="71"/>
      <c r="CCJ13" s="71"/>
      <c r="CCK13" s="71"/>
      <c r="CCL13" s="71"/>
      <c r="CCM13" s="71"/>
      <c r="CCN13" s="72"/>
      <c r="CCO13" s="70"/>
      <c r="CCP13" s="71"/>
      <c r="CCQ13" s="71"/>
      <c r="CCR13" s="71"/>
      <c r="CCS13" s="71"/>
      <c r="CCT13" s="71"/>
      <c r="CCU13" s="72"/>
      <c r="CCV13" s="70"/>
      <c r="CCW13" s="71"/>
      <c r="CCX13" s="71"/>
      <c r="CCY13" s="71"/>
      <c r="CCZ13" s="71"/>
      <c r="CDA13" s="71"/>
      <c r="CDB13" s="72"/>
      <c r="CDC13" s="70"/>
      <c r="CDD13" s="71"/>
      <c r="CDE13" s="71"/>
      <c r="CDF13" s="71"/>
      <c r="CDG13" s="71"/>
      <c r="CDH13" s="71"/>
      <c r="CDI13" s="72"/>
      <c r="CDJ13" s="70"/>
      <c r="CDK13" s="71"/>
      <c r="CDL13" s="71"/>
      <c r="CDM13" s="71"/>
      <c r="CDN13" s="71"/>
      <c r="CDO13" s="71"/>
      <c r="CDP13" s="72"/>
      <c r="CDQ13" s="70"/>
      <c r="CDR13" s="71"/>
      <c r="CDS13" s="71"/>
      <c r="CDT13" s="71"/>
      <c r="CDU13" s="71"/>
      <c r="CDV13" s="71"/>
      <c r="CDW13" s="72"/>
      <c r="CDX13" s="70"/>
      <c r="CDY13" s="71"/>
      <c r="CDZ13" s="71"/>
      <c r="CEA13" s="71"/>
      <c r="CEB13" s="71"/>
      <c r="CEC13" s="71"/>
      <c r="CED13" s="72"/>
      <c r="CEE13" s="70"/>
      <c r="CEF13" s="71"/>
      <c r="CEG13" s="71"/>
      <c r="CEH13" s="71"/>
      <c r="CEI13" s="71"/>
      <c r="CEJ13" s="71">
        <v>1</v>
      </c>
      <c r="CEK13" s="72"/>
      <c r="CEL13" s="70"/>
      <c r="CEM13" s="71"/>
      <c r="CEN13" s="71"/>
      <c r="CEO13" s="71"/>
      <c r="CEP13" s="71"/>
      <c r="CEQ13" s="71"/>
      <c r="CER13" s="72"/>
      <c r="CES13" s="70"/>
      <c r="CET13" s="71"/>
      <c r="CEU13" s="71"/>
      <c r="CEV13" s="71"/>
      <c r="CEW13" s="71"/>
      <c r="CEX13" s="71"/>
      <c r="CEY13" s="72"/>
      <c r="CEZ13" s="70"/>
      <c r="CFA13" s="71"/>
      <c r="CFB13" s="71"/>
      <c r="CFC13" s="71"/>
      <c r="CFD13" s="71"/>
      <c r="CFE13" s="71">
        <v>1</v>
      </c>
      <c r="CFF13" s="72"/>
      <c r="CFG13" s="70">
        <v>1</v>
      </c>
      <c r="CFH13" s="71">
        <v>1</v>
      </c>
      <c r="CFI13" s="71">
        <v>1</v>
      </c>
      <c r="CFJ13" s="71"/>
      <c r="CFK13" s="71"/>
      <c r="CFL13" s="71"/>
      <c r="CFM13" s="72"/>
      <c r="CFN13" s="70"/>
      <c r="CFO13" s="71"/>
      <c r="CFP13" s="71"/>
      <c r="CFQ13" s="71"/>
      <c r="CFR13" s="71"/>
      <c r="CFS13" s="71"/>
      <c r="CFT13" s="72"/>
      <c r="CFU13" s="70"/>
      <c r="CFV13" s="71"/>
      <c r="CFW13" s="71"/>
      <c r="CFX13" s="71"/>
      <c r="CFY13" s="71"/>
      <c r="CFZ13" s="71"/>
      <c r="CGA13" s="72"/>
      <c r="CGB13" s="70"/>
      <c r="CGC13" s="71"/>
      <c r="CGD13" s="71"/>
      <c r="CGE13" s="71"/>
      <c r="CGF13" s="71"/>
      <c r="CGG13" s="71"/>
      <c r="CGH13" s="72"/>
      <c r="CGI13" s="70"/>
      <c r="CGJ13" s="71"/>
      <c r="CGK13" s="71"/>
      <c r="CGL13" s="71"/>
      <c r="CGM13" s="71"/>
      <c r="CGN13" s="71"/>
      <c r="CGO13" s="72"/>
      <c r="CGP13" s="70"/>
      <c r="CGQ13" s="71"/>
      <c r="CGR13" s="71"/>
      <c r="CGS13" s="71"/>
      <c r="CGT13" s="71"/>
      <c r="CGU13" s="71"/>
      <c r="CGV13" s="72"/>
      <c r="CGW13" s="70"/>
      <c r="CGX13" s="71"/>
      <c r="CGY13" s="71"/>
      <c r="CGZ13" s="71"/>
      <c r="CHA13" s="71"/>
      <c r="CHB13" s="71"/>
      <c r="CHC13" s="72"/>
    </row>
    <row r="14" spans="1:2239" ht="15" customHeight="1">
      <c r="A14" s="124">
        <v>3</v>
      </c>
      <c r="B14" s="195">
        <v>5</v>
      </c>
      <c r="E14" s="197" t="s">
        <v>182</v>
      </c>
      <c r="G14" s="198">
        <v>43070</v>
      </c>
      <c r="H14" s="199">
        <f t="shared" si="277"/>
        <v>8.6999999999999993</v>
      </c>
      <c r="I14" s="200" t="str">
        <f>IF(ISERROR(INDEX(社員情報!$A:$Z,MATCH($A14,社員情報!$A:$A,0),16))=TRUE,
       "-",
       IF(INDEX(社員情報!$A:$Z,MATCH($A14,社員情報!$A:$A,0),16)=0,
           IF(OR(ISERROR(INDEX(社員情報!$A:$Z,MATCH($A14,社員情報!$A:$A,0),10))=TRUE,INDEX(社員情報!$A:$Z,MATCH($A14,社員情報!$A:$A,0),10)=0),
               "-",
               INDEX(社員情報!$A:$Z,MATCH($A14,社員情報!$A:$A,0),10)),
           INDEX(社員情報!$A:$Z,MATCH($A14,社員情報!$A:$A,0),16)))</f>
        <v>-</v>
      </c>
      <c r="J14" s="201" t="str">
        <f>IF(ISERROR(INDEX(社員情報!$A:$Z,MATCH($A14,社員情報!$A:$A,0),17))=TRUE,
       "-",
       IF(INDEX(社員情報!$A:$Z,MATCH($A14,社員情報!$A:$A,0),16)=0,
           IF(OR(ISERROR(INDEX(社員情報!$A:$Z,MATCH($A14,社員情報!$A:$A,0),11))=TRUE,INDEX(社員情報!$A:$Z,MATCH($A14,社員情報!$A:$A,0),11)=0),
               "-",
               INDEX(社員情報!$A:$Z,MATCH($A14,社員情報!$A:$A,0),11)),
           INDEX(社員情報!$A:$Z,MATCH($A14,社員情報!$A:$A,0),17)))</f>
        <v>-</v>
      </c>
      <c r="K14" s="202">
        <f>IF(ISERROR(INDEX(社員情報!$A:$R,MATCH($A14,社員情報!$A:$A,0),18))=TRUE,
       0,
       INDEX(社員情報!$A:$R,MATCH($A14,社員情報!$A:$A,0),18))</f>
        <v>0</v>
      </c>
      <c r="N14" s="203">
        <f>IF(ISERROR(INDEX(社員情報!$A:$O,MATCH($A14,社員情報!$A:$A,0),13))=TRUE,
       0,
       INDEX(社員情報!$A:$O,MATCH($A14,社員情報!$A:$A,0),13))</f>
        <v>0</v>
      </c>
      <c r="O14" s="204" t="e">
        <f>INDEX(社員情報!$A:$O,MATCH($A14,社員情報!$A:$A,0),MATCH(O$11,社員情報!$2:$2,0))</f>
        <v>#N/A</v>
      </c>
      <c r="P14" s="205">
        <f t="shared" si="278"/>
        <v>0</v>
      </c>
      <c r="Q14" s="205">
        <f t="shared" si="279"/>
        <v>0</v>
      </c>
      <c r="R14" s="205">
        <f t="shared" si="280"/>
        <v>0</v>
      </c>
      <c r="S14" s="205">
        <f t="shared" si="281"/>
        <v>0</v>
      </c>
      <c r="T14" s="205">
        <f t="shared" si="282"/>
        <v>0</v>
      </c>
      <c r="U14" s="205">
        <f t="shared" si="283"/>
        <v>0</v>
      </c>
      <c r="V14" s="205">
        <f t="shared" si="284"/>
        <v>0</v>
      </c>
      <c r="W14" s="205">
        <f t="shared" si="285"/>
        <v>0</v>
      </c>
      <c r="X14" s="205">
        <f t="shared" si="286"/>
        <v>0</v>
      </c>
      <c r="Y14" s="205">
        <f t="shared" si="287"/>
        <v>0</v>
      </c>
      <c r="Z14" s="205">
        <f t="shared" si="288"/>
        <v>0</v>
      </c>
      <c r="AA14" s="205">
        <f t="shared" si="289"/>
        <v>0</v>
      </c>
      <c r="AB14" s="204">
        <f t="shared" si="290"/>
        <v>0</v>
      </c>
      <c r="AC14" s="206" t="str">
        <f ca="1">IF(ISERROR(INDEX(社員情報!$A:$AC,MATCH($A14,社員情報!$A:$A,0),MATCH(AC$11,社員情報!$2:$2,0)))=TRUE,
       "-",
       IF($AD14="-",
           "-",
           INDEX(社員情報!$A:$AC,MATCH($A14,社員情報!$A:$A,0),MATCH(AC$11,社員情報!$2:$2,0))))</f>
        <v>-</v>
      </c>
      <c r="AD14" s="207" t="str">
        <f>IF(ISERROR(INDEX(社員情報!$A:$AB,MATCH($A14,社員情報!$A:$A,0),23))=TRUE,
       "-",
       IF(OR(INDEX(社員情報!$A:$AB,MATCH($A14,社員情報!$A:$A,0),25)="-",
              INDEX(社員情報!$A:$AB,MATCH($A14,社員情報!$A:$A,0),23)=0,
              INDEX(社員情報!$A:$AB,MATCH($A14,社員情報!$A:$A,0),24)&lt;DATE($E$10,$F$10,1)),
           "-",
           INDEX(社員情報!$A:$AB,MATCH($A14,社員情報!$A:$A,0),23)))</f>
        <v>-</v>
      </c>
      <c r="AE14" s="207" t="str">
        <f>IF(ISERROR(INDEX(社員情報!$A:$AB,MATCH($A14,社員情報!$A:$A,0),24))=TRUE,
       "-",
       IF($AD14="-",
           "-",
           INDEX(社員情報!$A:$AB,MATCH($A14,社員情報!$A:$A,0),24)))</f>
        <v>-</v>
      </c>
      <c r="AF14" s="208">
        <f ca="1">IF(ISERROR(INDEX(社員情報!$A:$O,MATCH($A14,社員情報!$A:$A,0),MATCH(AF$11,社員情報!$2:$2,0)))=TRUE,
       0,
       IF(INDEX(社員情報!$A:$O,MATCH($A14,社員情報!$A:$A,0),MATCH(AF$11,社員情報!$2:$2,0))&lt;0,
           0,
           INDEX(社員情報!$A:$O,MATCH($A14,社員情報!$A:$A,0),MATCH(AF$11,社員情報!$2:$2,0))))</f>
        <v>0</v>
      </c>
      <c r="AI14" s="70"/>
      <c r="AJ14" s="71"/>
      <c r="AK14" s="71"/>
      <c r="AL14" s="71"/>
      <c r="AM14" s="71"/>
      <c r="AN14" s="71"/>
      <c r="AO14" s="72"/>
      <c r="AP14" s="70"/>
      <c r="AQ14" s="71"/>
      <c r="AR14" s="71"/>
      <c r="AS14" s="71"/>
      <c r="AT14" s="71"/>
      <c r="AU14" s="71"/>
      <c r="AV14" s="72"/>
      <c r="AW14" s="70"/>
      <c r="AX14" s="71"/>
      <c r="AY14" s="71"/>
      <c r="AZ14" s="71"/>
      <c r="BA14" s="71"/>
      <c r="BB14" s="71"/>
      <c r="BC14" s="72"/>
      <c r="BD14" s="70"/>
      <c r="BE14" s="71"/>
      <c r="BF14" s="71"/>
      <c r="BG14" s="71"/>
      <c r="BH14" s="71"/>
      <c r="BI14" s="71"/>
      <c r="BJ14" s="72"/>
      <c r="BK14" s="70"/>
      <c r="BL14" s="71"/>
      <c r="BM14" s="71"/>
      <c r="BN14" s="71"/>
      <c r="BO14" s="71"/>
      <c r="BP14" s="71"/>
      <c r="BQ14" s="72"/>
      <c r="BR14" s="70"/>
      <c r="BS14" s="71"/>
      <c r="BT14" s="71"/>
      <c r="BU14" s="71"/>
      <c r="BV14" s="71"/>
      <c r="BW14" s="71"/>
      <c r="BX14" s="72"/>
      <c r="BY14" s="70"/>
      <c r="BZ14" s="71"/>
      <c r="CA14" s="71"/>
      <c r="CB14" s="71"/>
      <c r="CC14" s="71"/>
      <c r="CD14" s="71"/>
      <c r="CE14" s="72"/>
      <c r="CF14" s="70"/>
      <c r="CG14" s="71"/>
      <c r="CH14" s="71"/>
      <c r="CI14" s="71"/>
      <c r="CJ14" s="71"/>
      <c r="CK14" s="71"/>
      <c r="CL14" s="72"/>
      <c r="CM14" s="70"/>
      <c r="CN14" s="71"/>
      <c r="CO14" s="71"/>
      <c r="CP14" s="71"/>
      <c r="CQ14" s="71"/>
      <c r="CR14" s="71"/>
      <c r="CS14" s="72"/>
      <c r="CT14" s="70"/>
      <c r="CU14" s="71"/>
      <c r="CV14" s="71"/>
      <c r="CW14" s="71"/>
      <c r="CX14" s="71"/>
      <c r="CY14" s="71"/>
      <c r="CZ14" s="72"/>
      <c r="DA14" s="70"/>
      <c r="DB14" s="71"/>
      <c r="DC14" s="71"/>
      <c r="DD14" s="71"/>
      <c r="DE14" s="71"/>
      <c r="DF14" s="71"/>
      <c r="DG14" s="72"/>
      <c r="DH14" s="70"/>
      <c r="DI14" s="71"/>
      <c r="DJ14" s="71"/>
      <c r="DK14" s="71"/>
      <c r="DL14" s="71"/>
      <c r="DM14" s="71"/>
      <c r="DN14" s="72"/>
      <c r="DO14" s="70"/>
      <c r="DP14" s="71"/>
      <c r="DQ14" s="71"/>
      <c r="DR14" s="71"/>
      <c r="DS14" s="71"/>
      <c r="DT14" s="71"/>
      <c r="DU14" s="72"/>
      <c r="DV14" s="70"/>
      <c r="DW14" s="71"/>
      <c r="DX14" s="71"/>
      <c r="DY14" s="71"/>
      <c r="DZ14" s="71"/>
      <c r="EA14" s="71"/>
      <c r="EB14" s="72"/>
      <c r="EC14" s="70"/>
      <c r="ED14" s="71"/>
      <c r="EE14" s="71"/>
      <c r="EF14" s="71"/>
      <c r="EG14" s="71"/>
      <c r="EH14" s="71"/>
      <c r="EI14" s="72"/>
      <c r="EJ14" s="70"/>
      <c r="EK14" s="71"/>
      <c r="EL14" s="71"/>
      <c r="EM14" s="71"/>
      <c r="EN14" s="71"/>
      <c r="EO14" s="71"/>
      <c r="EP14" s="72"/>
      <c r="EQ14" s="70"/>
      <c r="ER14" s="71"/>
      <c r="ES14" s="71"/>
      <c r="ET14" s="71"/>
      <c r="EU14" s="71"/>
      <c r="EV14" s="71"/>
      <c r="EW14" s="72"/>
      <c r="EX14" s="70"/>
      <c r="EY14" s="71"/>
      <c r="EZ14" s="71"/>
      <c r="FA14" s="71"/>
      <c r="FB14" s="71"/>
      <c r="FC14" s="71"/>
      <c r="FD14" s="72"/>
      <c r="FE14" s="70"/>
      <c r="FF14" s="71"/>
      <c r="FG14" s="71"/>
      <c r="FH14" s="71"/>
      <c r="FI14" s="71"/>
      <c r="FJ14" s="71"/>
      <c r="FK14" s="72"/>
      <c r="FL14" s="70"/>
      <c r="FM14" s="71"/>
      <c r="FN14" s="71"/>
      <c r="FO14" s="71"/>
      <c r="FP14" s="71"/>
      <c r="FQ14" s="71"/>
      <c r="FR14" s="72"/>
      <c r="FS14" s="70"/>
      <c r="FT14" s="71"/>
      <c r="FU14" s="71"/>
      <c r="FV14" s="71"/>
      <c r="FW14" s="71"/>
      <c r="FX14" s="71"/>
      <c r="FY14" s="72"/>
      <c r="FZ14" s="70"/>
      <c r="GA14" s="71"/>
      <c r="GB14" s="71"/>
      <c r="GC14" s="71"/>
      <c r="GD14" s="71"/>
      <c r="GE14" s="71"/>
      <c r="GF14" s="72"/>
      <c r="GG14" s="70"/>
      <c r="GH14" s="71"/>
      <c r="GI14" s="71"/>
      <c r="GJ14" s="71"/>
      <c r="GK14" s="71"/>
      <c r="GL14" s="71"/>
      <c r="GM14" s="72"/>
      <c r="GN14" s="70"/>
      <c r="GO14" s="71"/>
      <c r="GP14" s="71"/>
      <c r="GQ14" s="71"/>
      <c r="GR14" s="71"/>
      <c r="GS14" s="71"/>
      <c r="GT14" s="72"/>
      <c r="GU14" s="70"/>
      <c r="GV14" s="71"/>
      <c r="GW14" s="71"/>
      <c r="GX14" s="71"/>
      <c r="GY14" s="71"/>
      <c r="GZ14" s="71"/>
      <c r="HA14" s="72"/>
      <c r="HB14" s="70"/>
      <c r="HC14" s="71"/>
      <c r="HD14" s="71"/>
      <c r="HE14" s="71"/>
      <c r="HF14" s="71"/>
      <c r="HG14" s="71"/>
      <c r="HH14" s="72"/>
      <c r="HI14" s="70"/>
      <c r="HJ14" s="71"/>
      <c r="HK14" s="71"/>
      <c r="HL14" s="71"/>
      <c r="HM14" s="71"/>
      <c r="HN14" s="71"/>
      <c r="HO14" s="72"/>
      <c r="HP14" s="70"/>
      <c r="HQ14" s="71"/>
      <c r="HR14" s="71"/>
      <c r="HS14" s="71"/>
      <c r="HT14" s="71"/>
      <c r="HU14" s="71"/>
      <c r="HV14" s="72"/>
      <c r="HW14" s="70"/>
      <c r="HX14" s="71"/>
      <c r="HY14" s="71"/>
      <c r="HZ14" s="71"/>
      <c r="IA14" s="71"/>
      <c r="IB14" s="71"/>
      <c r="IC14" s="72"/>
      <c r="ID14" s="70"/>
      <c r="IE14" s="71"/>
      <c r="IF14" s="71"/>
      <c r="IG14" s="71"/>
      <c r="IH14" s="71"/>
      <c r="II14" s="71"/>
      <c r="IJ14" s="72"/>
      <c r="IK14" s="70"/>
      <c r="IL14" s="71"/>
      <c r="IM14" s="71"/>
      <c r="IN14" s="71"/>
      <c r="IO14" s="71"/>
      <c r="IP14" s="71"/>
      <c r="IQ14" s="72"/>
      <c r="IR14" s="70"/>
      <c r="IS14" s="71"/>
      <c r="IT14" s="71"/>
      <c r="IU14" s="71"/>
      <c r="IV14" s="71"/>
      <c r="IW14" s="71"/>
      <c r="IX14" s="72"/>
      <c r="IY14" s="70"/>
      <c r="IZ14" s="71"/>
      <c r="JA14" s="71"/>
      <c r="JB14" s="71"/>
      <c r="JC14" s="71"/>
      <c r="JD14" s="71"/>
      <c r="JE14" s="72"/>
      <c r="JF14" s="70"/>
      <c r="JG14" s="71"/>
      <c r="JH14" s="71"/>
      <c r="JI14" s="71"/>
      <c r="JJ14" s="71"/>
      <c r="JK14" s="71"/>
      <c r="JL14" s="72"/>
      <c r="JM14" s="70"/>
      <c r="JN14" s="71"/>
      <c r="JO14" s="71"/>
      <c r="JP14" s="71"/>
      <c r="JQ14" s="71"/>
      <c r="JR14" s="71"/>
      <c r="JS14" s="72"/>
      <c r="JT14" s="70"/>
      <c r="JU14" s="71"/>
      <c r="JV14" s="71"/>
      <c r="JW14" s="71"/>
      <c r="JX14" s="71"/>
      <c r="JY14" s="71"/>
      <c r="JZ14" s="72"/>
      <c r="KA14" s="70"/>
      <c r="KB14" s="71"/>
      <c r="KC14" s="71"/>
      <c r="KD14" s="71"/>
      <c r="KE14" s="71"/>
      <c r="KF14" s="71"/>
      <c r="KG14" s="72"/>
      <c r="KH14" s="70"/>
      <c r="KI14" s="71"/>
      <c r="KJ14" s="71"/>
      <c r="KK14" s="71"/>
      <c r="KL14" s="71"/>
      <c r="KM14" s="71"/>
      <c r="KN14" s="72"/>
      <c r="KO14" s="70"/>
      <c r="KP14" s="71"/>
      <c r="KQ14" s="71"/>
      <c r="KR14" s="71"/>
      <c r="KS14" s="71"/>
      <c r="KT14" s="71"/>
      <c r="KU14" s="72"/>
      <c r="KV14" s="70"/>
      <c r="KW14" s="71"/>
      <c r="KX14" s="71"/>
      <c r="KY14" s="71"/>
      <c r="KZ14" s="71"/>
      <c r="LA14" s="71"/>
      <c r="LB14" s="72"/>
      <c r="LC14" s="70"/>
      <c r="LD14" s="71"/>
      <c r="LE14" s="71"/>
      <c r="LF14" s="71"/>
      <c r="LG14" s="71"/>
      <c r="LH14" s="71"/>
      <c r="LI14" s="72"/>
      <c r="LJ14" s="70"/>
      <c r="LK14" s="71"/>
      <c r="LL14" s="71"/>
      <c r="LM14" s="71"/>
      <c r="LN14" s="71"/>
      <c r="LO14" s="71"/>
      <c r="LP14" s="72"/>
      <c r="LQ14" s="70"/>
      <c r="LR14" s="71"/>
      <c r="LS14" s="71"/>
      <c r="LT14" s="71"/>
      <c r="LU14" s="71"/>
      <c r="LV14" s="71"/>
      <c r="LW14" s="72"/>
      <c r="LX14" s="70"/>
      <c r="LY14" s="71"/>
      <c r="LZ14" s="71"/>
      <c r="MA14" s="71"/>
      <c r="MB14" s="71"/>
      <c r="MC14" s="71"/>
      <c r="MD14" s="72"/>
      <c r="ME14" s="70"/>
      <c r="MF14" s="71"/>
      <c r="MG14" s="71"/>
      <c r="MH14" s="71"/>
      <c r="MI14" s="71"/>
      <c r="MJ14" s="71"/>
      <c r="MK14" s="72"/>
      <c r="ML14" s="70"/>
      <c r="MM14" s="71"/>
      <c r="MN14" s="71"/>
      <c r="MO14" s="71"/>
      <c r="MP14" s="71"/>
      <c r="MQ14" s="71"/>
      <c r="MR14" s="72"/>
      <c r="MS14" s="70"/>
      <c r="MT14" s="71"/>
      <c r="MU14" s="71"/>
      <c r="MV14" s="71"/>
      <c r="MW14" s="71"/>
      <c r="MX14" s="71"/>
      <c r="MY14" s="72"/>
      <c r="MZ14" s="70"/>
      <c r="NA14" s="71"/>
      <c r="NB14" s="71"/>
      <c r="NC14" s="71"/>
      <c r="ND14" s="71"/>
      <c r="NE14" s="71"/>
      <c r="NF14" s="72"/>
      <c r="NG14" s="70"/>
      <c r="NH14" s="71"/>
      <c r="NI14" s="71"/>
      <c r="NJ14" s="71"/>
      <c r="NK14" s="71"/>
      <c r="NL14" s="71"/>
      <c r="NM14" s="72"/>
      <c r="NN14" s="70"/>
      <c r="NO14" s="71"/>
      <c r="NP14" s="71"/>
      <c r="NQ14" s="71"/>
      <c r="NR14" s="71"/>
      <c r="NS14" s="71"/>
      <c r="NT14" s="72"/>
      <c r="NU14" s="70"/>
      <c r="NV14" s="71"/>
      <c r="NW14" s="71"/>
      <c r="NX14" s="71"/>
      <c r="NY14" s="71"/>
      <c r="NZ14" s="71"/>
      <c r="OA14" s="72"/>
      <c r="OB14" s="70"/>
      <c r="OC14" s="71"/>
      <c r="OD14" s="71"/>
      <c r="OE14" s="71"/>
      <c r="OF14" s="71"/>
      <c r="OG14" s="71"/>
      <c r="OH14" s="72"/>
      <c r="OI14" s="70"/>
      <c r="OJ14" s="71"/>
      <c r="OK14" s="71"/>
      <c r="OL14" s="71"/>
      <c r="OM14" s="71"/>
      <c r="ON14" s="71"/>
      <c r="OO14" s="72"/>
      <c r="OP14" s="70"/>
      <c r="OQ14" s="71"/>
      <c r="OR14" s="71"/>
      <c r="OS14" s="71"/>
      <c r="OT14" s="71"/>
      <c r="OU14" s="71"/>
      <c r="OV14" s="72"/>
      <c r="OW14" s="70"/>
      <c r="OX14" s="71"/>
      <c r="OY14" s="71"/>
      <c r="OZ14" s="71"/>
      <c r="PA14" s="71"/>
      <c r="PB14" s="71"/>
      <c r="PC14" s="72"/>
      <c r="PD14" s="70"/>
      <c r="PE14" s="71"/>
      <c r="PF14" s="71"/>
      <c r="PG14" s="71"/>
      <c r="PH14" s="71"/>
      <c r="PI14" s="71"/>
      <c r="PJ14" s="72"/>
      <c r="PK14" s="70"/>
      <c r="PL14" s="71"/>
      <c r="PM14" s="71"/>
      <c r="PN14" s="71"/>
      <c r="PO14" s="71"/>
      <c r="PP14" s="71"/>
      <c r="PQ14" s="72"/>
      <c r="PR14" s="70"/>
      <c r="PS14" s="71"/>
      <c r="PT14" s="71"/>
      <c r="PU14" s="71"/>
      <c r="PV14" s="71"/>
      <c r="PW14" s="71"/>
      <c r="PX14" s="72"/>
      <c r="PY14" s="70"/>
      <c r="PZ14" s="71"/>
      <c r="QA14" s="71"/>
      <c r="QB14" s="71"/>
      <c r="QC14" s="71"/>
      <c r="QD14" s="71"/>
      <c r="QE14" s="72"/>
      <c r="QF14" s="70"/>
      <c r="QG14" s="71"/>
      <c r="QH14" s="71"/>
      <c r="QI14" s="71"/>
      <c r="QJ14" s="71"/>
      <c r="QK14" s="71"/>
      <c r="QL14" s="72"/>
      <c r="QM14" s="70"/>
      <c r="QN14" s="71"/>
      <c r="QO14" s="71"/>
      <c r="QP14" s="71"/>
      <c r="QQ14" s="71"/>
      <c r="QR14" s="71"/>
      <c r="QS14" s="72"/>
      <c r="QT14" s="70"/>
      <c r="QU14" s="71"/>
      <c r="QV14" s="71"/>
      <c r="QW14" s="71"/>
      <c r="QX14" s="71"/>
      <c r="QY14" s="71"/>
      <c r="QZ14" s="72"/>
      <c r="RA14" s="70"/>
      <c r="RB14" s="71"/>
      <c r="RC14" s="71"/>
      <c r="RD14" s="71"/>
      <c r="RE14" s="71"/>
      <c r="RF14" s="71"/>
      <c r="RG14" s="72"/>
      <c r="RH14" s="70"/>
      <c r="RI14" s="71"/>
      <c r="RJ14" s="71"/>
      <c r="RK14" s="71"/>
      <c r="RL14" s="71"/>
      <c r="RM14" s="71"/>
      <c r="RN14" s="72"/>
      <c r="RO14" s="70"/>
      <c r="RP14" s="71"/>
      <c r="RQ14" s="71"/>
      <c r="RR14" s="71"/>
      <c r="RS14" s="71"/>
      <c r="RT14" s="71"/>
      <c r="RU14" s="72"/>
      <c r="RV14" s="70"/>
      <c r="RW14" s="71"/>
      <c r="RX14" s="71"/>
      <c r="RY14" s="71"/>
      <c r="RZ14" s="71"/>
      <c r="SA14" s="71"/>
      <c r="SB14" s="72"/>
      <c r="SC14" s="70"/>
      <c r="SD14" s="71"/>
      <c r="SE14" s="71"/>
      <c r="SF14" s="71"/>
      <c r="SG14" s="71"/>
      <c r="SH14" s="71"/>
      <c r="SI14" s="72"/>
      <c r="SJ14" s="70"/>
      <c r="SK14" s="71"/>
      <c r="SL14" s="71"/>
      <c r="SM14" s="71"/>
      <c r="SN14" s="71"/>
      <c r="SO14" s="71"/>
      <c r="SP14" s="72"/>
      <c r="SQ14" s="70"/>
      <c r="SR14" s="71"/>
      <c r="SS14" s="71"/>
      <c r="ST14" s="71"/>
      <c r="SU14" s="71"/>
      <c r="SV14" s="71"/>
      <c r="SW14" s="72"/>
      <c r="SX14" s="70"/>
      <c r="SY14" s="71"/>
      <c r="SZ14" s="71"/>
      <c r="TA14" s="71"/>
      <c r="TB14" s="71"/>
      <c r="TC14" s="71"/>
      <c r="TD14" s="72"/>
      <c r="TE14" s="70"/>
      <c r="TF14" s="71"/>
      <c r="TG14" s="71"/>
      <c r="TH14" s="71"/>
      <c r="TI14" s="71"/>
      <c r="TJ14" s="71"/>
      <c r="TK14" s="72"/>
      <c r="TL14" s="70"/>
      <c r="TM14" s="71"/>
      <c r="TN14" s="71"/>
      <c r="TO14" s="71"/>
      <c r="TP14" s="71"/>
      <c r="TQ14" s="71"/>
      <c r="TR14" s="72"/>
      <c r="TS14" s="70"/>
      <c r="TT14" s="71"/>
      <c r="TU14" s="71"/>
      <c r="TV14" s="71"/>
      <c r="TW14" s="71"/>
      <c r="TX14" s="71"/>
      <c r="TY14" s="72"/>
      <c r="TZ14" s="70"/>
      <c r="UA14" s="71"/>
      <c r="UB14" s="71"/>
      <c r="UC14" s="71"/>
      <c r="UD14" s="71"/>
      <c r="UE14" s="71"/>
      <c r="UF14" s="72"/>
      <c r="UG14" s="70"/>
      <c r="UH14" s="71"/>
      <c r="UI14" s="71"/>
      <c r="UJ14" s="71"/>
      <c r="UK14" s="71"/>
      <c r="UL14" s="71"/>
      <c r="UM14" s="72"/>
      <c r="UN14" s="70"/>
      <c r="UO14" s="71"/>
      <c r="UP14" s="71"/>
      <c r="UQ14" s="71"/>
      <c r="UR14" s="71"/>
      <c r="US14" s="71"/>
      <c r="UT14" s="72"/>
      <c r="UU14" s="70"/>
      <c r="UV14" s="71"/>
      <c r="UW14" s="71"/>
      <c r="UX14" s="71"/>
      <c r="UY14" s="71"/>
      <c r="UZ14" s="71"/>
      <c r="VA14" s="72"/>
      <c r="VB14" s="70"/>
      <c r="VC14" s="71"/>
      <c r="VD14" s="71"/>
      <c r="VE14" s="71"/>
      <c r="VF14" s="71"/>
      <c r="VG14" s="71"/>
      <c r="VH14" s="72"/>
      <c r="VI14" s="70"/>
      <c r="VJ14" s="71"/>
      <c r="VK14" s="71"/>
      <c r="VL14" s="71"/>
      <c r="VM14" s="71"/>
      <c r="VN14" s="71"/>
      <c r="VO14" s="72"/>
      <c r="VP14" s="70"/>
      <c r="VQ14" s="71"/>
      <c r="VR14" s="71"/>
      <c r="VS14" s="71"/>
      <c r="VT14" s="71"/>
      <c r="VU14" s="71"/>
      <c r="VV14" s="72"/>
      <c r="VW14" s="70"/>
      <c r="VX14" s="71"/>
      <c r="VY14" s="71"/>
      <c r="VZ14" s="71"/>
      <c r="WA14" s="71"/>
      <c r="WB14" s="71"/>
      <c r="WC14" s="72"/>
      <c r="WD14" s="70"/>
      <c r="WE14" s="71"/>
      <c r="WF14" s="71"/>
      <c r="WG14" s="71"/>
      <c r="WH14" s="71"/>
      <c r="WI14" s="71"/>
      <c r="WJ14" s="72"/>
      <c r="WK14" s="70"/>
      <c r="WL14" s="71"/>
      <c r="WM14" s="71"/>
      <c r="WN14" s="71"/>
      <c r="WO14" s="71"/>
      <c r="WP14" s="71"/>
      <c r="WQ14" s="72"/>
      <c r="WR14" s="70"/>
      <c r="WS14" s="71"/>
      <c r="WT14" s="71"/>
      <c r="WU14" s="71"/>
      <c r="WV14" s="71"/>
      <c r="WW14" s="71"/>
      <c r="WX14" s="72"/>
      <c r="WY14" s="70"/>
      <c r="WZ14" s="71"/>
      <c r="XA14" s="71"/>
      <c r="XB14" s="71"/>
      <c r="XC14" s="71"/>
      <c r="XD14" s="71"/>
      <c r="XE14" s="72"/>
      <c r="XF14" s="70"/>
      <c r="XG14" s="71"/>
      <c r="XH14" s="71"/>
      <c r="XI14" s="71"/>
      <c r="XJ14" s="71"/>
      <c r="XK14" s="71"/>
      <c r="XL14" s="72"/>
      <c r="XM14" s="70"/>
      <c r="XN14" s="71"/>
      <c r="XO14" s="71"/>
      <c r="XP14" s="71"/>
      <c r="XQ14" s="71"/>
      <c r="XR14" s="71"/>
      <c r="XS14" s="72"/>
      <c r="XT14" s="70"/>
      <c r="XU14" s="71"/>
      <c r="XV14" s="71"/>
      <c r="XW14" s="71"/>
      <c r="XX14" s="71"/>
      <c r="XY14" s="71"/>
      <c r="XZ14" s="72"/>
      <c r="YA14" s="70"/>
      <c r="YB14" s="71"/>
      <c r="YC14" s="71"/>
      <c r="YD14" s="71"/>
      <c r="YE14" s="71"/>
      <c r="YF14" s="71"/>
      <c r="YG14" s="72"/>
      <c r="YH14" s="70"/>
      <c r="YI14" s="71"/>
      <c r="YJ14" s="71"/>
      <c r="YK14" s="71"/>
      <c r="YL14" s="71"/>
      <c r="YM14" s="71"/>
      <c r="YN14" s="72"/>
      <c r="YO14" s="70"/>
      <c r="YP14" s="71"/>
      <c r="YQ14" s="71"/>
      <c r="YR14" s="71"/>
      <c r="YS14" s="71"/>
      <c r="YT14" s="71"/>
      <c r="YU14" s="72"/>
      <c r="YV14" s="70"/>
      <c r="YW14" s="71"/>
      <c r="YX14" s="71"/>
      <c r="YY14" s="71"/>
      <c r="YZ14" s="71"/>
      <c r="ZA14" s="71"/>
      <c r="ZB14" s="72"/>
      <c r="ZC14" s="70"/>
      <c r="ZD14" s="71"/>
      <c r="ZE14" s="71"/>
      <c r="ZF14" s="71"/>
      <c r="ZG14" s="71"/>
      <c r="ZH14" s="71"/>
      <c r="ZI14" s="72"/>
      <c r="ZJ14" s="70"/>
      <c r="ZK14" s="71"/>
      <c r="ZL14" s="71"/>
      <c r="ZM14" s="71"/>
      <c r="ZN14" s="71"/>
      <c r="ZO14" s="71"/>
      <c r="ZP14" s="72"/>
      <c r="ZQ14" s="70"/>
      <c r="ZR14" s="71"/>
      <c r="ZS14" s="71"/>
      <c r="ZT14" s="71"/>
      <c r="ZU14" s="71"/>
      <c r="ZV14" s="71"/>
      <c r="ZW14" s="72"/>
      <c r="ZX14" s="70"/>
      <c r="ZY14" s="71"/>
      <c r="ZZ14" s="71"/>
      <c r="AAA14" s="71"/>
      <c r="AAB14" s="71"/>
      <c r="AAC14" s="71"/>
      <c r="AAD14" s="72"/>
      <c r="AAE14" s="70"/>
      <c r="AAF14" s="71"/>
      <c r="AAG14" s="71"/>
      <c r="AAH14" s="71"/>
      <c r="AAI14" s="71"/>
      <c r="AAJ14" s="71"/>
      <c r="AAK14" s="72"/>
      <c r="AAL14" s="70"/>
      <c r="AAM14" s="71"/>
      <c r="AAN14" s="71"/>
      <c r="AAO14" s="71"/>
      <c r="AAP14" s="71"/>
      <c r="AAQ14" s="71"/>
      <c r="AAR14" s="72"/>
      <c r="AAS14" s="70"/>
      <c r="AAT14" s="71"/>
      <c r="AAU14" s="71"/>
      <c r="AAV14" s="71"/>
      <c r="AAW14" s="71"/>
      <c r="AAX14" s="71"/>
      <c r="AAY14" s="72"/>
      <c r="AAZ14" s="70"/>
      <c r="ABA14" s="71"/>
      <c r="ABB14" s="71"/>
      <c r="ABC14" s="71"/>
      <c r="ABD14" s="71"/>
      <c r="ABE14" s="71"/>
      <c r="ABF14" s="72"/>
      <c r="ABG14" s="70"/>
      <c r="ABH14" s="71"/>
      <c r="ABI14" s="71"/>
      <c r="ABJ14" s="71"/>
      <c r="ABK14" s="71"/>
      <c r="ABL14" s="71"/>
      <c r="ABM14" s="72"/>
      <c r="ABN14" s="70"/>
      <c r="ABO14" s="71"/>
      <c r="ABP14" s="71"/>
      <c r="ABQ14" s="71"/>
      <c r="ABR14" s="71"/>
      <c r="ABS14" s="71"/>
      <c r="ABT14" s="72"/>
      <c r="ABU14" s="70"/>
      <c r="ABV14" s="71"/>
      <c r="ABW14" s="71"/>
      <c r="ABX14" s="71"/>
      <c r="ABY14" s="71"/>
      <c r="ABZ14" s="71"/>
      <c r="ACA14" s="72"/>
      <c r="ACB14" s="70"/>
      <c r="ACC14" s="71"/>
      <c r="ACD14" s="71"/>
      <c r="ACE14" s="71"/>
      <c r="ACF14" s="71"/>
      <c r="ACG14" s="71"/>
      <c r="ACH14" s="72"/>
      <c r="ACI14" s="70"/>
      <c r="ACJ14" s="71"/>
      <c r="ACK14" s="71"/>
      <c r="ACL14" s="71"/>
      <c r="ACM14" s="71"/>
      <c r="ACN14" s="71"/>
      <c r="ACO14" s="72"/>
      <c r="ACP14" s="70"/>
      <c r="ACQ14" s="71"/>
      <c r="ACR14" s="71"/>
      <c r="ACS14" s="71"/>
      <c r="ACT14" s="71"/>
      <c r="ACU14" s="71"/>
      <c r="ACV14" s="72"/>
      <c r="ACW14" s="70"/>
      <c r="ACX14" s="71"/>
      <c r="ACY14" s="71"/>
      <c r="ACZ14" s="71"/>
      <c r="ADA14" s="71"/>
      <c r="ADB14" s="71"/>
      <c r="ADC14" s="72"/>
      <c r="ADD14" s="70"/>
      <c r="ADE14" s="71"/>
      <c r="ADF14" s="71"/>
      <c r="ADG14" s="71"/>
      <c r="ADH14" s="71"/>
      <c r="ADI14" s="71"/>
      <c r="ADJ14" s="72"/>
      <c r="ADK14" s="70"/>
      <c r="ADL14" s="71"/>
      <c r="ADM14" s="71"/>
      <c r="ADN14" s="71"/>
      <c r="ADO14" s="71"/>
      <c r="ADP14" s="71"/>
      <c r="ADQ14" s="72"/>
      <c r="ADR14" s="70"/>
      <c r="ADS14" s="71"/>
      <c r="ADT14" s="71"/>
      <c r="ADU14" s="71"/>
      <c r="ADV14" s="71"/>
      <c r="ADW14" s="71"/>
      <c r="ADX14" s="72"/>
      <c r="ADY14" s="70"/>
      <c r="ADZ14" s="71"/>
      <c r="AEA14" s="71"/>
      <c r="AEB14" s="71"/>
      <c r="AEC14" s="71"/>
      <c r="AED14" s="71"/>
      <c r="AEE14" s="72"/>
      <c r="AEF14" s="70"/>
      <c r="AEG14" s="71"/>
      <c r="AEH14" s="71"/>
      <c r="AEI14" s="71"/>
      <c r="AEJ14" s="71"/>
      <c r="AEK14" s="71"/>
      <c r="AEL14" s="72"/>
      <c r="AEM14" s="70"/>
      <c r="AEN14" s="71"/>
      <c r="AEO14" s="71"/>
      <c r="AEP14" s="71"/>
      <c r="AEQ14" s="71"/>
      <c r="AER14" s="71"/>
      <c r="AES14" s="72"/>
      <c r="AET14" s="70"/>
      <c r="AEU14" s="71"/>
      <c r="AEV14" s="71"/>
      <c r="AEW14" s="71"/>
      <c r="AEX14" s="71"/>
      <c r="AEY14" s="71"/>
      <c r="AEZ14" s="72"/>
      <c r="AFA14" s="70"/>
      <c r="AFB14" s="71"/>
      <c r="AFC14" s="71"/>
      <c r="AFD14" s="71"/>
      <c r="AFE14" s="71"/>
      <c r="AFF14" s="71"/>
      <c r="AFG14" s="72"/>
      <c r="AFH14" s="70"/>
      <c r="AFI14" s="71"/>
      <c r="AFJ14" s="71"/>
      <c r="AFK14" s="71"/>
      <c r="AFL14" s="71"/>
      <c r="AFM14" s="71"/>
      <c r="AFN14" s="72"/>
      <c r="AFO14" s="70"/>
      <c r="AFP14" s="71"/>
      <c r="AFQ14" s="71"/>
      <c r="AFR14" s="71"/>
      <c r="AFS14" s="71"/>
      <c r="AFT14" s="71"/>
      <c r="AFU14" s="72"/>
      <c r="AFV14" s="70"/>
      <c r="AFW14" s="71"/>
      <c r="AFX14" s="71"/>
      <c r="AFY14" s="71"/>
      <c r="AFZ14" s="71"/>
      <c r="AGA14" s="71"/>
      <c r="AGB14" s="72"/>
      <c r="AGC14" s="70"/>
      <c r="AGD14" s="71"/>
      <c r="AGE14" s="71"/>
      <c r="AGF14" s="71"/>
      <c r="AGG14" s="71"/>
      <c r="AGH14" s="71"/>
      <c r="AGI14" s="72"/>
      <c r="AGJ14" s="70"/>
      <c r="AGK14" s="71"/>
      <c r="AGL14" s="71"/>
      <c r="AGM14" s="71"/>
      <c r="AGN14" s="71"/>
      <c r="AGO14" s="71"/>
      <c r="AGP14" s="72"/>
      <c r="AGQ14" s="70"/>
      <c r="AGR14" s="71"/>
      <c r="AGS14" s="71"/>
      <c r="AGT14" s="71"/>
      <c r="AGU14" s="71"/>
      <c r="AGV14" s="71"/>
      <c r="AGW14" s="72"/>
      <c r="AGX14" s="70"/>
      <c r="AGY14" s="71"/>
      <c r="AGZ14" s="71"/>
      <c r="AHA14" s="71"/>
      <c r="AHB14" s="71"/>
      <c r="AHC14" s="71"/>
      <c r="AHD14" s="72"/>
      <c r="AHE14" s="70"/>
      <c r="AHF14" s="71"/>
      <c r="AHG14" s="71"/>
      <c r="AHH14" s="71"/>
      <c r="AHI14" s="71"/>
      <c r="AHJ14" s="71"/>
      <c r="AHK14" s="72"/>
      <c r="AHL14" s="70"/>
      <c r="AHM14" s="71"/>
      <c r="AHN14" s="71"/>
      <c r="AHO14" s="71"/>
      <c r="AHP14" s="71"/>
      <c r="AHQ14" s="71"/>
      <c r="AHR14" s="72"/>
      <c r="AHS14" s="70"/>
      <c r="AHT14" s="71"/>
      <c r="AHU14" s="71"/>
      <c r="AHV14" s="71"/>
      <c r="AHW14" s="71"/>
      <c r="AHX14" s="71"/>
      <c r="AHY14" s="72"/>
      <c r="AHZ14" s="70"/>
      <c r="AIA14" s="71"/>
      <c r="AIB14" s="71"/>
      <c r="AIC14" s="71"/>
      <c r="AID14" s="71"/>
      <c r="AIE14" s="71"/>
      <c r="AIF14" s="72"/>
      <c r="AIG14" s="70"/>
      <c r="AIH14" s="71"/>
      <c r="AII14" s="71"/>
      <c r="AIJ14" s="71"/>
      <c r="AIK14" s="71"/>
      <c r="AIL14" s="71"/>
      <c r="AIM14" s="72"/>
      <c r="AIN14" s="70"/>
      <c r="AIO14" s="71"/>
      <c r="AIP14" s="71"/>
      <c r="AIQ14" s="71"/>
      <c r="AIR14" s="71"/>
      <c r="AIS14" s="71"/>
      <c r="AIT14" s="72"/>
      <c r="AIU14" s="70"/>
      <c r="AIV14" s="71"/>
      <c r="AIW14" s="71"/>
      <c r="AIX14" s="71"/>
      <c r="AIY14" s="71"/>
      <c r="AIZ14" s="71"/>
      <c r="AJA14" s="72"/>
      <c r="AJB14" s="70"/>
      <c r="AJC14" s="71"/>
      <c r="AJD14" s="71"/>
      <c r="AJE14" s="71"/>
      <c r="AJF14" s="71"/>
      <c r="AJG14" s="71"/>
      <c r="AJH14" s="72"/>
      <c r="AJI14" s="70"/>
      <c r="AJJ14" s="71"/>
      <c r="AJK14" s="71"/>
      <c r="AJL14" s="71"/>
      <c r="AJM14" s="71"/>
      <c r="AJN14" s="71"/>
      <c r="AJO14" s="72"/>
      <c r="AJP14" s="70"/>
      <c r="AJQ14" s="71"/>
      <c r="AJR14" s="71"/>
      <c r="AJS14" s="71"/>
      <c r="AJT14" s="71"/>
      <c r="AJU14" s="71"/>
      <c r="AJV14" s="72"/>
      <c r="AJW14" s="70"/>
      <c r="AJX14" s="71"/>
      <c r="AJY14" s="71"/>
      <c r="AJZ14" s="71"/>
      <c r="AKA14" s="71"/>
      <c r="AKB14" s="71"/>
      <c r="AKC14" s="72"/>
      <c r="AKD14" s="70"/>
      <c r="AKE14" s="71"/>
      <c r="AKF14" s="71"/>
      <c r="AKG14" s="71"/>
      <c r="AKH14" s="71"/>
      <c r="AKI14" s="71"/>
      <c r="AKJ14" s="72"/>
      <c r="AKK14" s="70"/>
      <c r="AKL14" s="71"/>
      <c r="AKM14" s="71"/>
      <c r="AKN14" s="71"/>
      <c r="AKO14" s="71"/>
      <c r="AKP14" s="71"/>
      <c r="AKQ14" s="72"/>
      <c r="AKR14" s="70"/>
      <c r="AKS14" s="71"/>
      <c r="AKT14" s="71"/>
      <c r="AKU14" s="71"/>
      <c r="AKV14" s="71"/>
      <c r="AKW14" s="71"/>
      <c r="AKX14" s="72"/>
      <c r="AKY14" s="70"/>
      <c r="AKZ14" s="71"/>
      <c r="ALA14" s="71"/>
      <c r="ALB14" s="71"/>
      <c r="ALC14" s="71"/>
      <c r="ALD14" s="71"/>
      <c r="ALE14" s="72"/>
      <c r="ALF14" s="70"/>
      <c r="ALG14" s="71"/>
      <c r="ALH14" s="71"/>
      <c r="ALI14" s="71"/>
      <c r="ALJ14" s="71"/>
      <c r="ALK14" s="71"/>
      <c r="ALL14" s="72"/>
      <c r="ALM14" s="70"/>
      <c r="ALN14" s="71"/>
      <c r="ALO14" s="71"/>
      <c r="ALP14" s="71"/>
      <c r="ALQ14" s="71"/>
      <c r="ALR14" s="71"/>
      <c r="ALS14" s="72"/>
      <c r="ALT14" s="70"/>
      <c r="ALU14" s="71"/>
      <c r="ALV14" s="71"/>
      <c r="ALW14" s="71"/>
      <c r="ALX14" s="71"/>
      <c r="ALY14" s="71"/>
      <c r="ALZ14" s="72"/>
      <c r="AMA14" s="70"/>
      <c r="AMB14" s="71"/>
      <c r="AMC14" s="71"/>
      <c r="AMD14" s="71"/>
      <c r="AME14" s="71"/>
      <c r="AMF14" s="71"/>
      <c r="AMG14" s="72"/>
      <c r="AMH14" s="70"/>
      <c r="AMI14" s="71"/>
      <c r="AMJ14" s="71"/>
      <c r="AMK14" s="71"/>
      <c r="AML14" s="71"/>
      <c r="AMM14" s="71"/>
      <c r="AMN14" s="72"/>
      <c r="AMO14" s="70"/>
      <c r="AMP14" s="71"/>
      <c r="AMQ14" s="71"/>
      <c r="AMR14" s="71"/>
      <c r="AMS14" s="71"/>
      <c r="AMT14" s="71"/>
      <c r="AMU14" s="72"/>
      <c r="AMV14" s="70"/>
      <c r="AMW14" s="71"/>
      <c r="AMX14" s="71"/>
      <c r="AMY14" s="71"/>
      <c r="AMZ14" s="71"/>
      <c r="ANA14" s="71"/>
      <c r="ANB14" s="72"/>
      <c r="ANC14" s="70"/>
      <c r="AND14" s="71"/>
      <c r="ANE14" s="71"/>
      <c r="ANF14" s="71"/>
      <c r="ANG14" s="71"/>
      <c r="ANH14" s="71"/>
      <c r="ANI14" s="72"/>
      <c r="ANJ14" s="70"/>
      <c r="ANK14" s="71"/>
      <c r="ANL14" s="71"/>
      <c r="ANM14" s="71"/>
      <c r="ANN14" s="71"/>
      <c r="ANO14" s="71"/>
      <c r="ANP14" s="72"/>
      <c r="ANQ14" s="70"/>
      <c r="ANR14" s="71"/>
      <c r="ANS14" s="71"/>
      <c r="ANT14" s="71"/>
      <c r="ANU14" s="71"/>
      <c r="ANV14" s="71"/>
      <c r="ANW14" s="72"/>
      <c r="ANX14" s="70"/>
      <c r="ANY14" s="71"/>
      <c r="ANZ14" s="71"/>
      <c r="AOA14" s="71"/>
      <c r="AOB14" s="71"/>
      <c r="AOC14" s="71"/>
      <c r="AOD14" s="72"/>
      <c r="AOE14" s="70"/>
      <c r="AOF14" s="71"/>
      <c r="AOG14" s="71"/>
      <c r="AOH14" s="71"/>
      <c r="AOI14" s="71"/>
      <c r="AOJ14" s="71"/>
      <c r="AOK14" s="72"/>
      <c r="AOL14" s="70"/>
      <c r="AOM14" s="71"/>
      <c r="AON14" s="71"/>
      <c r="AOO14" s="71"/>
      <c r="AOP14" s="71"/>
      <c r="AOQ14" s="71"/>
      <c r="AOR14" s="72"/>
      <c r="AOS14" s="70"/>
      <c r="AOT14" s="71"/>
      <c r="AOU14" s="71"/>
      <c r="AOV14" s="71"/>
      <c r="AOW14" s="71"/>
      <c r="AOX14" s="71"/>
      <c r="AOY14" s="72"/>
      <c r="AOZ14" s="70"/>
      <c r="APA14" s="71"/>
      <c r="APB14" s="71"/>
      <c r="APC14" s="71"/>
      <c r="APD14" s="71"/>
      <c r="APE14" s="71"/>
      <c r="APF14" s="72"/>
      <c r="APG14" s="70"/>
      <c r="APH14" s="71"/>
      <c r="API14" s="71"/>
      <c r="APJ14" s="71"/>
      <c r="APK14" s="71"/>
      <c r="APL14" s="71"/>
      <c r="APM14" s="72"/>
      <c r="APN14" s="70"/>
      <c r="APO14" s="71"/>
      <c r="APP14" s="71"/>
      <c r="APQ14" s="71"/>
      <c r="APR14" s="71"/>
      <c r="APS14" s="71"/>
      <c r="APT14" s="72"/>
      <c r="APU14" s="70"/>
      <c r="APV14" s="71"/>
      <c r="APW14" s="71"/>
      <c r="APX14" s="71"/>
      <c r="APY14" s="71"/>
      <c r="APZ14" s="71"/>
      <c r="AQA14" s="72"/>
      <c r="AQB14" s="70"/>
      <c r="AQC14" s="71"/>
      <c r="AQD14" s="71"/>
      <c r="AQE14" s="71"/>
      <c r="AQF14" s="71"/>
      <c r="AQG14" s="71"/>
      <c r="AQH14" s="72"/>
      <c r="AQI14" s="70"/>
      <c r="AQJ14" s="71"/>
      <c r="AQK14" s="71"/>
      <c r="AQL14" s="71"/>
      <c r="AQM14" s="71"/>
      <c r="AQN14" s="71"/>
      <c r="AQO14" s="72"/>
      <c r="AQP14" s="70"/>
      <c r="AQQ14" s="71"/>
      <c r="AQR14" s="71"/>
      <c r="AQS14" s="71"/>
      <c r="AQT14" s="71"/>
      <c r="AQU14" s="71"/>
      <c r="AQV14" s="72"/>
      <c r="AQW14" s="70"/>
      <c r="AQX14" s="71"/>
      <c r="AQY14" s="71"/>
      <c r="AQZ14" s="71"/>
      <c r="ARA14" s="71"/>
      <c r="ARB14" s="71"/>
      <c r="ARC14" s="72"/>
      <c r="ARD14" s="70"/>
      <c r="ARE14" s="71"/>
      <c r="ARF14" s="71"/>
      <c r="ARG14" s="71"/>
      <c r="ARH14" s="71"/>
      <c r="ARI14" s="71"/>
      <c r="ARJ14" s="72"/>
      <c r="ARK14" s="70"/>
      <c r="ARL14" s="71"/>
      <c r="ARM14" s="71"/>
      <c r="ARN14" s="71"/>
      <c r="ARO14" s="71"/>
      <c r="ARP14" s="71"/>
      <c r="ARQ14" s="72"/>
      <c r="ARR14" s="70"/>
      <c r="ARS14" s="71"/>
      <c r="ART14" s="71"/>
      <c r="ARU14" s="71"/>
      <c r="ARV14" s="71"/>
      <c r="ARW14" s="71"/>
      <c r="ARX14" s="72"/>
      <c r="ARY14" s="70"/>
      <c r="ARZ14" s="71"/>
      <c r="ASA14" s="71"/>
      <c r="ASB14" s="71"/>
      <c r="ASC14" s="71"/>
      <c r="ASD14" s="71"/>
      <c r="ASE14" s="72"/>
      <c r="ASF14" s="70"/>
      <c r="ASG14" s="71"/>
      <c r="ASH14" s="71"/>
      <c r="ASI14" s="71"/>
      <c r="ASJ14" s="71"/>
      <c r="ASK14" s="71"/>
      <c r="ASL14" s="72"/>
      <c r="ASM14" s="70"/>
      <c r="ASN14" s="71"/>
      <c r="ASO14" s="71"/>
      <c r="ASP14" s="71"/>
      <c r="ASQ14" s="71"/>
      <c r="ASR14" s="71"/>
      <c r="ASS14" s="72"/>
      <c r="AST14" s="70"/>
      <c r="ASU14" s="71"/>
      <c r="ASV14" s="71"/>
      <c r="ASW14" s="71"/>
      <c r="ASX14" s="71"/>
      <c r="ASY14" s="71"/>
      <c r="ASZ14" s="72"/>
      <c r="ATA14" s="70"/>
      <c r="ATB14" s="71"/>
      <c r="ATC14" s="71"/>
      <c r="ATD14" s="71"/>
      <c r="ATE14" s="71"/>
      <c r="ATF14" s="71"/>
      <c r="ATG14" s="72"/>
      <c r="ATH14" s="70"/>
      <c r="ATI14" s="71"/>
      <c r="ATJ14" s="71"/>
      <c r="ATK14" s="71"/>
      <c r="ATL14" s="71"/>
      <c r="ATM14" s="71"/>
      <c r="ATN14" s="72"/>
      <c r="ATO14" s="70"/>
      <c r="ATP14" s="71"/>
      <c r="ATQ14" s="71"/>
      <c r="ATR14" s="71"/>
      <c r="ATS14" s="71"/>
      <c r="ATT14" s="71"/>
      <c r="ATU14" s="72"/>
      <c r="ATV14" s="70"/>
      <c r="ATW14" s="71"/>
      <c r="ATX14" s="71"/>
      <c r="ATY14" s="71"/>
      <c r="ATZ14" s="71"/>
      <c r="AUA14" s="71"/>
      <c r="AUB14" s="72"/>
      <c r="AUC14" s="70"/>
      <c r="AUD14" s="71"/>
      <c r="AUE14" s="71"/>
      <c r="AUF14" s="71"/>
      <c r="AUG14" s="71"/>
      <c r="AUH14" s="71"/>
      <c r="AUI14" s="72"/>
      <c r="AUJ14" s="70"/>
      <c r="AUK14" s="71"/>
      <c r="AUL14" s="71"/>
      <c r="AUM14" s="71"/>
      <c r="AUN14" s="71"/>
      <c r="AUO14" s="71"/>
      <c r="AUP14" s="72"/>
      <c r="AUQ14" s="70"/>
      <c r="AUR14" s="71"/>
      <c r="AUS14" s="71"/>
      <c r="AUT14" s="71"/>
      <c r="AUU14" s="71"/>
      <c r="AUV14" s="71"/>
      <c r="AUW14" s="72"/>
      <c r="AUX14" s="70"/>
      <c r="AUY14" s="71"/>
      <c r="AUZ14" s="71"/>
      <c r="AVA14" s="71"/>
      <c r="AVB14" s="71"/>
      <c r="AVC14" s="71"/>
      <c r="AVD14" s="72"/>
      <c r="AVE14" s="70"/>
      <c r="AVF14" s="71"/>
      <c r="AVG14" s="71"/>
      <c r="AVH14" s="71"/>
      <c r="AVI14" s="71"/>
      <c r="AVJ14" s="71"/>
      <c r="AVK14" s="72"/>
      <c r="AVL14" s="70"/>
      <c r="AVM14" s="71"/>
      <c r="AVN14" s="71"/>
      <c r="AVO14" s="71"/>
      <c r="AVP14" s="71"/>
      <c r="AVQ14" s="71"/>
      <c r="AVR14" s="72"/>
      <c r="AVS14" s="70"/>
      <c r="AVT14" s="71"/>
      <c r="AVU14" s="71"/>
      <c r="AVV14" s="71"/>
      <c r="AVW14" s="71"/>
      <c r="AVX14" s="71"/>
      <c r="AVY14" s="72"/>
      <c r="AVZ14" s="70"/>
      <c r="AWA14" s="71"/>
      <c r="AWB14" s="71"/>
      <c r="AWC14" s="71"/>
      <c r="AWD14" s="71"/>
      <c r="AWE14" s="71"/>
      <c r="AWF14" s="72"/>
      <c r="AWG14" s="70"/>
      <c r="AWH14" s="71"/>
      <c r="AWI14" s="71"/>
      <c r="AWJ14" s="71"/>
      <c r="AWK14" s="71"/>
      <c r="AWL14" s="71"/>
      <c r="AWM14" s="72"/>
      <c r="AWN14" s="70"/>
      <c r="AWO14" s="71"/>
      <c r="AWP14" s="71"/>
      <c r="AWQ14" s="71"/>
      <c r="AWR14" s="71"/>
      <c r="AWS14" s="71"/>
      <c r="AWT14" s="72"/>
      <c r="AWU14" s="70"/>
      <c r="AWV14" s="71"/>
      <c r="AWW14" s="71"/>
      <c r="AWX14" s="71"/>
      <c r="AWY14" s="71"/>
      <c r="AWZ14" s="71"/>
      <c r="AXA14" s="72"/>
      <c r="AXB14" s="70"/>
      <c r="AXC14" s="71"/>
      <c r="AXD14" s="71"/>
      <c r="AXE14" s="71"/>
      <c r="AXF14" s="71"/>
      <c r="AXG14" s="71"/>
      <c r="AXH14" s="72"/>
      <c r="AXI14" s="70"/>
      <c r="AXJ14" s="71"/>
      <c r="AXK14" s="71"/>
      <c r="AXL14" s="71"/>
      <c r="AXM14" s="71"/>
      <c r="AXN14" s="71"/>
      <c r="AXO14" s="72"/>
      <c r="AXP14" s="70"/>
      <c r="AXQ14" s="71"/>
      <c r="AXR14" s="71"/>
      <c r="AXS14" s="71"/>
      <c r="AXT14" s="71"/>
      <c r="AXU14" s="71"/>
      <c r="AXV14" s="72"/>
      <c r="AXW14" s="70"/>
      <c r="AXX14" s="71"/>
      <c r="AXY14" s="71"/>
      <c r="AXZ14" s="71"/>
      <c r="AYA14" s="71"/>
      <c r="AYB14" s="71"/>
      <c r="AYC14" s="72"/>
      <c r="AYD14" s="70"/>
      <c r="AYE14" s="71"/>
      <c r="AYF14" s="71"/>
      <c r="AYG14" s="71"/>
      <c r="AYH14" s="71"/>
      <c r="AYI14" s="71"/>
      <c r="AYJ14" s="72"/>
      <c r="AYK14" s="70"/>
      <c r="AYL14" s="71"/>
      <c r="AYM14" s="71"/>
      <c r="AYN14" s="71"/>
      <c r="AYO14" s="71"/>
      <c r="AYP14" s="71"/>
      <c r="AYQ14" s="72"/>
      <c r="AYR14" s="70"/>
      <c r="AYS14" s="71"/>
      <c r="AYT14" s="71"/>
      <c r="AYU14" s="71"/>
      <c r="AYV14" s="71"/>
      <c r="AYW14" s="71"/>
      <c r="AYX14" s="72"/>
      <c r="AYY14" s="70"/>
      <c r="AYZ14" s="71"/>
      <c r="AZA14" s="71"/>
      <c r="AZB14" s="71"/>
      <c r="AZC14" s="71"/>
      <c r="AZD14" s="71"/>
      <c r="AZE14" s="72"/>
      <c r="AZF14" s="70"/>
      <c r="AZG14" s="71"/>
      <c r="AZH14" s="71"/>
      <c r="AZI14" s="71"/>
      <c r="AZJ14" s="71"/>
      <c r="AZK14" s="71"/>
      <c r="AZL14" s="72"/>
      <c r="AZM14" s="70"/>
      <c r="AZN14" s="71"/>
      <c r="AZO14" s="71"/>
      <c r="AZP14" s="71"/>
      <c r="AZQ14" s="71"/>
      <c r="AZR14" s="71"/>
      <c r="AZS14" s="72"/>
      <c r="AZT14" s="70"/>
      <c r="AZU14" s="71"/>
      <c r="AZV14" s="71"/>
      <c r="AZW14" s="71"/>
      <c r="AZX14" s="71"/>
      <c r="AZY14" s="71"/>
      <c r="AZZ14" s="72"/>
      <c r="BAA14" s="70"/>
      <c r="BAB14" s="71"/>
      <c r="BAC14" s="71"/>
      <c r="BAD14" s="71"/>
      <c r="BAE14" s="71"/>
      <c r="BAF14" s="71"/>
      <c r="BAG14" s="72"/>
      <c r="BAH14" s="70"/>
      <c r="BAI14" s="71"/>
      <c r="BAJ14" s="71"/>
      <c r="BAK14" s="71"/>
      <c r="BAL14" s="71"/>
      <c r="BAM14" s="71"/>
      <c r="BAN14" s="72"/>
      <c r="BAO14" s="70"/>
      <c r="BAP14" s="71"/>
      <c r="BAQ14" s="71"/>
      <c r="BAR14" s="71"/>
      <c r="BAS14" s="71"/>
      <c r="BAT14" s="71"/>
      <c r="BAU14" s="72"/>
      <c r="BAV14" s="70"/>
      <c r="BAW14" s="71"/>
      <c r="BAX14" s="71"/>
      <c r="BAY14" s="71"/>
      <c r="BAZ14" s="71"/>
      <c r="BBA14" s="71"/>
      <c r="BBB14" s="72"/>
      <c r="BBC14" s="70"/>
      <c r="BBD14" s="71"/>
      <c r="BBE14" s="71"/>
      <c r="BBF14" s="71"/>
      <c r="BBG14" s="71"/>
      <c r="BBH14" s="71"/>
      <c r="BBI14" s="72"/>
      <c r="BBJ14" s="70"/>
      <c r="BBK14" s="71"/>
      <c r="BBL14" s="71"/>
      <c r="BBM14" s="71"/>
      <c r="BBN14" s="71"/>
      <c r="BBO14" s="71"/>
      <c r="BBP14" s="72"/>
      <c r="BBQ14" s="70"/>
      <c r="BBR14" s="71"/>
      <c r="BBS14" s="71"/>
      <c r="BBT14" s="71"/>
      <c r="BBU14" s="71"/>
      <c r="BBV14" s="71"/>
      <c r="BBW14" s="72"/>
      <c r="BBX14" s="70"/>
      <c r="BBY14" s="71"/>
      <c r="BBZ14" s="71"/>
      <c r="BCA14" s="71"/>
      <c r="BCB14" s="71"/>
      <c r="BCC14" s="71"/>
      <c r="BCD14" s="72"/>
      <c r="BCE14" s="70"/>
      <c r="BCF14" s="71"/>
      <c r="BCG14" s="71"/>
      <c r="BCH14" s="71"/>
      <c r="BCI14" s="71"/>
      <c r="BCJ14" s="71"/>
      <c r="BCK14" s="72"/>
      <c r="BCL14" s="70"/>
      <c r="BCM14" s="71"/>
      <c r="BCN14" s="71"/>
      <c r="BCO14" s="71"/>
      <c r="BCP14" s="71"/>
      <c r="BCQ14" s="71"/>
      <c r="BCR14" s="72"/>
      <c r="BCS14" s="70"/>
      <c r="BCT14" s="71"/>
      <c r="BCU14" s="71"/>
      <c r="BCV14" s="71"/>
      <c r="BCW14" s="71"/>
      <c r="BCX14" s="71"/>
      <c r="BCY14" s="72"/>
      <c r="BCZ14" s="70"/>
      <c r="BDA14" s="71"/>
      <c r="BDB14" s="71"/>
      <c r="BDC14" s="71"/>
      <c r="BDD14" s="71"/>
      <c r="BDE14" s="71"/>
      <c r="BDF14" s="72"/>
      <c r="BDG14" s="70"/>
      <c r="BDH14" s="71"/>
      <c r="BDI14" s="71"/>
      <c r="BDJ14" s="71"/>
      <c r="BDK14" s="71"/>
      <c r="BDL14" s="71"/>
      <c r="BDM14" s="72"/>
      <c r="BDN14" s="70"/>
      <c r="BDO14" s="71"/>
      <c r="BDP14" s="71"/>
      <c r="BDQ14" s="71"/>
      <c r="BDR14" s="71"/>
      <c r="BDS14" s="71"/>
      <c r="BDT14" s="72"/>
      <c r="BDU14" s="70"/>
      <c r="BDV14" s="71"/>
      <c r="BDW14" s="71"/>
      <c r="BDX14" s="71"/>
      <c r="BDY14" s="71"/>
      <c r="BDZ14" s="71"/>
      <c r="BEA14" s="72"/>
      <c r="BEB14" s="70"/>
      <c r="BEC14" s="71"/>
      <c r="BED14" s="71"/>
      <c r="BEE14" s="71"/>
      <c r="BEF14" s="71"/>
      <c r="BEG14" s="71"/>
      <c r="BEH14" s="72"/>
      <c r="BEI14" s="70"/>
      <c r="BEJ14" s="71"/>
      <c r="BEK14" s="71">
        <v>1</v>
      </c>
      <c r="BEL14" s="71">
        <v>1</v>
      </c>
      <c r="BEM14" s="71"/>
      <c r="BEN14" s="71"/>
      <c r="BEO14" s="72"/>
      <c r="BEP14" s="70"/>
      <c r="BEQ14" s="71"/>
      <c r="BER14" s="71"/>
      <c r="BES14" s="71"/>
      <c r="BET14" s="71"/>
      <c r="BEU14" s="71"/>
      <c r="BEV14" s="72"/>
      <c r="BEW14" s="70"/>
      <c r="BEX14" s="71"/>
      <c r="BEY14" s="71"/>
      <c r="BEZ14" s="71"/>
      <c r="BFA14" s="71"/>
      <c r="BFB14" s="71"/>
      <c r="BFC14" s="72"/>
      <c r="BFD14" s="70"/>
      <c r="BFE14" s="71"/>
      <c r="BFF14" s="71"/>
      <c r="BFG14" s="71"/>
      <c r="BFH14" s="71"/>
      <c r="BFI14" s="71"/>
      <c r="BFJ14" s="72"/>
      <c r="BFK14" s="70"/>
      <c r="BFL14" s="71"/>
      <c r="BFM14" s="71"/>
      <c r="BFN14" s="71"/>
      <c r="BFO14" s="71"/>
      <c r="BFP14" s="71"/>
      <c r="BFQ14" s="72"/>
      <c r="BFR14" s="70"/>
      <c r="BFS14" s="71"/>
      <c r="BFT14" s="71"/>
      <c r="BFU14" s="71"/>
      <c r="BFV14" s="71"/>
      <c r="BFW14" s="71"/>
      <c r="BFX14" s="72"/>
      <c r="BFY14" s="70"/>
      <c r="BFZ14" s="71"/>
      <c r="BGA14" s="71"/>
      <c r="BGB14" s="71"/>
      <c r="BGC14" s="71"/>
      <c r="BGD14" s="71"/>
      <c r="BGE14" s="72"/>
      <c r="BGF14" s="70"/>
      <c r="BGG14" s="71"/>
      <c r="BGH14" s="71"/>
      <c r="BGI14" s="71"/>
      <c r="BGJ14" s="71"/>
      <c r="BGK14" s="71"/>
      <c r="BGL14" s="72"/>
      <c r="BGM14" s="70"/>
      <c r="BGN14" s="71"/>
      <c r="BGO14" s="71"/>
      <c r="BGP14" s="71"/>
      <c r="BGQ14" s="71"/>
      <c r="BGR14" s="71"/>
      <c r="BGS14" s="72"/>
      <c r="BGT14" s="70"/>
      <c r="BGU14" s="71"/>
      <c r="BGV14" s="71"/>
      <c r="BGW14" s="71"/>
      <c r="BGX14" s="71"/>
      <c r="BGY14" s="71"/>
      <c r="BGZ14" s="72"/>
      <c r="BHA14" s="70"/>
      <c r="BHB14" s="71"/>
      <c r="BHC14" s="71"/>
      <c r="BHD14" s="71"/>
      <c r="BHE14" s="71"/>
      <c r="BHF14" s="71"/>
      <c r="BHG14" s="72"/>
      <c r="BHH14" s="70"/>
      <c r="BHI14" s="71"/>
      <c r="BHJ14" s="71"/>
      <c r="BHK14" s="71"/>
      <c r="BHL14" s="71"/>
      <c r="BHM14" s="71"/>
      <c r="BHN14" s="72"/>
      <c r="BHO14" s="70"/>
      <c r="BHP14" s="71"/>
      <c r="BHQ14" s="71"/>
      <c r="BHR14" s="71"/>
      <c r="BHS14" s="71"/>
      <c r="BHT14" s="71"/>
      <c r="BHU14" s="72"/>
      <c r="BHV14" s="70"/>
      <c r="BHW14" s="71"/>
      <c r="BHX14" s="71"/>
      <c r="BHY14" s="71"/>
      <c r="BHZ14" s="71"/>
      <c r="BIA14" s="71"/>
      <c r="BIB14" s="72"/>
      <c r="BIC14" s="70"/>
      <c r="BID14" s="71"/>
      <c r="BIE14" s="71"/>
      <c r="BIF14" s="71"/>
      <c r="BIG14" s="71"/>
      <c r="BIH14" s="71"/>
      <c r="BII14" s="72"/>
      <c r="BIJ14" s="70"/>
      <c r="BIK14" s="71"/>
      <c r="BIL14" s="71"/>
      <c r="BIM14" s="71"/>
      <c r="BIN14" s="71"/>
      <c r="BIO14" s="71"/>
      <c r="BIP14" s="72"/>
      <c r="BIQ14" s="70"/>
      <c r="BIR14" s="71"/>
      <c r="BIS14" s="71"/>
      <c r="BIT14" s="71">
        <v>1</v>
      </c>
      <c r="BIU14" s="71"/>
      <c r="BIV14" s="71"/>
      <c r="BIW14" s="72"/>
      <c r="BIX14" s="70"/>
      <c r="BIY14" s="71"/>
      <c r="BIZ14" s="71"/>
      <c r="BJA14" s="71"/>
      <c r="BJB14" s="71"/>
      <c r="BJC14" s="71"/>
      <c r="BJD14" s="72"/>
      <c r="BJE14" s="70"/>
      <c r="BJF14" s="71"/>
      <c r="BJG14" s="71"/>
      <c r="BJH14" s="71"/>
      <c r="BJI14" s="71"/>
      <c r="BJJ14" s="71"/>
      <c r="BJK14" s="72"/>
      <c r="BJL14" s="70"/>
      <c r="BJM14" s="71"/>
      <c r="BJN14" s="71"/>
      <c r="BJO14" s="71"/>
      <c r="BJP14" s="71"/>
      <c r="BJQ14" s="71"/>
      <c r="BJR14" s="72"/>
      <c r="BJS14" s="70"/>
      <c r="BJT14" s="71"/>
      <c r="BJU14" s="71"/>
      <c r="BJV14" s="71"/>
      <c r="BJW14" s="71"/>
      <c r="BJX14" s="71"/>
      <c r="BJY14" s="72"/>
      <c r="BJZ14" s="70"/>
      <c r="BKA14" s="71"/>
      <c r="BKB14" s="71"/>
      <c r="BKC14" s="71"/>
      <c r="BKD14" s="71"/>
      <c r="BKE14" s="71"/>
      <c r="BKF14" s="72"/>
      <c r="BKG14" s="70"/>
      <c r="BKH14" s="71"/>
      <c r="BKI14" s="71"/>
      <c r="BKJ14" s="71"/>
      <c r="BKK14" s="71"/>
      <c r="BKL14" s="71"/>
      <c r="BKM14" s="72"/>
      <c r="BKN14" s="70"/>
      <c r="BKO14" s="71"/>
      <c r="BKP14" s="71"/>
      <c r="BKQ14" s="71"/>
      <c r="BKR14" s="71"/>
      <c r="BKS14" s="71"/>
      <c r="BKT14" s="72"/>
      <c r="BKU14" s="70"/>
      <c r="BKV14" s="71"/>
      <c r="BKW14" s="71"/>
      <c r="BKX14" s="71"/>
      <c r="BKY14" s="71"/>
      <c r="BKZ14" s="71"/>
      <c r="BLA14" s="72"/>
      <c r="BLB14" s="70"/>
      <c r="BLC14" s="71"/>
      <c r="BLD14" s="71"/>
      <c r="BLE14" s="71"/>
      <c r="BLF14" s="71"/>
      <c r="BLG14" s="71"/>
      <c r="BLH14" s="72"/>
      <c r="BLI14" s="70"/>
      <c r="BLJ14" s="71"/>
      <c r="BLK14" s="71"/>
      <c r="BLL14" s="71"/>
      <c r="BLM14" s="71"/>
      <c r="BLN14" s="71"/>
      <c r="BLO14" s="72"/>
      <c r="BLP14" s="70"/>
      <c r="BLQ14" s="71"/>
      <c r="BLR14" s="71"/>
      <c r="BLS14" s="71"/>
      <c r="BLT14" s="71"/>
      <c r="BLU14" s="71"/>
      <c r="BLV14" s="72"/>
      <c r="BLW14" s="70"/>
      <c r="BLX14" s="71"/>
      <c r="BLY14" s="71"/>
      <c r="BLZ14" s="71"/>
      <c r="BMA14" s="71"/>
      <c r="BMB14" s="71"/>
      <c r="BMC14" s="72"/>
      <c r="BMD14" s="70"/>
      <c r="BME14" s="71"/>
      <c r="BMF14" s="71"/>
      <c r="BMG14" s="71"/>
      <c r="BMH14" s="71"/>
      <c r="BMI14" s="71"/>
      <c r="BMJ14" s="72"/>
      <c r="BMK14" s="70"/>
      <c r="BML14" s="71"/>
      <c r="BMM14" s="71"/>
      <c r="BMN14" s="71"/>
      <c r="BMO14" s="71"/>
      <c r="BMP14" s="71"/>
      <c r="BMQ14" s="72"/>
      <c r="BMR14" s="70"/>
      <c r="BMS14" s="71"/>
      <c r="BMT14" s="71"/>
      <c r="BMU14" s="71"/>
      <c r="BMV14" s="71"/>
      <c r="BMW14" s="71"/>
      <c r="BMX14" s="72"/>
      <c r="BMY14" s="70"/>
      <c r="BMZ14" s="71"/>
      <c r="BNA14" s="71"/>
      <c r="BNB14" s="71"/>
      <c r="BNC14" s="71"/>
      <c r="BND14" s="71"/>
      <c r="BNE14" s="72"/>
      <c r="BNF14" s="70"/>
      <c r="BNG14" s="71"/>
      <c r="BNH14" s="71"/>
      <c r="BNI14" s="71"/>
      <c r="BNJ14" s="71"/>
      <c r="BNK14" s="71"/>
      <c r="BNL14" s="72"/>
      <c r="BNM14" s="70"/>
      <c r="BNN14" s="71"/>
      <c r="BNO14" s="71"/>
      <c r="BNP14" s="71"/>
      <c r="BNQ14" s="71"/>
      <c r="BNR14" s="71"/>
      <c r="BNS14" s="72"/>
      <c r="BNT14" s="70"/>
      <c r="BNU14" s="71"/>
      <c r="BNV14" s="71"/>
      <c r="BNW14" s="71"/>
      <c r="BNX14" s="71"/>
      <c r="BNY14" s="71"/>
      <c r="BNZ14" s="72"/>
      <c r="BOA14" s="70"/>
      <c r="BOB14" s="71"/>
      <c r="BOC14" s="71"/>
      <c r="BOD14" s="71"/>
      <c r="BOE14" s="71"/>
      <c r="BOF14" s="71"/>
      <c r="BOG14" s="72"/>
      <c r="BOH14" s="70"/>
      <c r="BOI14" s="71"/>
      <c r="BOJ14" s="71"/>
      <c r="BOK14" s="71"/>
      <c r="BOL14" s="71"/>
      <c r="BOM14" s="71"/>
      <c r="BON14" s="72"/>
      <c r="BOO14" s="70"/>
      <c r="BOP14" s="71"/>
      <c r="BOQ14" s="71"/>
      <c r="BOR14" s="71"/>
      <c r="BOS14" s="71"/>
      <c r="BOT14" s="71"/>
      <c r="BOU14" s="72"/>
      <c r="BOV14" s="70"/>
      <c r="BOW14" s="71"/>
      <c r="BOX14" s="71"/>
      <c r="BOY14" s="71"/>
      <c r="BOZ14" s="71"/>
      <c r="BPA14" s="71"/>
      <c r="BPB14" s="72"/>
      <c r="BPC14" s="70"/>
      <c r="BPD14" s="71"/>
      <c r="BPE14" s="71"/>
      <c r="BPF14" s="71"/>
      <c r="BPG14" s="71"/>
      <c r="BPH14" s="71"/>
      <c r="BPI14" s="72"/>
      <c r="BPJ14" s="70"/>
      <c r="BPK14" s="71"/>
      <c r="BPL14" s="71"/>
      <c r="BPM14" s="71"/>
      <c r="BPN14" s="71"/>
      <c r="BPO14" s="71"/>
      <c r="BPP14" s="72"/>
      <c r="BPQ14" s="70"/>
      <c r="BPR14" s="71"/>
      <c r="BPS14" s="71"/>
      <c r="BPT14" s="71"/>
      <c r="BPU14" s="71"/>
      <c r="BPV14" s="71"/>
      <c r="BPW14" s="72"/>
      <c r="BPX14" s="70"/>
      <c r="BPY14" s="71"/>
      <c r="BPZ14" s="71"/>
      <c r="BQA14" s="71"/>
      <c r="BQB14" s="71"/>
      <c r="BQC14" s="71"/>
      <c r="BQD14" s="72"/>
      <c r="BQE14" s="70"/>
      <c r="BQF14" s="71"/>
      <c r="BQG14" s="71"/>
      <c r="BQH14" s="71"/>
      <c r="BQI14" s="71"/>
      <c r="BQJ14" s="71"/>
      <c r="BQK14" s="72"/>
      <c r="BQL14" s="70"/>
      <c r="BQM14" s="71"/>
      <c r="BQN14" s="71"/>
      <c r="BQO14" s="71"/>
      <c r="BQP14" s="71"/>
      <c r="BQQ14" s="71"/>
      <c r="BQR14" s="72"/>
      <c r="BQS14" s="70"/>
      <c r="BQT14" s="71"/>
      <c r="BQU14" s="71"/>
      <c r="BQV14" s="71"/>
      <c r="BQW14" s="71"/>
      <c r="BQX14" s="71"/>
      <c r="BQY14" s="72"/>
      <c r="BQZ14" s="70"/>
      <c r="BRA14" s="71"/>
      <c r="BRB14" s="71"/>
      <c r="BRC14" s="71"/>
      <c r="BRD14" s="71"/>
      <c r="BRE14" s="71"/>
      <c r="BRF14" s="72"/>
      <c r="BRG14" s="70"/>
      <c r="BRH14" s="71"/>
      <c r="BRI14" s="71"/>
      <c r="BRJ14" s="71"/>
      <c r="BRK14" s="71"/>
      <c r="BRL14" s="71"/>
      <c r="BRM14" s="72"/>
      <c r="BRN14" s="70"/>
      <c r="BRO14" s="71"/>
      <c r="BRP14" s="71"/>
      <c r="BRQ14" s="71"/>
      <c r="BRR14" s="71"/>
      <c r="BRS14" s="71"/>
      <c r="BRT14" s="72"/>
      <c r="BRU14" s="70"/>
      <c r="BRV14" s="71"/>
      <c r="BRW14" s="71"/>
      <c r="BRX14" s="71"/>
      <c r="BRY14" s="71"/>
      <c r="BRZ14" s="71"/>
      <c r="BSA14" s="72"/>
      <c r="BSB14" s="70"/>
      <c r="BSC14" s="71"/>
      <c r="BSD14" s="71"/>
      <c r="BSE14" s="71"/>
      <c r="BSF14" s="71"/>
      <c r="BSG14" s="71"/>
      <c r="BSH14" s="72"/>
      <c r="BSI14" s="70"/>
      <c r="BSJ14" s="71"/>
      <c r="BSK14" s="71"/>
      <c r="BSL14" s="71">
        <v>1</v>
      </c>
      <c r="BSM14" s="71"/>
      <c r="BSN14" s="71">
        <v>1</v>
      </c>
      <c r="BSO14" s="72"/>
      <c r="BSP14" s="70"/>
      <c r="BSQ14" s="71"/>
      <c r="BSR14" s="71"/>
      <c r="BSS14" s="71"/>
      <c r="BST14" s="71"/>
      <c r="BSU14" s="71"/>
      <c r="BSV14" s="72"/>
      <c r="BSW14" s="70"/>
      <c r="BSX14" s="71"/>
      <c r="BSY14" s="71"/>
      <c r="BSZ14" s="71"/>
      <c r="BTA14" s="71"/>
      <c r="BTB14" s="71"/>
      <c r="BTC14" s="72"/>
      <c r="BTD14" s="70"/>
      <c r="BTE14" s="71"/>
      <c r="BTF14" s="71"/>
      <c r="BTG14" s="71"/>
      <c r="BTH14" s="71"/>
      <c r="BTI14" s="71"/>
      <c r="BTJ14" s="72"/>
      <c r="BTK14" s="70"/>
      <c r="BTL14" s="71"/>
      <c r="BTM14" s="71"/>
      <c r="BTN14" s="71"/>
      <c r="BTO14" s="71"/>
      <c r="BTP14" s="71"/>
      <c r="BTQ14" s="72"/>
      <c r="BTR14" s="70"/>
      <c r="BTS14" s="71"/>
      <c r="BTT14" s="71"/>
      <c r="BTU14" s="71"/>
      <c r="BTV14" s="71"/>
      <c r="BTW14" s="71"/>
      <c r="BTX14" s="72"/>
      <c r="BTY14" s="70"/>
      <c r="BTZ14" s="71"/>
      <c r="BUA14" s="71"/>
      <c r="BUB14" s="71"/>
      <c r="BUC14" s="71"/>
      <c r="BUD14" s="71"/>
      <c r="BUE14" s="72"/>
      <c r="BUF14" s="70"/>
      <c r="BUG14" s="71"/>
      <c r="BUH14" s="71"/>
      <c r="BUI14" s="71"/>
      <c r="BUJ14" s="71"/>
      <c r="BUK14" s="71"/>
      <c r="BUL14" s="72"/>
      <c r="BUM14" s="70"/>
      <c r="BUN14" s="71"/>
      <c r="BUO14" s="71"/>
      <c r="BUP14" s="71"/>
      <c r="BUQ14" s="71"/>
      <c r="BUR14" s="71"/>
      <c r="BUS14" s="72"/>
      <c r="BUT14" s="70"/>
      <c r="BUU14" s="71"/>
      <c r="BUV14" s="71"/>
      <c r="BUW14" s="71"/>
      <c r="BUX14" s="71"/>
      <c r="BUY14" s="71"/>
      <c r="BUZ14" s="72"/>
      <c r="BVA14" s="70"/>
      <c r="BVB14" s="71"/>
      <c r="BVC14" s="71"/>
      <c r="BVD14" s="71"/>
      <c r="BVE14" s="71"/>
      <c r="BVF14" s="71"/>
      <c r="BVG14" s="72"/>
      <c r="BVH14" s="70"/>
      <c r="BVI14" s="71"/>
      <c r="BVJ14" s="71"/>
      <c r="BVK14" s="71"/>
      <c r="BVL14" s="71"/>
      <c r="BVM14" s="71"/>
      <c r="BVN14" s="72"/>
      <c r="BVO14" s="70"/>
      <c r="BVP14" s="71"/>
      <c r="BVQ14" s="71"/>
      <c r="BVR14" s="71"/>
      <c r="BVS14" s="71"/>
      <c r="BVT14" s="71"/>
      <c r="BVU14" s="72"/>
      <c r="BVV14" s="70"/>
      <c r="BVW14" s="71"/>
      <c r="BVX14" s="71"/>
      <c r="BVY14" s="71"/>
      <c r="BVZ14" s="71"/>
      <c r="BWA14" s="71"/>
      <c r="BWB14" s="72"/>
      <c r="BWC14" s="70"/>
      <c r="BWD14" s="71"/>
      <c r="BWE14" s="71"/>
      <c r="BWF14" s="71"/>
      <c r="BWG14" s="71"/>
      <c r="BWH14" s="71"/>
      <c r="BWI14" s="72"/>
      <c r="BWJ14" s="70"/>
      <c r="BWK14" s="71"/>
      <c r="BWL14" s="71"/>
      <c r="BWM14" s="71"/>
      <c r="BWN14" s="71"/>
      <c r="BWO14" s="71"/>
      <c r="BWP14" s="72"/>
      <c r="BWQ14" s="70"/>
      <c r="BWR14" s="71"/>
      <c r="BWS14" s="71"/>
      <c r="BWT14" s="71"/>
      <c r="BWU14" s="71"/>
      <c r="BWV14" s="71"/>
      <c r="BWW14" s="72"/>
      <c r="BWX14" s="70"/>
      <c r="BWY14" s="71"/>
      <c r="BWZ14" s="71"/>
      <c r="BXA14" s="71"/>
      <c r="BXB14" s="71"/>
      <c r="BXC14" s="71"/>
      <c r="BXD14" s="72"/>
      <c r="BXE14" s="70"/>
      <c r="BXF14" s="71"/>
      <c r="BXG14" s="71"/>
      <c r="BXH14" s="71"/>
      <c r="BXI14" s="71"/>
      <c r="BXJ14" s="71"/>
      <c r="BXK14" s="72"/>
      <c r="BXL14" s="70"/>
      <c r="BXM14" s="71"/>
      <c r="BXN14" s="71"/>
      <c r="BXO14" s="71"/>
      <c r="BXP14" s="71"/>
      <c r="BXQ14" s="71"/>
      <c r="BXR14" s="72"/>
      <c r="BXS14" s="70"/>
      <c r="BXT14" s="71"/>
      <c r="BXU14" s="71"/>
      <c r="BXV14" s="71"/>
      <c r="BXW14" s="71"/>
      <c r="BXX14" s="71"/>
      <c r="BXY14" s="72"/>
      <c r="BXZ14" s="70"/>
      <c r="BYA14" s="71"/>
      <c r="BYB14" s="71"/>
      <c r="BYC14" s="71"/>
      <c r="BYD14" s="71"/>
      <c r="BYE14" s="71"/>
      <c r="BYF14" s="72"/>
      <c r="BYG14" s="70"/>
      <c r="BYH14" s="71"/>
      <c r="BYI14" s="71"/>
      <c r="BYJ14" s="71"/>
      <c r="BYK14" s="71"/>
      <c r="BYL14" s="71"/>
      <c r="BYM14" s="72"/>
      <c r="BYN14" s="70"/>
      <c r="BYO14" s="71"/>
      <c r="BYP14" s="71"/>
      <c r="BYQ14" s="71"/>
      <c r="BYR14" s="71"/>
      <c r="BYS14" s="71"/>
      <c r="BYT14" s="72"/>
      <c r="BYU14" s="70"/>
      <c r="BYV14" s="71"/>
      <c r="BYW14" s="71"/>
      <c r="BYX14" s="71"/>
      <c r="BYY14" s="71"/>
      <c r="BYZ14" s="71"/>
      <c r="BZA14" s="72"/>
      <c r="BZB14" s="70"/>
      <c r="BZC14" s="71"/>
      <c r="BZD14" s="71"/>
      <c r="BZE14" s="71"/>
      <c r="BZF14" s="71"/>
      <c r="BZG14" s="71"/>
      <c r="BZH14" s="72"/>
      <c r="BZI14" s="70"/>
      <c r="BZJ14" s="71"/>
      <c r="BZK14" s="71"/>
      <c r="BZL14" s="71"/>
      <c r="BZM14" s="71"/>
      <c r="BZN14" s="71"/>
      <c r="BZO14" s="72"/>
      <c r="BZP14" s="70"/>
      <c r="BZQ14" s="71"/>
      <c r="BZR14" s="71"/>
      <c r="BZS14" s="71"/>
      <c r="BZT14" s="71"/>
      <c r="BZU14" s="71"/>
      <c r="BZV14" s="72"/>
      <c r="BZW14" s="70"/>
      <c r="BZX14" s="71"/>
      <c r="BZY14" s="71"/>
      <c r="BZZ14" s="71"/>
      <c r="CAA14" s="71"/>
      <c r="CAB14" s="71"/>
      <c r="CAC14" s="72"/>
      <c r="CAD14" s="70"/>
      <c r="CAE14" s="71"/>
      <c r="CAF14" s="71"/>
      <c r="CAG14" s="71"/>
      <c r="CAH14" s="71"/>
      <c r="CAI14" s="71"/>
      <c r="CAJ14" s="72"/>
      <c r="CAK14" s="70"/>
      <c r="CAL14" s="71"/>
      <c r="CAM14" s="71"/>
      <c r="CAN14" s="71"/>
      <c r="CAO14" s="71"/>
      <c r="CAP14" s="71"/>
      <c r="CAQ14" s="72"/>
      <c r="CAR14" s="70"/>
      <c r="CAS14" s="71"/>
      <c r="CAT14" s="71">
        <v>1</v>
      </c>
      <c r="CAU14" s="71"/>
      <c r="CAV14" s="71"/>
      <c r="CAW14" s="71"/>
      <c r="CAX14" s="72"/>
      <c r="CAY14" s="70"/>
      <c r="CAZ14" s="71"/>
      <c r="CBA14" s="71"/>
      <c r="CBB14" s="71"/>
      <c r="CBC14" s="71"/>
      <c r="CBD14" s="71"/>
      <c r="CBE14" s="72"/>
      <c r="CBF14" s="70"/>
      <c r="CBG14" s="71"/>
      <c r="CBH14" s="71">
        <v>1</v>
      </c>
      <c r="CBI14" s="71"/>
      <c r="CBJ14" s="71"/>
      <c r="CBK14" s="71"/>
      <c r="CBL14" s="72"/>
      <c r="CBM14" s="70"/>
      <c r="CBN14" s="71"/>
      <c r="CBO14" s="71"/>
      <c r="CBP14" s="71"/>
      <c r="CBQ14" s="71"/>
      <c r="CBR14" s="71"/>
      <c r="CBS14" s="72"/>
      <c r="CBT14" s="70"/>
      <c r="CBU14" s="71"/>
      <c r="CBV14" s="71"/>
      <c r="CBW14" s="71"/>
      <c r="CBX14" s="71"/>
      <c r="CBY14" s="71"/>
      <c r="CBZ14" s="72"/>
      <c r="CCA14" s="70"/>
      <c r="CCB14" s="71"/>
      <c r="CCC14" s="71"/>
      <c r="CCD14" s="71"/>
      <c r="CCE14" s="71"/>
      <c r="CCF14" s="71"/>
      <c r="CCG14" s="72"/>
      <c r="CCH14" s="70"/>
      <c r="CCI14" s="71"/>
      <c r="CCJ14" s="71"/>
      <c r="CCK14" s="71"/>
      <c r="CCL14" s="71"/>
      <c r="CCM14" s="71"/>
      <c r="CCN14" s="72"/>
      <c r="CCO14" s="70"/>
      <c r="CCP14" s="71"/>
      <c r="CCQ14" s="71"/>
      <c r="CCR14" s="71"/>
      <c r="CCS14" s="71"/>
      <c r="CCT14" s="71"/>
      <c r="CCU14" s="72"/>
      <c r="CCV14" s="70"/>
      <c r="CCW14" s="71"/>
      <c r="CCX14" s="71"/>
      <c r="CCY14" s="71"/>
      <c r="CCZ14" s="71"/>
      <c r="CDA14" s="71"/>
      <c r="CDB14" s="72"/>
      <c r="CDC14" s="70"/>
      <c r="CDD14" s="71"/>
      <c r="CDE14" s="71"/>
      <c r="CDF14" s="71"/>
      <c r="CDG14" s="71"/>
      <c r="CDH14" s="71"/>
      <c r="CDI14" s="72"/>
      <c r="CDJ14" s="70"/>
      <c r="CDK14" s="71"/>
      <c r="CDL14" s="71"/>
      <c r="CDM14" s="71"/>
      <c r="CDN14" s="71"/>
      <c r="CDO14" s="71"/>
      <c r="CDP14" s="72"/>
      <c r="CDQ14" s="70"/>
      <c r="CDR14" s="71"/>
      <c r="CDS14" s="71"/>
      <c r="CDT14" s="71"/>
      <c r="CDU14" s="71"/>
      <c r="CDV14" s="71"/>
      <c r="CDW14" s="72"/>
      <c r="CDX14" s="70"/>
      <c r="CDY14" s="71"/>
      <c r="CDZ14" s="71"/>
      <c r="CEA14" s="71"/>
      <c r="CEB14" s="71"/>
      <c r="CEC14" s="71"/>
      <c r="CED14" s="72"/>
      <c r="CEE14" s="70"/>
      <c r="CEF14" s="71"/>
      <c r="CEG14" s="71"/>
      <c r="CEH14" s="71"/>
      <c r="CEI14" s="71"/>
      <c r="CEJ14" s="71"/>
      <c r="CEK14" s="72"/>
      <c r="CEL14" s="70"/>
      <c r="CEM14" s="71"/>
      <c r="CEN14" s="71"/>
      <c r="CEO14" s="71"/>
      <c r="CEP14" s="71"/>
      <c r="CEQ14" s="71"/>
      <c r="CER14" s="72"/>
      <c r="CES14" s="70"/>
      <c r="CET14" s="71"/>
      <c r="CEU14" s="71"/>
      <c r="CEV14" s="71"/>
      <c r="CEW14" s="71"/>
      <c r="CEX14" s="71"/>
      <c r="CEY14" s="72"/>
      <c r="CEZ14" s="70"/>
      <c r="CFA14" s="71"/>
      <c r="CFB14" s="71"/>
      <c r="CFC14" s="71"/>
      <c r="CFD14" s="71"/>
      <c r="CFE14" s="71"/>
      <c r="CFF14" s="72"/>
      <c r="CFG14" s="70"/>
      <c r="CFH14" s="71"/>
      <c r="CFI14" s="71"/>
      <c r="CFJ14" s="71"/>
      <c r="CFK14" s="71"/>
      <c r="CFL14" s="71"/>
      <c r="CFM14" s="72"/>
      <c r="CFN14" s="70"/>
      <c r="CFO14" s="71"/>
      <c r="CFP14" s="71"/>
      <c r="CFQ14" s="71"/>
      <c r="CFR14" s="71"/>
      <c r="CFS14" s="71"/>
      <c r="CFT14" s="72"/>
      <c r="CFU14" s="70"/>
      <c r="CFV14" s="71"/>
      <c r="CFW14" s="71"/>
      <c r="CFX14" s="71"/>
      <c r="CFY14" s="71"/>
      <c r="CFZ14" s="71"/>
      <c r="CGA14" s="72"/>
      <c r="CGB14" s="70"/>
      <c r="CGC14" s="71"/>
      <c r="CGD14" s="71"/>
      <c r="CGE14" s="71"/>
      <c r="CGF14" s="71"/>
      <c r="CGG14" s="71"/>
      <c r="CGH14" s="72"/>
      <c r="CGI14" s="70"/>
      <c r="CGJ14" s="71"/>
      <c r="CGK14" s="71"/>
      <c r="CGL14" s="71"/>
      <c r="CGM14" s="71"/>
      <c r="CGN14" s="71"/>
      <c r="CGO14" s="72"/>
      <c r="CGP14" s="70"/>
      <c r="CGQ14" s="71"/>
      <c r="CGR14" s="71"/>
      <c r="CGS14" s="71"/>
      <c r="CGT14" s="71"/>
      <c r="CGU14" s="71"/>
      <c r="CGV14" s="72"/>
      <c r="CGW14" s="70"/>
      <c r="CGX14" s="71"/>
      <c r="CGY14" s="71"/>
      <c r="CGZ14" s="71"/>
      <c r="CHA14" s="71"/>
      <c r="CHB14" s="71"/>
      <c r="CHC14" s="72"/>
    </row>
    <row r="15" spans="1:2239" ht="15" customHeight="1">
      <c r="A15" s="124">
        <v>4</v>
      </c>
      <c r="B15" s="195">
        <v>6</v>
      </c>
      <c r="E15" s="197" t="s">
        <v>183</v>
      </c>
      <c r="G15" s="198">
        <v>43201</v>
      </c>
      <c r="H15" s="199">
        <f t="shared" si="277"/>
        <v>8.2999999999999989</v>
      </c>
      <c r="I15" s="200" t="str">
        <f>IF(ISERROR(INDEX(社員情報!$A:$Z,MATCH($A15,社員情報!$A:$A,0),16))=TRUE,
       "-",
       IF(INDEX(社員情報!$A:$Z,MATCH($A15,社員情報!$A:$A,0),16)=0,
           IF(OR(ISERROR(INDEX(社員情報!$A:$Z,MATCH($A15,社員情報!$A:$A,0),10))=TRUE,INDEX(社員情報!$A:$Z,MATCH($A15,社員情報!$A:$A,0),10)=0),
               "-",
               INDEX(社員情報!$A:$Z,MATCH($A15,社員情報!$A:$A,0),10)),
           INDEX(社員情報!$A:$Z,MATCH($A15,社員情報!$A:$A,0),16)))</f>
        <v>-</v>
      </c>
      <c r="J15" s="201" t="str">
        <f>IF(ISERROR(INDEX(社員情報!$A:$Z,MATCH($A15,社員情報!$A:$A,0),17))=TRUE,
       "-",
       IF(INDEX(社員情報!$A:$Z,MATCH($A15,社員情報!$A:$A,0),16)=0,
           IF(OR(ISERROR(INDEX(社員情報!$A:$Z,MATCH($A15,社員情報!$A:$A,0),11))=TRUE,INDEX(社員情報!$A:$Z,MATCH($A15,社員情報!$A:$A,0),11)=0),
               "-",
               INDEX(社員情報!$A:$Z,MATCH($A15,社員情報!$A:$A,0),11)),
           INDEX(社員情報!$A:$Z,MATCH($A15,社員情報!$A:$A,0),17)))</f>
        <v>-</v>
      </c>
      <c r="K15" s="202">
        <f>IF(ISERROR(INDEX(社員情報!$A:$R,MATCH($A15,社員情報!$A:$A,0),18))=TRUE,
       0,
       INDEX(社員情報!$A:$R,MATCH($A15,社員情報!$A:$A,0),18))</f>
        <v>0</v>
      </c>
      <c r="N15" s="203">
        <f ca="1">IF(ISERROR(INDEX(社員情報!$A:$O,MATCH($A15,社員情報!$A:$A,0),13))=TRUE,
       0,
       INDEX(社員情報!$A:$O,MATCH($A15,社員情報!$A:$A,0),13))</f>
        <v>20</v>
      </c>
      <c r="O15" s="204">
        <f ca="1">INDEX(社員情報!$A:$O,MATCH($A15,社員情報!$A:$A,0),MATCH(O$11,社員情報!$2:$2,0))</f>
        <v>20</v>
      </c>
      <c r="P15" s="205">
        <f t="shared" si="278"/>
        <v>0</v>
      </c>
      <c r="Q15" s="205">
        <f t="shared" si="279"/>
        <v>0</v>
      </c>
      <c r="R15" s="205">
        <f t="shared" si="280"/>
        <v>0</v>
      </c>
      <c r="S15" s="205">
        <f t="shared" si="281"/>
        <v>0</v>
      </c>
      <c r="T15" s="205">
        <f t="shared" si="282"/>
        <v>0</v>
      </c>
      <c r="U15" s="205">
        <f t="shared" si="283"/>
        <v>0</v>
      </c>
      <c r="V15" s="205">
        <f t="shared" si="284"/>
        <v>0</v>
      </c>
      <c r="W15" s="205">
        <f t="shared" si="285"/>
        <v>0</v>
      </c>
      <c r="X15" s="205">
        <f t="shared" si="286"/>
        <v>0</v>
      </c>
      <c r="Y15" s="205">
        <f t="shared" si="287"/>
        <v>0</v>
      </c>
      <c r="Z15" s="205">
        <f t="shared" si="288"/>
        <v>0</v>
      </c>
      <c r="AA15" s="205">
        <f t="shared" si="289"/>
        <v>0</v>
      </c>
      <c r="AB15" s="204">
        <f t="shared" si="290"/>
        <v>0</v>
      </c>
      <c r="AC15" s="206" t="str">
        <f ca="1">IF(ISERROR(INDEX(社員情報!$A:$AC,MATCH($A15,社員情報!$A:$A,0),MATCH(AC$11,社員情報!$2:$2,0)))=TRUE,
       "-",
       IF($AD15="-",
           "-",
           INDEX(社員情報!$A:$AC,MATCH($A15,社員情報!$A:$A,0),MATCH(AC$11,社員情報!$2:$2,0))))</f>
        <v>-</v>
      </c>
      <c r="AD15" s="207" t="str">
        <f>IF(ISERROR(INDEX(社員情報!$A:$AB,MATCH($A15,社員情報!$A:$A,0),23))=TRUE,
       "-",
       IF(OR(INDEX(社員情報!$A:$AB,MATCH($A15,社員情報!$A:$A,0),25)="-",
              INDEX(社員情報!$A:$AB,MATCH($A15,社員情報!$A:$A,0),23)=0,
              INDEX(社員情報!$A:$AB,MATCH($A15,社員情報!$A:$A,0),24)&lt;DATE($E$10,$F$10,1)),
           "-",
           INDEX(社員情報!$A:$AB,MATCH($A15,社員情報!$A:$A,0),23)))</f>
        <v>-</v>
      </c>
      <c r="AE15" s="207" t="str">
        <f>IF(ISERROR(INDEX(社員情報!$A:$AB,MATCH($A15,社員情報!$A:$A,0),24))=TRUE,
       "-",
       IF($AD15="-",
           "-",
           INDEX(社員情報!$A:$AB,MATCH($A15,社員情報!$A:$A,0),24)))</f>
        <v>-</v>
      </c>
      <c r="AF15" s="208">
        <f ca="1">IF(ISERROR(INDEX(社員情報!$A:$O,MATCH($A15,社員情報!$A:$A,0),MATCH(AF$11,社員情報!$2:$2,0)))=TRUE,
       0,
       IF(INDEX(社員情報!$A:$O,MATCH($A15,社員情報!$A:$A,0),MATCH(AF$11,社員情報!$2:$2,0))&lt;0,
           0,
           INDEX(社員情報!$A:$O,MATCH($A15,社員情報!$A:$A,0),MATCH(AF$11,社員情報!$2:$2,0))))</f>
        <v>0</v>
      </c>
      <c r="AI15" s="70"/>
      <c r="AJ15" s="71"/>
      <c r="AK15" s="71"/>
      <c r="AL15" s="71"/>
      <c r="AM15" s="71"/>
      <c r="AN15" s="71"/>
      <c r="AO15" s="72"/>
      <c r="AP15" s="70"/>
      <c r="AQ15" s="71"/>
      <c r="AR15" s="71"/>
      <c r="AS15" s="71"/>
      <c r="AT15" s="71"/>
      <c r="AU15" s="71"/>
      <c r="AV15" s="72"/>
      <c r="AW15" s="70"/>
      <c r="AX15" s="71"/>
      <c r="AY15" s="71"/>
      <c r="AZ15" s="71"/>
      <c r="BA15" s="71"/>
      <c r="BB15" s="71"/>
      <c r="BC15" s="72"/>
      <c r="BD15" s="70"/>
      <c r="BE15" s="71"/>
      <c r="BF15" s="71"/>
      <c r="BG15" s="71"/>
      <c r="BH15" s="71"/>
      <c r="BI15" s="71"/>
      <c r="BJ15" s="72"/>
      <c r="BK15" s="70"/>
      <c r="BL15" s="71"/>
      <c r="BM15" s="71"/>
      <c r="BN15" s="71"/>
      <c r="BO15" s="71"/>
      <c r="BP15" s="71"/>
      <c r="BQ15" s="72"/>
      <c r="BR15" s="70"/>
      <c r="BS15" s="71"/>
      <c r="BT15" s="71"/>
      <c r="BU15" s="71"/>
      <c r="BV15" s="71"/>
      <c r="BW15" s="71"/>
      <c r="BX15" s="72"/>
      <c r="BY15" s="70"/>
      <c r="BZ15" s="71"/>
      <c r="CA15" s="71"/>
      <c r="CB15" s="71"/>
      <c r="CC15" s="71"/>
      <c r="CD15" s="71"/>
      <c r="CE15" s="72"/>
      <c r="CF15" s="70"/>
      <c r="CG15" s="71"/>
      <c r="CH15" s="71"/>
      <c r="CI15" s="71"/>
      <c r="CJ15" s="71"/>
      <c r="CK15" s="71"/>
      <c r="CL15" s="72"/>
      <c r="CM15" s="70"/>
      <c r="CN15" s="71"/>
      <c r="CO15" s="71"/>
      <c r="CP15" s="71"/>
      <c r="CQ15" s="71"/>
      <c r="CR15" s="71"/>
      <c r="CS15" s="72"/>
      <c r="CT15" s="70"/>
      <c r="CU15" s="71"/>
      <c r="CV15" s="71"/>
      <c r="CW15" s="71"/>
      <c r="CX15" s="71"/>
      <c r="CY15" s="71"/>
      <c r="CZ15" s="72"/>
      <c r="DA15" s="70"/>
      <c r="DB15" s="71"/>
      <c r="DC15" s="71"/>
      <c r="DD15" s="71"/>
      <c r="DE15" s="71"/>
      <c r="DF15" s="71"/>
      <c r="DG15" s="72"/>
      <c r="DH15" s="70"/>
      <c r="DI15" s="71"/>
      <c r="DJ15" s="71"/>
      <c r="DK15" s="71"/>
      <c r="DL15" s="71"/>
      <c r="DM15" s="71"/>
      <c r="DN15" s="72"/>
      <c r="DO15" s="70"/>
      <c r="DP15" s="71"/>
      <c r="DQ15" s="71"/>
      <c r="DR15" s="71"/>
      <c r="DS15" s="71"/>
      <c r="DT15" s="71"/>
      <c r="DU15" s="72"/>
      <c r="DV15" s="70"/>
      <c r="DW15" s="71"/>
      <c r="DX15" s="71"/>
      <c r="DY15" s="71"/>
      <c r="DZ15" s="71"/>
      <c r="EA15" s="71"/>
      <c r="EB15" s="72"/>
      <c r="EC15" s="70"/>
      <c r="ED15" s="71"/>
      <c r="EE15" s="71"/>
      <c r="EF15" s="71"/>
      <c r="EG15" s="71"/>
      <c r="EH15" s="71"/>
      <c r="EI15" s="72"/>
      <c r="EJ15" s="70"/>
      <c r="EK15" s="71"/>
      <c r="EL15" s="71"/>
      <c r="EM15" s="71"/>
      <c r="EN15" s="71"/>
      <c r="EO15" s="71"/>
      <c r="EP15" s="72"/>
      <c r="EQ15" s="70"/>
      <c r="ER15" s="71"/>
      <c r="ES15" s="71"/>
      <c r="ET15" s="71"/>
      <c r="EU15" s="71"/>
      <c r="EV15" s="71"/>
      <c r="EW15" s="72"/>
      <c r="EX15" s="70"/>
      <c r="EY15" s="71"/>
      <c r="EZ15" s="71"/>
      <c r="FA15" s="71"/>
      <c r="FB15" s="71"/>
      <c r="FC15" s="71"/>
      <c r="FD15" s="72"/>
      <c r="FE15" s="70"/>
      <c r="FF15" s="71"/>
      <c r="FG15" s="71"/>
      <c r="FH15" s="71"/>
      <c r="FI15" s="71"/>
      <c r="FJ15" s="71"/>
      <c r="FK15" s="72"/>
      <c r="FL15" s="70"/>
      <c r="FM15" s="71"/>
      <c r="FN15" s="71"/>
      <c r="FO15" s="71"/>
      <c r="FP15" s="71"/>
      <c r="FQ15" s="71"/>
      <c r="FR15" s="72"/>
      <c r="FS15" s="70"/>
      <c r="FT15" s="71"/>
      <c r="FU15" s="71"/>
      <c r="FV15" s="71"/>
      <c r="FW15" s="71"/>
      <c r="FX15" s="71"/>
      <c r="FY15" s="72"/>
      <c r="FZ15" s="70"/>
      <c r="GA15" s="71"/>
      <c r="GB15" s="71"/>
      <c r="GC15" s="71"/>
      <c r="GD15" s="71"/>
      <c r="GE15" s="71"/>
      <c r="GF15" s="72"/>
      <c r="GG15" s="70"/>
      <c r="GH15" s="71"/>
      <c r="GI15" s="71"/>
      <c r="GJ15" s="71"/>
      <c r="GK15" s="71"/>
      <c r="GL15" s="71"/>
      <c r="GM15" s="72"/>
      <c r="GN15" s="70"/>
      <c r="GO15" s="71"/>
      <c r="GP15" s="71"/>
      <c r="GQ15" s="71"/>
      <c r="GR15" s="71"/>
      <c r="GS15" s="71"/>
      <c r="GT15" s="72"/>
      <c r="GU15" s="70"/>
      <c r="GV15" s="71"/>
      <c r="GW15" s="71"/>
      <c r="GX15" s="71"/>
      <c r="GY15" s="71"/>
      <c r="GZ15" s="71"/>
      <c r="HA15" s="72"/>
      <c r="HB15" s="70"/>
      <c r="HC15" s="71"/>
      <c r="HD15" s="71"/>
      <c r="HE15" s="71"/>
      <c r="HF15" s="71"/>
      <c r="HG15" s="71"/>
      <c r="HH15" s="72"/>
      <c r="HI15" s="70"/>
      <c r="HJ15" s="71"/>
      <c r="HK15" s="71"/>
      <c r="HL15" s="71"/>
      <c r="HM15" s="71"/>
      <c r="HN15" s="71"/>
      <c r="HO15" s="72"/>
      <c r="HP15" s="70"/>
      <c r="HQ15" s="71"/>
      <c r="HR15" s="71"/>
      <c r="HS15" s="71"/>
      <c r="HT15" s="71"/>
      <c r="HU15" s="71"/>
      <c r="HV15" s="72"/>
      <c r="HW15" s="70"/>
      <c r="HX15" s="71"/>
      <c r="HY15" s="71"/>
      <c r="HZ15" s="71"/>
      <c r="IA15" s="71"/>
      <c r="IB15" s="71"/>
      <c r="IC15" s="72"/>
      <c r="ID15" s="70"/>
      <c r="IE15" s="71"/>
      <c r="IF15" s="71"/>
      <c r="IG15" s="71"/>
      <c r="IH15" s="71"/>
      <c r="II15" s="71"/>
      <c r="IJ15" s="72"/>
      <c r="IK15" s="70"/>
      <c r="IL15" s="71"/>
      <c r="IM15" s="71"/>
      <c r="IN15" s="71"/>
      <c r="IO15" s="71"/>
      <c r="IP15" s="71"/>
      <c r="IQ15" s="72"/>
      <c r="IR15" s="70"/>
      <c r="IS15" s="71"/>
      <c r="IT15" s="71"/>
      <c r="IU15" s="71"/>
      <c r="IV15" s="71"/>
      <c r="IW15" s="71"/>
      <c r="IX15" s="72"/>
      <c r="IY15" s="70"/>
      <c r="IZ15" s="71"/>
      <c r="JA15" s="71"/>
      <c r="JB15" s="71"/>
      <c r="JC15" s="71"/>
      <c r="JD15" s="71"/>
      <c r="JE15" s="72"/>
      <c r="JF15" s="70"/>
      <c r="JG15" s="71"/>
      <c r="JH15" s="71"/>
      <c r="JI15" s="71"/>
      <c r="JJ15" s="71"/>
      <c r="JK15" s="71"/>
      <c r="JL15" s="72"/>
      <c r="JM15" s="70"/>
      <c r="JN15" s="71"/>
      <c r="JO15" s="71"/>
      <c r="JP15" s="71"/>
      <c r="JQ15" s="71"/>
      <c r="JR15" s="71"/>
      <c r="JS15" s="72"/>
      <c r="JT15" s="70"/>
      <c r="JU15" s="71"/>
      <c r="JV15" s="71"/>
      <c r="JW15" s="71"/>
      <c r="JX15" s="71"/>
      <c r="JY15" s="71"/>
      <c r="JZ15" s="72"/>
      <c r="KA15" s="70"/>
      <c r="KB15" s="71"/>
      <c r="KC15" s="71"/>
      <c r="KD15" s="71"/>
      <c r="KE15" s="71"/>
      <c r="KF15" s="71"/>
      <c r="KG15" s="72"/>
      <c r="KH15" s="70"/>
      <c r="KI15" s="71"/>
      <c r="KJ15" s="71"/>
      <c r="KK15" s="71"/>
      <c r="KL15" s="71"/>
      <c r="KM15" s="71"/>
      <c r="KN15" s="72"/>
      <c r="KO15" s="70"/>
      <c r="KP15" s="71"/>
      <c r="KQ15" s="71"/>
      <c r="KR15" s="71"/>
      <c r="KS15" s="71"/>
      <c r="KT15" s="71"/>
      <c r="KU15" s="72"/>
      <c r="KV15" s="70"/>
      <c r="KW15" s="71"/>
      <c r="KX15" s="71"/>
      <c r="KY15" s="71"/>
      <c r="KZ15" s="71"/>
      <c r="LA15" s="71"/>
      <c r="LB15" s="72"/>
      <c r="LC15" s="70"/>
      <c r="LD15" s="71"/>
      <c r="LE15" s="71"/>
      <c r="LF15" s="71"/>
      <c r="LG15" s="71"/>
      <c r="LH15" s="71"/>
      <c r="LI15" s="72"/>
      <c r="LJ15" s="70"/>
      <c r="LK15" s="71"/>
      <c r="LL15" s="71"/>
      <c r="LM15" s="71"/>
      <c r="LN15" s="71"/>
      <c r="LO15" s="71"/>
      <c r="LP15" s="72"/>
      <c r="LQ15" s="70"/>
      <c r="LR15" s="71"/>
      <c r="LS15" s="71"/>
      <c r="LT15" s="71"/>
      <c r="LU15" s="71"/>
      <c r="LV15" s="71"/>
      <c r="LW15" s="72"/>
      <c r="LX15" s="70"/>
      <c r="LY15" s="71"/>
      <c r="LZ15" s="71"/>
      <c r="MA15" s="71"/>
      <c r="MB15" s="71"/>
      <c r="MC15" s="71"/>
      <c r="MD15" s="72"/>
      <c r="ME15" s="70"/>
      <c r="MF15" s="71"/>
      <c r="MG15" s="71"/>
      <c r="MH15" s="71"/>
      <c r="MI15" s="71"/>
      <c r="MJ15" s="71"/>
      <c r="MK15" s="72"/>
      <c r="ML15" s="70"/>
      <c r="MM15" s="71"/>
      <c r="MN15" s="71"/>
      <c r="MO15" s="71"/>
      <c r="MP15" s="71"/>
      <c r="MQ15" s="71"/>
      <c r="MR15" s="72"/>
      <c r="MS15" s="70"/>
      <c r="MT15" s="71"/>
      <c r="MU15" s="71"/>
      <c r="MV15" s="71"/>
      <c r="MW15" s="71"/>
      <c r="MX15" s="71"/>
      <c r="MY15" s="72"/>
      <c r="MZ15" s="70"/>
      <c r="NA15" s="71"/>
      <c r="NB15" s="71"/>
      <c r="NC15" s="71"/>
      <c r="ND15" s="71"/>
      <c r="NE15" s="71"/>
      <c r="NF15" s="72"/>
      <c r="NG15" s="70"/>
      <c r="NH15" s="71"/>
      <c r="NI15" s="71"/>
      <c r="NJ15" s="71"/>
      <c r="NK15" s="71"/>
      <c r="NL15" s="71"/>
      <c r="NM15" s="72"/>
      <c r="NN15" s="70"/>
      <c r="NO15" s="71"/>
      <c r="NP15" s="71"/>
      <c r="NQ15" s="71"/>
      <c r="NR15" s="71"/>
      <c r="NS15" s="71"/>
      <c r="NT15" s="72"/>
      <c r="NU15" s="70"/>
      <c r="NV15" s="71"/>
      <c r="NW15" s="71"/>
      <c r="NX15" s="71"/>
      <c r="NY15" s="71"/>
      <c r="NZ15" s="71"/>
      <c r="OA15" s="72"/>
      <c r="OB15" s="70"/>
      <c r="OC15" s="71"/>
      <c r="OD15" s="71"/>
      <c r="OE15" s="71"/>
      <c r="OF15" s="71"/>
      <c r="OG15" s="71"/>
      <c r="OH15" s="72"/>
      <c r="OI15" s="70"/>
      <c r="OJ15" s="71"/>
      <c r="OK15" s="71"/>
      <c r="OL15" s="71"/>
      <c r="OM15" s="71"/>
      <c r="ON15" s="71"/>
      <c r="OO15" s="72"/>
      <c r="OP15" s="70"/>
      <c r="OQ15" s="71"/>
      <c r="OR15" s="71"/>
      <c r="OS15" s="71"/>
      <c r="OT15" s="71"/>
      <c r="OU15" s="71"/>
      <c r="OV15" s="72"/>
      <c r="OW15" s="70"/>
      <c r="OX15" s="71"/>
      <c r="OY15" s="71"/>
      <c r="OZ15" s="71"/>
      <c r="PA15" s="71"/>
      <c r="PB15" s="71"/>
      <c r="PC15" s="72"/>
      <c r="PD15" s="70"/>
      <c r="PE15" s="71"/>
      <c r="PF15" s="71"/>
      <c r="PG15" s="71"/>
      <c r="PH15" s="71"/>
      <c r="PI15" s="71"/>
      <c r="PJ15" s="72"/>
      <c r="PK15" s="70"/>
      <c r="PL15" s="71"/>
      <c r="PM15" s="71"/>
      <c r="PN15" s="71"/>
      <c r="PO15" s="71"/>
      <c r="PP15" s="71"/>
      <c r="PQ15" s="72"/>
      <c r="PR15" s="70"/>
      <c r="PS15" s="71"/>
      <c r="PT15" s="71"/>
      <c r="PU15" s="71"/>
      <c r="PV15" s="71"/>
      <c r="PW15" s="71"/>
      <c r="PX15" s="72"/>
      <c r="PY15" s="70"/>
      <c r="PZ15" s="71"/>
      <c r="QA15" s="71"/>
      <c r="QB15" s="71"/>
      <c r="QC15" s="71"/>
      <c r="QD15" s="71"/>
      <c r="QE15" s="72"/>
      <c r="QF15" s="70"/>
      <c r="QG15" s="71"/>
      <c r="QH15" s="71"/>
      <c r="QI15" s="71"/>
      <c r="QJ15" s="71"/>
      <c r="QK15" s="71"/>
      <c r="QL15" s="72"/>
      <c r="QM15" s="70"/>
      <c r="QN15" s="71"/>
      <c r="QO15" s="71"/>
      <c r="QP15" s="71"/>
      <c r="QQ15" s="71"/>
      <c r="QR15" s="71"/>
      <c r="QS15" s="72"/>
      <c r="QT15" s="70"/>
      <c r="QU15" s="71"/>
      <c r="QV15" s="71"/>
      <c r="QW15" s="71"/>
      <c r="QX15" s="71"/>
      <c r="QY15" s="71"/>
      <c r="QZ15" s="72"/>
      <c r="RA15" s="70"/>
      <c r="RB15" s="71"/>
      <c r="RC15" s="71"/>
      <c r="RD15" s="71"/>
      <c r="RE15" s="71"/>
      <c r="RF15" s="71"/>
      <c r="RG15" s="72"/>
      <c r="RH15" s="70"/>
      <c r="RI15" s="71"/>
      <c r="RJ15" s="71"/>
      <c r="RK15" s="71"/>
      <c r="RL15" s="71"/>
      <c r="RM15" s="71"/>
      <c r="RN15" s="72"/>
      <c r="RO15" s="70"/>
      <c r="RP15" s="71"/>
      <c r="RQ15" s="71"/>
      <c r="RR15" s="71"/>
      <c r="RS15" s="71"/>
      <c r="RT15" s="71"/>
      <c r="RU15" s="72"/>
      <c r="RV15" s="70"/>
      <c r="RW15" s="71"/>
      <c r="RX15" s="71"/>
      <c r="RY15" s="71"/>
      <c r="RZ15" s="71"/>
      <c r="SA15" s="71"/>
      <c r="SB15" s="72"/>
      <c r="SC15" s="70"/>
      <c r="SD15" s="71"/>
      <c r="SE15" s="71"/>
      <c r="SF15" s="71"/>
      <c r="SG15" s="71"/>
      <c r="SH15" s="71"/>
      <c r="SI15" s="72"/>
      <c r="SJ15" s="70"/>
      <c r="SK15" s="71"/>
      <c r="SL15" s="71"/>
      <c r="SM15" s="71"/>
      <c r="SN15" s="71"/>
      <c r="SO15" s="71"/>
      <c r="SP15" s="72"/>
      <c r="SQ15" s="70"/>
      <c r="SR15" s="71"/>
      <c r="SS15" s="71"/>
      <c r="ST15" s="71"/>
      <c r="SU15" s="71"/>
      <c r="SV15" s="71"/>
      <c r="SW15" s="72"/>
      <c r="SX15" s="70"/>
      <c r="SY15" s="71"/>
      <c r="SZ15" s="71"/>
      <c r="TA15" s="71"/>
      <c r="TB15" s="71"/>
      <c r="TC15" s="71"/>
      <c r="TD15" s="72"/>
      <c r="TE15" s="70"/>
      <c r="TF15" s="71"/>
      <c r="TG15" s="71"/>
      <c r="TH15" s="71"/>
      <c r="TI15" s="71"/>
      <c r="TJ15" s="71"/>
      <c r="TK15" s="72"/>
      <c r="TL15" s="70"/>
      <c r="TM15" s="71"/>
      <c r="TN15" s="71"/>
      <c r="TO15" s="71"/>
      <c r="TP15" s="71"/>
      <c r="TQ15" s="71"/>
      <c r="TR15" s="72"/>
      <c r="TS15" s="70"/>
      <c r="TT15" s="71"/>
      <c r="TU15" s="71"/>
      <c r="TV15" s="71"/>
      <c r="TW15" s="71"/>
      <c r="TX15" s="71"/>
      <c r="TY15" s="72"/>
      <c r="TZ15" s="70"/>
      <c r="UA15" s="71"/>
      <c r="UB15" s="71"/>
      <c r="UC15" s="71"/>
      <c r="UD15" s="71"/>
      <c r="UE15" s="71"/>
      <c r="UF15" s="72"/>
      <c r="UG15" s="70"/>
      <c r="UH15" s="71"/>
      <c r="UI15" s="71"/>
      <c r="UJ15" s="71"/>
      <c r="UK15" s="71"/>
      <c r="UL15" s="71"/>
      <c r="UM15" s="72"/>
      <c r="UN15" s="70"/>
      <c r="UO15" s="71"/>
      <c r="UP15" s="71"/>
      <c r="UQ15" s="71"/>
      <c r="UR15" s="71"/>
      <c r="US15" s="71"/>
      <c r="UT15" s="72"/>
      <c r="UU15" s="70"/>
      <c r="UV15" s="71"/>
      <c r="UW15" s="71"/>
      <c r="UX15" s="71"/>
      <c r="UY15" s="71"/>
      <c r="UZ15" s="71"/>
      <c r="VA15" s="72"/>
      <c r="VB15" s="70"/>
      <c r="VC15" s="71"/>
      <c r="VD15" s="71"/>
      <c r="VE15" s="71"/>
      <c r="VF15" s="71"/>
      <c r="VG15" s="71"/>
      <c r="VH15" s="72"/>
      <c r="VI15" s="70"/>
      <c r="VJ15" s="71"/>
      <c r="VK15" s="71"/>
      <c r="VL15" s="71"/>
      <c r="VM15" s="71"/>
      <c r="VN15" s="71"/>
      <c r="VO15" s="72"/>
      <c r="VP15" s="70"/>
      <c r="VQ15" s="71"/>
      <c r="VR15" s="71"/>
      <c r="VS15" s="71"/>
      <c r="VT15" s="71"/>
      <c r="VU15" s="71"/>
      <c r="VV15" s="72"/>
      <c r="VW15" s="70"/>
      <c r="VX15" s="71"/>
      <c r="VY15" s="71"/>
      <c r="VZ15" s="71"/>
      <c r="WA15" s="71"/>
      <c r="WB15" s="71"/>
      <c r="WC15" s="72"/>
      <c r="WD15" s="70"/>
      <c r="WE15" s="71"/>
      <c r="WF15" s="71"/>
      <c r="WG15" s="71"/>
      <c r="WH15" s="71"/>
      <c r="WI15" s="71"/>
      <c r="WJ15" s="72"/>
      <c r="WK15" s="70"/>
      <c r="WL15" s="71"/>
      <c r="WM15" s="71"/>
      <c r="WN15" s="71"/>
      <c r="WO15" s="71"/>
      <c r="WP15" s="71"/>
      <c r="WQ15" s="72"/>
      <c r="WR15" s="70"/>
      <c r="WS15" s="71"/>
      <c r="WT15" s="71"/>
      <c r="WU15" s="71"/>
      <c r="WV15" s="71"/>
      <c r="WW15" s="71"/>
      <c r="WX15" s="72"/>
      <c r="WY15" s="70"/>
      <c r="WZ15" s="71"/>
      <c r="XA15" s="71"/>
      <c r="XB15" s="71"/>
      <c r="XC15" s="71"/>
      <c r="XD15" s="71"/>
      <c r="XE15" s="72"/>
      <c r="XF15" s="70"/>
      <c r="XG15" s="71"/>
      <c r="XH15" s="71"/>
      <c r="XI15" s="71"/>
      <c r="XJ15" s="71"/>
      <c r="XK15" s="71"/>
      <c r="XL15" s="72"/>
      <c r="XM15" s="70"/>
      <c r="XN15" s="71"/>
      <c r="XO15" s="71"/>
      <c r="XP15" s="71"/>
      <c r="XQ15" s="71"/>
      <c r="XR15" s="71"/>
      <c r="XS15" s="72"/>
      <c r="XT15" s="70"/>
      <c r="XU15" s="71"/>
      <c r="XV15" s="71"/>
      <c r="XW15" s="71"/>
      <c r="XX15" s="71"/>
      <c r="XY15" s="71"/>
      <c r="XZ15" s="72"/>
      <c r="YA15" s="70"/>
      <c r="YB15" s="71"/>
      <c r="YC15" s="71"/>
      <c r="YD15" s="71"/>
      <c r="YE15" s="71"/>
      <c r="YF15" s="71"/>
      <c r="YG15" s="72"/>
      <c r="YH15" s="70"/>
      <c r="YI15" s="71"/>
      <c r="YJ15" s="71"/>
      <c r="YK15" s="71"/>
      <c r="YL15" s="71"/>
      <c r="YM15" s="71"/>
      <c r="YN15" s="72"/>
      <c r="YO15" s="70"/>
      <c r="YP15" s="71"/>
      <c r="YQ15" s="71"/>
      <c r="YR15" s="71"/>
      <c r="YS15" s="71"/>
      <c r="YT15" s="71"/>
      <c r="YU15" s="72"/>
      <c r="YV15" s="70"/>
      <c r="YW15" s="71"/>
      <c r="YX15" s="71"/>
      <c r="YY15" s="71"/>
      <c r="YZ15" s="71"/>
      <c r="ZA15" s="71"/>
      <c r="ZB15" s="72"/>
      <c r="ZC15" s="70"/>
      <c r="ZD15" s="71"/>
      <c r="ZE15" s="71"/>
      <c r="ZF15" s="71"/>
      <c r="ZG15" s="71"/>
      <c r="ZH15" s="71"/>
      <c r="ZI15" s="72"/>
      <c r="ZJ15" s="70"/>
      <c r="ZK15" s="71"/>
      <c r="ZL15" s="71"/>
      <c r="ZM15" s="71"/>
      <c r="ZN15" s="71"/>
      <c r="ZO15" s="71"/>
      <c r="ZP15" s="72"/>
      <c r="ZQ15" s="70"/>
      <c r="ZR15" s="71"/>
      <c r="ZS15" s="71"/>
      <c r="ZT15" s="71"/>
      <c r="ZU15" s="71"/>
      <c r="ZV15" s="71"/>
      <c r="ZW15" s="72"/>
      <c r="ZX15" s="70"/>
      <c r="ZY15" s="71"/>
      <c r="ZZ15" s="71"/>
      <c r="AAA15" s="71"/>
      <c r="AAB15" s="71"/>
      <c r="AAC15" s="71"/>
      <c r="AAD15" s="72"/>
      <c r="AAE15" s="70"/>
      <c r="AAF15" s="71"/>
      <c r="AAG15" s="71"/>
      <c r="AAH15" s="71"/>
      <c r="AAI15" s="71"/>
      <c r="AAJ15" s="71"/>
      <c r="AAK15" s="72"/>
      <c r="AAL15" s="70"/>
      <c r="AAM15" s="71"/>
      <c r="AAN15" s="71"/>
      <c r="AAO15" s="71"/>
      <c r="AAP15" s="71"/>
      <c r="AAQ15" s="71"/>
      <c r="AAR15" s="72"/>
      <c r="AAS15" s="70"/>
      <c r="AAT15" s="71"/>
      <c r="AAU15" s="71"/>
      <c r="AAV15" s="71"/>
      <c r="AAW15" s="71"/>
      <c r="AAX15" s="71"/>
      <c r="AAY15" s="72"/>
      <c r="AAZ15" s="70"/>
      <c r="ABA15" s="71"/>
      <c r="ABB15" s="71"/>
      <c r="ABC15" s="71"/>
      <c r="ABD15" s="71"/>
      <c r="ABE15" s="71"/>
      <c r="ABF15" s="72"/>
      <c r="ABG15" s="70"/>
      <c r="ABH15" s="71"/>
      <c r="ABI15" s="71"/>
      <c r="ABJ15" s="71"/>
      <c r="ABK15" s="71"/>
      <c r="ABL15" s="71"/>
      <c r="ABM15" s="72"/>
      <c r="ABN15" s="70"/>
      <c r="ABO15" s="71"/>
      <c r="ABP15" s="71"/>
      <c r="ABQ15" s="71"/>
      <c r="ABR15" s="71"/>
      <c r="ABS15" s="71"/>
      <c r="ABT15" s="72"/>
      <c r="ABU15" s="70"/>
      <c r="ABV15" s="71"/>
      <c r="ABW15" s="71"/>
      <c r="ABX15" s="71"/>
      <c r="ABY15" s="71"/>
      <c r="ABZ15" s="71"/>
      <c r="ACA15" s="72"/>
      <c r="ACB15" s="70"/>
      <c r="ACC15" s="71"/>
      <c r="ACD15" s="71"/>
      <c r="ACE15" s="71"/>
      <c r="ACF15" s="71"/>
      <c r="ACG15" s="71"/>
      <c r="ACH15" s="72"/>
      <c r="ACI15" s="70"/>
      <c r="ACJ15" s="71"/>
      <c r="ACK15" s="71"/>
      <c r="ACL15" s="71"/>
      <c r="ACM15" s="71"/>
      <c r="ACN15" s="71"/>
      <c r="ACO15" s="72"/>
      <c r="ACP15" s="70"/>
      <c r="ACQ15" s="71"/>
      <c r="ACR15" s="71"/>
      <c r="ACS15" s="71"/>
      <c r="ACT15" s="71"/>
      <c r="ACU15" s="71"/>
      <c r="ACV15" s="72"/>
      <c r="ACW15" s="70"/>
      <c r="ACX15" s="71"/>
      <c r="ACY15" s="71"/>
      <c r="ACZ15" s="71"/>
      <c r="ADA15" s="71"/>
      <c r="ADB15" s="71"/>
      <c r="ADC15" s="72"/>
      <c r="ADD15" s="70"/>
      <c r="ADE15" s="71"/>
      <c r="ADF15" s="71"/>
      <c r="ADG15" s="71"/>
      <c r="ADH15" s="71"/>
      <c r="ADI15" s="71"/>
      <c r="ADJ15" s="72"/>
      <c r="ADK15" s="70"/>
      <c r="ADL15" s="71"/>
      <c r="ADM15" s="71"/>
      <c r="ADN15" s="71"/>
      <c r="ADO15" s="71"/>
      <c r="ADP15" s="71"/>
      <c r="ADQ15" s="72"/>
      <c r="ADR15" s="70"/>
      <c r="ADS15" s="71"/>
      <c r="ADT15" s="71"/>
      <c r="ADU15" s="71"/>
      <c r="ADV15" s="71"/>
      <c r="ADW15" s="71"/>
      <c r="ADX15" s="72"/>
      <c r="ADY15" s="70"/>
      <c r="ADZ15" s="71"/>
      <c r="AEA15" s="71"/>
      <c r="AEB15" s="71"/>
      <c r="AEC15" s="71"/>
      <c r="AED15" s="71"/>
      <c r="AEE15" s="72"/>
      <c r="AEF15" s="70"/>
      <c r="AEG15" s="71"/>
      <c r="AEH15" s="71"/>
      <c r="AEI15" s="71"/>
      <c r="AEJ15" s="71"/>
      <c r="AEK15" s="71"/>
      <c r="AEL15" s="72"/>
      <c r="AEM15" s="70"/>
      <c r="AEN15" s="71"/>
      <c r="AEO15" s="71"/>
      <c r="AEP15" s="71"/>
      <c r="AEQ15" s="71"/>
      <c r="AER15" s="71"/>
      <c r="AES15" s="72"/>
      <c r="AET15" s="70"/>
      <c r="AEU15" s="71"/>
      <c r="AEV15" s="71"/>
      <c r="AEW15" s="71"/>
      <c r="AEX15" s="71"/>
      <c r="AEY15" s="71"/>
      <c r="AEZ15" s="72"/>
      <c r="AFA15" s="70"/>
      <c r="AFB15" s="71"/>
      <c r="AFC15" s="71"/>
      <c r="AFD15" s="71"/>
      <c r="AFE15" s="71"/>
      <c r="AFF15" s="71"/>
      <c r="AFG15" s="72"/>
      <c r="AFH15" s="70"/>
      <c r="AFI15" s="71"/>
      <c r="AFJ15" s="71"/>
      <c r="AFK15" s="71"/>
      <c r="AFL15" s="71"/>
      <c r="AFM15" s="71"/>
      <c r="AFN15" s="72"/>
      <c r="AFO15" s="70"/>
      <c r="AFP15" s="71"/>
      <c r="AFQ15" s="71"/>
      <c r="AFR15" s="71"/>
      <c r="AFS15" s="71"/>
      <c r="AFT15" s="71"/>
      <c r="AFU15" s="72"/>
      <c r="AFV15" s="70"/>
      <c r="AFW15" s="71"/>
      <c r="AFX15" s="71"/>
      <c r="AFY15" s="71"/>
      <c r="AFZ15" s="71"/>
      <c r="AGA15" s="71"/>
      <c r="AGB15" s="72"/>
      <c r="AGC15" s="70"/>
      <c r="AGD15" s="71"/>
      <c r="AGE15" s="71"/>
      <c r="AGF15" s="71"/>
      <c r="AGG15" s="71"/>
      <c r="AGH15" s="71"/>
      <c r="AGI15" s="72"/>
      <c r="AGJ15" s="70"/>
      <c r="AGK15" s="71"/>
      <c r="AGL15" s="71"/>
      <c r="AGM15" s="71"/>
      <c r="AGN15" s="71"/>
      <c r="AGO15" s="71"/>
      <c r="AGP15" s="72"/>
      <c r="AGQ15" s="70"/>
      <c r="AGR15" s="71"/>
      <c r="AGS15" s="71"/>
      <c r="AGT15" s="71"/>
      <c r="AGU15" s="71"/>
      <c r="AGV15" s="71"/>
      <c r="AGW15" s="72"/>
      <c r="AGX15" s="70"/>
      <c r="AGY15" s="71"/>
      <c r="AGZ15" s="71"/>
      <c r="AHA15" s="71"/>
      <c r="AHB15" s="71"/>
      <c r="AHC15" s="71"/>
      <c r="AHD15" s="72"/>
      <c r="AHE15" s="70"/>
      <c r="AHF15" s="71"/>
      <c r="AHG15" s="71"/>
      <c r="AHH15" s="71"/>
      <c r="AHI15" s="71"/>
      <c r="AHJ15" s="71"/>
      <c r="AHK15" s="72"/>
      <c r="AHL15" s="70"/>
      <c r="AHM15" s="71"/>
      <c r="AHN15" s="71"/>
      <c r="AHO15" s="71"/>
      <c r="AHP15" s="71"/>
      <c r="AHQ15" s="71"/>
      <c r="AHR15" s="72"/>
      <c r="AHS15" s="70"/>
      <c r="AHT15" s="71"/>
      <c r="AHU15" s="71"/>
      <c r="AHV15" s="71"/>
      <c r="AHW15" s="71"/>
      <c r="AHX15" s="71"/>
      <c r="AHY15" s="72"/>
      <c r="AHZ15" s="70"/>
      <c r="AIA15" s="71"/>
      <c r="AIB15" s="71"/>
      <c r="AIC15" s="71"/>
      <c r="AID15" s="71"/>
      <c r="AIE15" s="71"/>
      <c r="AIF15" s="72"/>
      <c r="AIG15" s="70"/>
      <c r="AIH15" s="71"/>
      <c r="AII15" s="71"/>
      <c r="AIJ15" s="71"/>
      <c r="AIK15" s="71"/>
      <c r="AIL15" s="71"/>
      <c r="AIM15" s="72"/>
      <c r="AIN15" s="70"/>
      <c r="AIO15" s="71"/>
      <c r="AIP15" s="71"/>
      <c r="AIQ15" s="71"/>
      <c r="AIR15" s="71"/>
      <c r="AIS15" s="71"/>
      <c r="AIT15" s="72"/>
      <c r="AIU15" s="70"/>
      <c r="AIV15" s="71"/>
      <c r="AIW15" s="71"/>
      <c r="AIX15" s="71"/>
      <c r="AIY15" s="71"/>
      <c r="AIZ15" s="71"/>
      <c r="AJA15" s="72"/>
      <c r="AJB15" s="70"/>
      <c r="AJC15" s="71"/>
      <c r="AJD15" s="71"/>
      <c r="AJE15" s="71"/>
      <c r="AJF15" s="71"/>
      <c r="AJG15" s="71"/>
      <c r="AJH15" s="72"/>
      <c r="AJI15" s="70"/>
      <c r="AJJ15" s="71"/>
      <c r="AJK15" s="71"/>
      <c r="AJL15" s="71"/>
      <c r="AJM15" s="71"/>
      <c r="AJN15" s="71"/>
      <c r="AJO15" s="72"/>
      <c r="AJP15" s="70"/>
      <c r="AJQ15" s="71"/>
      <c r="AJR15" s="71"/>
      <c r="AJS15" s="71"/>
      <c r="AJT15" s="71"/>
      <c r="AJU15" s="71"/>
      <c r="AJV15" s="72"/>
      <c r="AJW15" s="70"/>
      <c r="AJX15" s="71"/>
      <c r="AJY15" s="71"/>
      <c r="AJZ15" s="71"/>
      <c r="AKA15" s="71"/>
      <c r="AKB15" s="71"/>
      <c r="AKC15" s="72"/>
      <c r="AKD15" s="70"/>
      <c r="AKE15" s="71"/>
      <c r="AKF15" s="71"/>
      <c r="AKG15" s="71"/>
      <c r="AKH15" s="71"/>
      <c r="AKI15" s="71"/>
      <c r="AKJ15" s="72"/>
      <c r="AKK15" s="70"/>
      <c r="AKL15" s="71"/>
      <c r="AKM15" s="71"/>
      <c r="AKN15" s="71"/>
      <c r="AKO15" s="71"/>
      <c r="AKP15" s="71"/>
      <c r="AKQ15" s="72"/>
      <c r="AKR15" s="70"/>
      <c r="AKS15" s="71"/>
      <c r="AKT15" s="71"/>
      <c r="AKU15" s="71"/>
      <c r="AKV15" s="71"/>
      <c r="AKW15" s="71"/>
      <c r="AKX15" s="72"/>
      <c r="AKY15" s="70"/>
      <c r="AKZ15" s="71"/>
      <c r="ALA15" s="71"/>
      <c r="ALB15" s="71"/>
      <c r="ALC15" s="71"/>
      <c r="ALD15" s="71"/>
      <c r="ALE15" s="72"/>
      <c r="ALF15" s="70"/>
      <c r="ALG15" s="71"/>
      <c r="ALH15" s="71"/>
      <c r="ALI15" s="71"/>
      <c r="ALJ15" s="71"/>
      <c r="ALK15" s="71"/>
      <c r="ALL15" s="72"/>
      <c r="ALM15" s="70"/>
      <c r="ALN15" s="71"/>
      <c r="ALO15" s="71"/>
      <c r="ALP15" s="71"/>
      <c r="ALQ15" s="71"/>
      <c r="ALR15" s="71"/>
      <c r="ALS15" s="72"/>
      <c r="ALT15" s="70"/>
      <c r="ALU15" s="71"/>
      <c r="ALV15" s="71"/>
      <c r="ALW15" s="71"/>
      <c r="ALX15" s="71"/>
      <c r="ALY15" s="71"/>
      <c r="ALZ15" s="72"/>
      <c r="AMA15" s="70"/>
      <c r="AMB15" s="71"/>
      <c r="AMC15" s="71"/>
      <c r="AMD15" s="71"/>
      <c r="AME15" s="71"/>
      <c r="AMF15" s="71"/>
      <c r="AMG15" s="72"/>
      <c r="AMH15" s="70"/>
      <c r="AMI15" s="71"/>
      <c r="AMJ15" s="71"/>
      <c r="AMK15" s="71"/>
      <c r="AML15" s="71"/>
      <c r="AMM15" s="71"/>
      <c r="AMN15" s="72"/>
      <c r="AMO15" s="70"/>
      <c r="AMP15" s="71"/>
      <c r="AMQ15" s="71"/>
      <c r="AMR15" s="71"/>
      <c r="AMS15" s="71"/>
      <c r="AMT15" s="71"/>
      <c r="AMU15" s="72"/>
      <c r="AMV15" s="70"/>
      <c r="AMW15" s="71"/>
      <c r="AMX15" s="71"/>
      <c r="AMY15" s="71"/>
      <c r="AMZ15" s="71"/>
      <c r="ANA15" s="71"/>
      <c r="ANB15" s="72"/>
      <c r="ANC15" s="70"/>
      <c r="AND15" s="71"/>
      <c r="ANE15" s="71"/>
      <c r="ANF15" s="71"/>
      <c r="ANG15" s="71"/>
      <c r="ANH15" s="71"/>
      <c r="ANI15" s="72"/>
      <c r="ANJ15" s="70"/>
      <c r="ANK15" s="71"/>
      <c r="ANL15" s="71"/>
      <c r="ANM15" s="71"/>
      <c r="ANN15" s="71"/>
      <c r="ANO15" s="71"/>
      <c r="ANP15" s="72"/>
      <c r="ANQ15" s="70"/>
      <c r="ANR15" s="71"/>
      <c r="ANS15" s="71"/>
      <c r="ANT15" s="71"/>
      <c r="ANU15" s="71"/>
      <c r="ANV15" s="71"/>
      <c r="ANW15" s="72"/>
      <c r="ANX15" s="70"/>
      <c r="ANY15" s="71"/>
      <c r="ANZ15" s="71"/>
      <c r="AOA15" s="71"/>
      <c r="AOB15" s="71"/>
      <c r="AOC15" s="71"/>
      <c r="AOD15" s="72"/>
      <c r="AOE15" s="70"/>
      <c r="AOF15" s="71"/>
      <c r="AOG15" s="71"/>
      <c r="AOH15" s="71"/>
      <c r="AOI15" s="71"/>
      <c r="AOJ15" s="71"/>
      <c r="AOK15" s="72"/>
      <c r="AOL15" s="70"/>
      <c r="AOM15" s="71"/>
      <c r="AON15" s="71"/>
      <c r="AOO15" s="71"/>
      <c r="AOP15" s="71"/>
      <c r="AOQ15" s="71"/>
      <c r="AOR15" s="72"/>
      <c r="AOS15" s="70"/>
      <c r="AOT15" s="71"/>
      <c r="AOU15" s="71"/>
      <c r="AOV15" s="71"/>
      <c r="AOW15" s="71"/>
      <c r="AOX15" s="71"/>
      <c r="AOY15" s="72"/>
      <c r="AOZ15" s="70"/>
      <c r="APA15" s="71"/>
      <c r="APB15" s="71"/>
      <c r="APC15" s="71"/>
      <c r="APD15" s="71"/>
      <c r="APE15" s="71"/>
      <c r="APF15" s="72"/>
      <c r="APG15" s="70"/>
      <c r="APH15" s="71"/>
      <c r="API15" s="71"/>
      <c r="APJ15" s="71"/>
      <c r="APK15" s="71"/>
      <c r="APL15" s="71"/>
      <c r="APM15" s="72"/>
      <c r="APN15" s="70"/>
      <c r="APO15" s="71"/>
      <c r="APP15" s="71"/>
      <c r="APQ15" s="71"/>
      <c r="APR15" s="71"/>
      <c r="APS15" s="71"/>
      <c r="APT15" s="72"/>
      <c r="APU15" s="70"/>
      <c r="APV15" s="71"/>
      <c r="APW15" s="71"/>
      <c r="APX15" s="71"/>
      <c r="APY15" s="71"/>
      <c r="APZ15" s="71"/>
      <c r="AQA15" s="72"/>
      <c r="AQB15" s="70"/>
      <c r="AQC15" s="71"/>
      <c r="AQD15" s="71"/>
      <c r="AQE15" s="71"/>
      <c r="AQF15" s="71"/>
      <c r="AQG15" s="71"/>
      <c r="AQH15" s="72"/>
      <c r="AQI15" s="70"/>
      <c r="AQJ15" s="71"/>
      <c r="AQK15" s="71"/>
      <c r="AQL15" s="71"/>
      <c r="AQM15" s="71"/>
      <c r="AQN15" s="71"/>
      <c r="AQO15" s="72"/>
      <c r="AQP15" s="70"/>
      <c r="AQQ15" s="71"/>
      <c r="AQR15" s="71"/>
      <c r="AQS15" s="71"/>
      <c r="AQT15" s="71"/>
      <c r="AQU15" s="71"/>
      <c r="AQV15" s="72"/>
      <c r="AQW15" s="70"/>
      <c r="AQX15" s="71"/>
      <c r="AQY15" s="71"/>
      <c r="AQZ15" s="71"/>
      <c r="ARA15" s="71"/>
      <c r="ARB15" s="71"/>
      <c r="ARC15" s="72"/>
      <c r="ARD15" s="70"/>
      <c r="ARE15" s="71"/>
      <c r="ARF15" s="71"/>
      <c r="ARG15" s="71"/>
      <c r="ARH15" s="71"/>
      <c r="ARI15" s="71"/>
      <c r="ARJ15" s="72"/>
      <c r="ARK15" s="70"/>
      <c r="ARL15" s="71"/>
      <c r="ARM15" s="71"/>
      <c r="ARN15" s="71"/>
      <c r="ARO15" s="71"/>
      <c r="ARP15" s="71"/>
      <c r="ARQ15" s="72"/>
      <c r="ARR15" s="70"/>
      <c r="ARS15" s="71"/>
      <c r="ART15" s="71"/>
      <c r="ARU15" s="71"/>
      <c r="ARV15" s="71"/>
      <c r="ARW15" s="71"/>
      <c r="ARX15" s="72"/>
      <c r="ARY15" s="70"/>
      <c r="ARZ15" s="71"/>
      <c r="ASA15" s="71"/>
      <c r="ASB15" s="71"/>
      <c r="ASC15" s="71"/>
      <c r="ASD15" s="71"/>
      <c r="ASE15" s="72"/>
      <c r="ASF15" s="70"/>
      <c r="ASG15" s="71"/>
      <c r="ASH15" s="71"/>
      <c r="ASI15" s="71"/>
      <c r="ASJ15" s="71"/>
      <c r="ASK15" s="71"/>
      <c r="ASL15" s="72"/>
      <c r="ASM15" s="70"/>
      <c r="ASN15" s="71"/>
      <c r="ASO15" s="71"/>
      <c r="ASP15" s="71"/>
      <c r="ASQ15" s="71"/>
      <c r="ASR15" s="71"/>
      <c r="ASS15" s="72"/>
      <c r="AST15" s="70"/>
      <c r="ASU15" s="71"/>
      <c r="ASV15" s="71"/>
      <c r="ASW15" s="71"/>
      <c r="ASX15" s="71"/>
      <c r="ASY15" s="71"/>
      <c r="ASZ15" s="72"/>
      <c r="ATA15" s="70"/>
      <c r="ATB15" s="71"/>
      <c r="ATC15" s="71"/>
      <c r="ATD15" s="71"/>
      <c r="ATE15" s="71"/>
      <c r="ATF15" s="71"/>
      <c r="ATG15" s="72"/>
      <c r="ATH15" s="70"/>
      <c r="ATI15" s="71"/>
      <c r="ATJ15" s="71"/>
      <c r="ATK15" s="71"/>
      <c r="ATL15" s="71"/>
      <c r="ATM15" s="71"/>
      <c r="ATN15" s="72"/>
      <c r="ATO15" s="70"/>
      <c r="ATP15" s="71"/>
      <c r="ATQ15" s="71"/>
      <c r="ATR15" s="71"/>
      <c r="ATS15" s="71"/>
      <c r="ATT15" s="71"/>
      <c r="ATU15" s="72"/>
      <c r="ATV15" s="70"/>
      <c r="ATW15" s="71"/>
      <c r="ATX15" s="71"/>
      <c r="ATY15" s="71"/>
      <c r="ATZ15" s="71"/>
      <c r="AUA15" s="71"/>
      <c r="AUB15" s="72"/>
      <c r="AUC15" s="70"/>
      <c r="AUD15" s="71"/>
      <c r="AUE15" s="71"/>
      <c r="AUF15" s="71"/>
      <c r="AUG15" s="71"/>
      <c r="AUH15" s="71"/>
      <c r="AUI15" s="72"/>
      <c r="AUJ15" s="70"/>
      <c r="AUK15" s="71"/>
      <c r="AUL15" s="71"/>
      <c r="AUM15" s="71"/>
      <c r="AUN15" s="71"/>
      <c r="AUO15" s="71"/>
      <c r="AUP15" s="72"/>
      <c r="AUQ15" s="70"/>
      <c r="AUR15" s="71"/>
      <c r="AUS15" s="71"/>
      <c r="AUT15" s="71"/>
      <c r="AUU15" s="71"/>
      <c r="AUV15" s="71"/>
      <c r="AUW15" s="72"/>
      <c r="AUX15" s="70"/>
      <c r="AUY15" s="71"/>
      <c r="AUZ15" s="71"/>
      <c r="AVA15" s="71"/>
      <c r="AVB15" s="71"/>
      <c r="AVC15" s="71"/>
      <c r="AVD15" s="72"/>
      <c r="AVE15" s="70"/>
      <c r="AVF15" s="71"/>
      <c r="AVG15" s="71"/>
      <c r="AVH15" s="71"/>
      <c r="AVI15" s="71"/>
      <c r="AVJ15" s="71"/>
      <c r="AVK15" s="72"/>
      <c r="AVL15" s="70"/>
      <c r="AVM15" s="71"/>
      <c r="AVN15" s="71"/>
      <c r="AVO15" s="71"/>
      <c r="AVP15" s="71"/>
      <c r="AVQ15" s="71"/>
      <c r="AVR15" s="72"/>
      <c r="AVS15" s="70"/>
      <c r="AVT15" s="71"/>
      <c r="AVU15" s="71"/>
      <c r="AVV15" s="71"/>
      <c r="AVW15" s="71"/>
      <c r="AVX15" s="71"/>
      <c r="AVY15" s="72"/>
      <c r="AVZ15" s="70"/>
      <c r="AWA15" s="71"/>
      <c r="AWB15" s="71"/>
      <c r="AWC15" s="71"/>
      <c r="AWD15" s="71"/>
      <c r="AWE15" s="71"/>
      <c r="AWF15" s="72"/>
      <c r="AWG15" s="70"/>
      <c r="AWH15" s="71"/>
      <c r="AWI15" s="71"/>
      <c r="AWJ15" s="71"/>
      <c r="AWK15" s="71"/>
      <c r="AWL15" s="71"/>
      <c r="AWM15" s="72"/>
      <c r="AWN15" s="70"/>
      <c r="AWO15" s="71"/>
      <c r="AWP15" s="71"/>
      <c r="AWQ15" s="71"/>
      <c r="AWR15" s="71"/>
      <c r="AWS15" s="71"/>
      <c r="AWT15" s="72"/>
      <c r="AWU15" s="70"/>
      <c r="AWV15" s="71"/>
      <c r="AWW15" s="71"/>
      <c r="AWX15" s="71"/>
      <c r="AWY15" s="71"/>
      <c r="AWZ15" s="71"/>
      <c r="AXA15" s="72"/>
      <c r="AXB15" s="70"/>
      <c r="AXC15" s="71"/>
      <c r="AXD15" s="71"/>
      <c r="AXE15" s="71"/>
      <c r="AXF15" s="71"/>
      <c r="AXG15" s="71"/>
      <c r="AXH15" s="72"/>
      <c r="AXI15" s="70"/>
      <c r="AXJ15" s="71"/>
      <c r="AXK15" s="71"/>
      <c r="AXL15" s="71"/>
      <c r="AXM15" s="71"/>
      <c r="AXN15" s="71"/>
      <c r="AXO15" s="72"/>
      <c r="AXP15" s="70"/>
      <c r="AXQ15" s="71"/>
      <c r="AXR15" s="71"/>
      <c r="AXS15" s="71"/>
      <c r="AXT15" s="71"/>
      <c r="AXU15" s="71"/>
      <c r="AXV15" s="72"/>
      <c r="AXW15" s="70"/>
      <c r="AXX15" s="71"/>
      <c r="AXY15" s="71"/>
      <c r="AXZ15" s="71"/>
      <c r="AYA15" s="71"/>
      <c r="AYB15" s="71"/>
      <c r="AYC15" s="72"/>
      <c r="AYD15" s="70"/>
      <c r="AYE15" s="71"/>
      <c r="AYF15" s="71"/>
      <c r="AYG15" s="71"/>
      <c r="AYH15" s="71"/>
      <c r="AYI15" s="71"/>
      <c r="AYJ15" s="72"/>
      <c r="AYK15" s="70"/>
      <c r="AYL15" s="71"/>
      <c r="AYM15" s="71"/>
      <c r="AYN15" s="71"/>
      <c r="AYO15" s="71"/>
      <c r="AYP15" s="71"/>
      <c r="AYQ15" s="72"/>
      <c r="AYR15" s="70"/>
      <c r="AYS15" s="71"/>
      <c r="AYT15" s="71"/>
      <c r="AYU15" s="71"/>
      <c r="AYV15" s="71"/>
      <c r="AYW15" s="71"/>
      <c r="AYX15" s="72"/>
      <c r="AYY15" s="70"/>
      <c r="AYZ15" s="71"/>
      <c r="AZA15" s="71"/>
      <c r="AZB15" s="71"/>
      <c r="AZC15" s="71"/>
      <c r="AZD15" s="71"/>
      <c r="AZE15" s="72"/>
      <c r="AZF15" s="70"/>
      <c r="AZG15" s="71"/>
      <c r="AZH15" s="71"/>
      <c r="AZI15" s="71"/>
      <c r="AZJ15" s="71"/>
      <c r="AZK15" s="71"/>
      <c r="AZL15" s="72"/>
      <c r="AZM15" s="70"/>
      <c r="AZN15" s="71"/>
      <c r="AZO15" s="71"/>
      <c r="AZP15" s="71"/>
      <c r="AZQ15" s="71"/>
      <c r="AZR15" s="71"/>
      <c r="AZS15" s="72"/>
      <c r="AZT15" s="70"/>
      <c r="AZU15" s="71"/>
      <c r="AZV15" s="71"/>
      <c r="AZW15" s="71"/>
      <c r="AZX15" s="71"/>
      <c r="AZY15" s="71"/>
      <c r="AZZ15" s="72"/>
      <c r="BAA15" s="70"/>
      <c r="BAB15" s="71"/>
      <c r="BAC15" s="71"/>
      <c r="BAD15" s="71"/>
      <c r="BAE15" s="71"/>
      <c r="BAF15" s="71"/>
      <c r="BAG15" s="72"/>
      <c r="BAH15" s="70"/>
      <c r="BAI15" s="71"/>
      <c r="BAJ15" s="71"/>
      <c r="BAK15" s="71"/>
      <c r="BAL15" s="71"/>
      <c r="BAM15" s="71"/>
      <c r="BAN15" s="72"/>
      <c r="BAO15" s="70"/>
      <c r="BAP15" s="71"/>
      <c r="BAQ15" s="71"/>
      <c r="BAR15" s="71"/>
      <c r="BAS15" s="71"/>
      <c r="BAT15" s="71"/>
      <c r="BAU15" s="72"/>
      <c r="BAV15" s="70"/>
      <c r="BAW15" s="71"/>
      <c r="BAX15" s="71"/>
      <c r="BAY15" s="71"/>
      <c r="BAZ15" s="71"/>
      <c r="BBA15" s="71"/>
      <c r="BBB15" s="72"/>
      <c r="BBC15" s="70"/>
      <c r="BBD15" s="71"/>
      <c r="BBE15" s="71"/>
      <c r="BBF15" s="71"/>
      <c r="BBG15" s="71"/>
      <c r="BBH15" s="71"/>
      <c r="BBI15" s="72"/>
      <c r="BBJ15" s="70"/>
      <c r="BBK15" s="71"/>
      <c r="BBL15" s="71"/>
      <c r="BBM15" s="71"/>
      <c r="BBN15" s="71"/>
      <c r="BBO15" s="71"/>
      <c r="BBP15" s="72"/>
      <c r="BBQ15" s="70"/>
      <c r="BBR15" s="71"/>
      <c r="BBS15" s="71"/>
      <c r="BBT15" s="71"/>
      <c r="BBU15" s="71"/>
      <c r="BBV15" s="71"/>
      <c r="BBW15" s="72"/>
      <c r="BBX15" s="70"/>
      <c r="BBY15" s="71"/>
      <c r="BBZ15" s="71"/>
      <c r="BCA15" s="71"/>
      <c r="BCB15" s="71"/>
      <c r="BCC15" s="71"/>
      <c r="BCD15" s="72"/>
      <c r="BCE15" s="70"/>
      <c r="BCF15" s="71"/>
      <c r="BCG15" s="71"/>
      <c r="BCH15" s="71"/>
      <c r="BCI15" s="71"/>
      <c r="BCJ15" s="71"/>
      <c r="BCK15" s="72"/>
      <c r="BCL15" s="70"/>
      <c r="BCM15" s="71"/>
      <c r="BCN15" s="71"/>
      <c r="BCO15" s="71"/>
      <c r="BCP15" s="71"/>
      <c r="BCQ15" s="71"/>
      <c r="BCR15" s="72"/>
      <c r="BCS15" s="70"/>
      <c r="BCT15" s="71"/>
      <c r="BCU15" s="71"/>
      <c r="BCV15" s="71"/>
      <c r="BCW15" s="71"/>
      <c r="BCX15" s="71"/>
      <c r="BCY15" s="72"/>
      <c r="BCZ15" s="70"/>
      <c r="BDA15" s="71"/>
      <c r="BDB15" s="71"/>
      <c r="BDC15" s="71"/>
      <c r="BDD15" s="71"/>
      <c r="BDE15" s="71"/>
      <c r="BDF15" s="72"/>
      <c r="BDG15" s="70"/>
      <c r="BDH15" s="71"/>
      <c r="BDI15" s="71"/>
      <c r="BDJ15" s="71"/>
      <c r="BDK15" s="71"/>
      <c r="BDL15" s="71"/>
      <c r="BDM15" s="72"/>
      <c r="BDN15" s="70"/>
      <c r="BDO15" s="71"/>
      <c r="BDP15" s="71"/>
      <c r="BDQ15" s="71"/>
      <c r="BDR15" s="71"/>
      <c r="BDS15" s="71"/>
      <c r="BDT15" s="72"/>
      <c r="BDU15" s="70"/>
      <c r="BDV15" s="71"/>
      <c r="BDW15" s="71"/>
      <c r="BDX15" s="71"/>
      <c r="BDY15" s="71"/>
      <c r="BDZ15" s="71"/>
      <c r="BEA15" s="72"/>
      <c r="BEB15" s="70"/>
      <c r="BEC15" s="71"/>
      <c r="BED15" s="71"/>
      <c r="BEE15" s="71"/>
      <c r="BEF15" s="71"/>
      <c r="BEG15" s="71"/>
      <c r="BEH15" s="72"/>
      <c r="BEI15" s="70"/>
      <c r="BEJ15" s="71"/>
      <c r="BEK15" s="71"/>
      <c r="BEL15" s="71"/>
      <c r="BEM15" s="71"/>
      <c r="BEN15" s="71"/>
      <c r="BEO15" s="72"/>
      <c r="BEP15" s="70"/>
      <c r="BEQ15" s="71"/>
      <c r="BER15" s="71"/>
      <c r="BES15" s="71"/>
      <c r="BET15" s="71"/>
      <c r="BEU15" s="71"/>
      <c r="BEV15" s="72"/>
      <c r="BEW15" s="70"/>
      <c r="BEX15" s="71"/>
      <c r="BEY15" s="71"/>
      <c r="BEZ15" s="71"/>
      <c r="BFA15" s="71"/>
      <c r="BFB15" s="71"/>
      <c r="BFC15" s="72"/>
      <c r="BFD15" s="70"/>
      <c r="BFE15" s="71"/>
      <c r="BFF15" s="71"/>
      <c r="BFG15" s="71"/>
      <c r="BFH15" s="71"/>
      <c r="BFI15" s="71"/>
      <c r="BFJ15" s="72"/>
      <c r="BFK15" s="70"/>
      <c r="BFL15" s="71"/>
      <c r="BFM15" s="71"/>
      <c r="BFN15" s="71"/>
      <c r="BFO15" s="71"/>
      <c r="BFP15" s="71"/>
      <c r="BFQ15" s="72"/>
      <c r="BFR15" s="70"/>
      <c r="BFS15" s="71"/>
      <c r="BFT15" s="71"/>
      <c r="BFU15" s="71"/>
      <c r="BFV15" s="71"/>
      <c r="BFW15" s="71"/>
      <c r="BFX15" s="72"/>
      <c r="BFY15" s="70"/>
      <c r="BFZ15" s="71"/>
      <c r="BGA15" s="71"/>
      <c r="BGB15" s="71"/>
      <c r="BGC15" s="71"/>
      <c r="BGD15" s="71"/>
      <c r="BGE15" s="72"/>
      <c r="BGF15" s="70"/>
      <c r="BGG15" s="71"/>
      <c r="BGH15" s="71"/>
      <c r="BGI15" s="71"/>
      <c r="BGJ15" s="71"/>
      <c r="BGK15" s="71"/>
      <c r="BGL15" s="72"/>
      <c r="BGM15" s="70"/>
      <c r="BGN15" s="71"/>
      <c r="BGO15" s="71"/>
      <c r="BGP15" s="71"/>
      <c r="BGQ15" s="71"/>
      <c r="BGR15" s="71"/>
      <c r="BGS15" s="72"/>
      <c r="BGT15" s="70"/>
      <c r="BGU15" s="71"/>
      <c r="BGV15" s="71"/>
      <c r="BGW15" s="71"/>
      <c r="BGX15" s="71"/>
      <c r="BGY15" s="71"/>
      <c r="BGZ15" s="72"/>
      <c r="BHA15" s="70"/>
      <c r="BHB15" s="71"/>
      <c r="BHC15" s="71"/>
      <c r="BHD15" s="71"/>
      <c r="BHE15" s="71"/>
      <c r="BHF15" s="71"/>
      <c r="BHG15" s="72"/>
      <c r="BHH15" s="70"/>
      <c r="BHI15" s="71"/>
      <c r="BHJ15" s="71"/>
      <c r="BHK15" s="71"/>
      <c r="BHL15" s="71"/>
      <c r="BHM15" s="71"/>
      <c r="BHN15" s="72"/>
      <c r="BHO15" s="70"/>
      <c r="BHP15" s="71"/>
      <c r="BHQ15" s="71"/>
      <c r="BHR15" s="71"/>
      <c r="BHS15" s="71"/>
      <c r="BHT15" s="71"/>
      <c r="BHU15" s="72"/>
      <c r="BHV15" s="70"/>
      <c r="BHW15" s="71"/>
      <c r="BHX15" s="71"/>
      <c r="BHY15" s="71"/>
      <c r="BHZ15" s="71"/>
      <c r="BIA15" s="71"/>
      <c r="BIB15" s="72"/>
      <c r="BIC15" s="70"/>
      <c r="BID15" s="71"/>
      <c r="BIE15" s="71"/>
      <c r="BIF15" s="71"/>
      <c r="BIG15" s="71"/>
      <c r="BIH15" s="71"/>
      <c r="BII15" s="72"/>
      <c r="BIJ15" s="70"/>
      <c r="BIK15" s="71"/>
      <c r="BIL15" s="71"/>
      <c r="BIM15" s="71"/>
      <c r="BIN15" s="71"/>
      <c r="BIO15" s="71"/>
      <c r="BIP15" s="72"/>
      <c r="BIQ15" s="70"/>
      <c r="BIR15" s="71"/>
      <c r="BIS15" s="71"/>
      <c r="BIT15" s="71"/>
      <c r="BIU15" s="71"/>
      <c r="BIV15" s="71"/>
      <c r="BIW15" s="72"/>
      <c r="BIX15" s="70"/>
      <c r="BIY15" s="71"/>
      <c r="BIZ15" s="71"/>
      <c r="BJA15" s="71"/>
      <c r="BJB15" s="71"/>
      <c r="BJC15" s="71"/>
      <c r="BJD15" s="72"/>
      <c r="BJE15" s="70"/>
      <c r="BJF15" s="71"/>
      <c r="BJG15" s="71"/>
      <c r="BJH15" s="71"/>
      <c r="BJI15" s="71"/>
      <c r="BJJ15" s="71"/>
      <c r="BJK15" s="72"/>
      <c r="BJL15" s="70"/>
      <c r="BJM15" s="71"/>
      <c r="BJN15" s="71"/>
      <c r="BJO15" s="71"/>
      <c r="BJP15" s="71"/>
      <c r="BJQ15" s="71"/>
      <c r="BJR15" s="72"/>
      <c r="BJS15" s="70"/>
      <c r="BJT15" s="71"/>
      <c r="BJU15" s="71"/>
      <c r="BJV15" s="71"/>
      <c r="BJW15" s="71"/>
      <c r="BJX15" s="71"/>
      <c r="BJY15" s="72"/>
      <c r="BJZ15" s="70"/>
      <c r="BKA15" s="71"/>
      <c r="BKB15" s="71"/>
      <c r="BKC15" s="71"/>
      <c r="BKD15" s="71"/>
      <c r="BKE15" s="71"/>
      <c r="BKF15" s="72"/>
      <c r="BKG15" s="70"/>
      <c r="BKH15" s="71"/>
      <c r="BKI15" s="71"/>
      <c r="BKJ15" s="71"/>
      <c r="BKK15" s="71"/>
      <c r="BKL15" s="71"/>
      <c r="BKM15" s="72"/>
      <c r="BKN15" s="70"/>
      <c r="BKO15" s="71"/>
      <c r="BKP15" s="71"/>
      <c r="BKQ15" s="71"/>
      <c r="BKR15" s="71"/>
      <c r="BKS15" s="71"/>
      <c r="BKT15" s="72"/>
      <c r="BKU15" s="70"/>
      <c r="BKV15" s="71"/>
      <c r="BKW15" s="71"/>
      <c r="BKX15" s="71"/>
      <c r="BKY15" s="71"/>
      <c r="BKZ15" s="71"/>
      <c r="BLA15" s="72"/>
      <c r="BLB15" s="70"/>
      <c r="BLC15" s="71"/>
      <c r="BLD15" s="71"/>
      <c r="BLE15" s="71"/>
      <c r="BLF15" s="71"/>
      <c r="BLG15" s="71"/>
      <c r="BLH15" s="72"/>
      <c r="BLI15" s="70"/>
      <c r="BLJ15" s="71"/>
      <c r="BLK15" s="71"/>
      <c r="BLL15" s="71"/>
      <c r="BLM15" s="71"/>
      <c r="BLN15" s="71"/>
      <c r="BLO15" s="72"/>
      <c r="BLP15" s="70"/>
      <c r="BLQ15" s="71"/>
      <c r="BLR15" s="71"/>
      <c r="BLS15" s="71"/>
      <c r="BLT15" s="71"/>
      <c r="BLU15" s="71"/>
      <c r="BLV15" s="72"/>
      <c r="BLW15" s="70"/>
      <c r="BLX15" s="71"/>
      <c r="BLY15" s="71"/>
      <c r="BLZ15" s="71"/>
      <c r="BMA15" s="71"/>
      <c r="BMB15" s="71"/>
      <c r="BMC15" s="72"/>
      <c r="BMD15" s="70"/>
      <c r="BME15" s="71"/>
      <c r="BMF15" s="71"/>
      <c r="BMG15" s="71"/>
      <c r="BMH15" s="71"/>
      <c r="BMI15" s="71"/>
      <c r="BMJ15" s="72"/>
      <c r="BMK15" s="70"/>
      <c r="BML15" s="71"/>
      <c r="BMM15" s="71"/>
      <c r="BMN15" s="71"/>
      <c r="BMO15" s="71"/>
      <c r="BMP15" s="71"/>
      <c r="BMQ15" s="72"/>
      <c r="BMR15" s="70"/>
      <c r="BMS15" s="71"/>
      <c r="BMT15" s="71"/>
      <c r="BMU15" s="71"/>
      <c r="BMV15" s="71"/>
      <c r="BMW15" s="71"/>
      <c r="BMX15" s="72"/>
      <c r="BMY15" s="70"/>
      <c r="BMZ15" s="71"/>
      <c r="BNA15" s="71"/>
      <c r="BNB15" s="71"/>
      <c r="BNC15" s="71"/>
      <c r="BND15" s="71"/>
      <c r="BNE15" s="72"/>
      <c r="BNF15" s="70"/>
      <c r="BNG15" s="71"/>
      <c r="BNH15" s="71"/>
      <c r="BNI15" s="71"/>
      <c r="BNJ15" s="71"/>
      <c r="BNK15" s="71"/>
      <c r="BNL15" s="72"/>
      <c r="BNM15" s="70"/>
      <c r="BNN15" s="71"/>
      <c r="BNO15" s="71"/>
      <c r="BNP15" s="71"/>
      <c r="BNQ15" s="71"/>
      <c r="BNR15" s="71"/>
      <c r="BNS15" s="72"/>
      <c r="BNT15" s="70"/>
      <c r="BNU15" s="71"/>
      <c r="BNV15" s="71"/>
      <c r="BNW15" s="71"/>
      <c r="BNX15" s="71"/>
      <c r="BNY15" s="71"/>
      <c r="BNZ15" s="72"/>
      <c r="BOA15" s="70"/>
      <c r="BOB15" s="71"/>
      <c r="BOC15" s="71"/>
      <c r="BOD15" s="71"/>
      <c r="BOE15" s="71"/>
      <c r="BOF15" s="71"/>
      <c r="BOG15" s="72"/>
      <c r="BOH15" s="70"/>
      <c r="BOI15" s="71"/>
      <c r="BOJ15" s="71"/>
      <c r="BOK15" s="71"/>
      <c r="BOL15" s="71"/>
      <c r="BOM15" s="71"/>
      <c r="BON15" s="72"/>
      <c r="BOO15" s="70"/>
      <c r="BOP15" s="71"/>
      <c r="BOQ15" s="71"/>
      <c r="BOR15" s="71"/>
      <c r="BOS15" s="71"/>
      <c r="BOT15" s="71"/>
      <c r="BOU15" s="72"/>
      <c r="BOV15" s="70"/>
      <c r="BOW15" s="71"/>
      <c r="BOX15" s="71"/>
      <c r="BOY15" s="71"/>
      <c r="BOZ15" s="71"/>
      <c r="BPA15" s="71"/>
      <c r="BPB15" s="72"/>
      <c r="BPC15" s="70"/>
      <c r="BPD15" s="71"/>
      <c r="BPE15" s="71"/>
      <c r="BPF15" s="71"/>
      <c r="BPG15" s="71"/>
      <c r="BPH15" s="71"/>
      <c r="BPI15" s="72"/>
      <c r="BPJ15" s="70"/>
      <c r="BPK15" s="71"/>
      <c r="BPL15" s="71"/>
      <c r="BPM15" s="71"/>
      <c r="BPN15" s="71"/>
      <c r="BPO15" s="71"/>
      <c r="BPP15" s="72"/>
      <c r="BPQ15" s="70"/>
      <c r="BPR15" s="71"/>
      <c r="BPS15" s="71"/>
      <c r="BPT15" s="71"/>
      <c r="BPU15" s="71"/>
      <c r="BPV15" s="71"/>
      <c r="BPW15" s="72"/>
      <c r="BPX15" s="70"/>
      <c r="BPY15" s="71"/>
      <c r="BPZ15" s="71"/>
      <c r="BQA15" s="71"/>
      <c r="BQB15" s="71"/>
      <c r="BQC15" s="71"/>
      <c r="BQD15" s="72"/>
      <c r="BQE15" s="70"/>
      <c r="BQF15" s="71"/>
      <c r="BQG15" s="71"/>
      <c r="BQH15" s="71"/>
      <c r="BQI15" s="71"/>
      <c r="BQJ15" s="71"/>
      <c r="BQK15" s="72"/>
      <c r="BQL15" s="70"/>
      <c r="BQM15" s="71"/>
      <c r="BQN15" s="71"/>
      <c r="BQO15" s="71"/>
      <c r="BQP15" s="71"/>
      <c r="BQQ15" s="71"/>
      <c r="BQR15" s="72"/>
      <c r="BQS15" s="70"/>
      <c r="BQT15" s="71"/>
      <c r="BQU15" s="71"/>
      <c r="BQV15" s="71"/>
      <c r="BQW15" s="71"/>
      <c r="BQX15" s="71"/>
      <c r="BQY15" s="72"/>
      <c r="BQZ15" s="70"/>
      <c r="BRA15" s="71"/>
      <c r="BRB15" s="71"/>
      <c r="BRC15" s="71"/>
      <c r="BRD15" s="71"/>
      <c r="BRE15" s="71"/>
      <c r="BRF15" s="72"/>
      <c r="BRG15" s="70"/>
      <c r="BRH15" s="71"/>
      <c r="BRI15" s="71"/>
      <c r="BRJ15" s="71"/>
      <c r="BRK15" s="71"/>
      <c r="BRL15" s="71"/>
      <c r="BRM15" s="72"/>
      <c r="BRN15" s="70"/>
      <c r="BRO15" s="71"/>
      <c r="BRP15" s="71"/>
      <c r="BRQ15" s="71"/>
      <c r="BRR15" s="71"/>
      <c r="BRS15" s="71"/>
      <c r="BRT15" s="72"/>
      <c r="BRU15" s="70"/>
      <c r="BRV15" s="71"/>
      <c r="BRW15" s="71"/>
      <c r="BRX15" s="71"/>
      <c r="BRY15" s="71"/>
      <c r="BRZ15" s="71"/>
      <c r="BSA15" s="72"/>
      <c r="BSB15" s="70"/>
      <c r="BSC15" s="71"/>
      <c r="BSD15" s="71"/>
      <c r="BSE15" s="71"/>
      <c r="BSF15" s="71"/>
      <c r="BSG15" s="71"/>
      <c r="BSH15" s="72"/>
      <c r="BSI15" s="70"/>
      <c r="BSJ15" s="71"/>
      <c r="BSK15" s="71">
        <v>1</v>
      </c>
      <c r="BSL15" s="71"/>
      <c r="BSM15" s="71"/>
      <c r="BSN15" s="71"/>
      <c r="BSO15" s="72"/>
      <c r="BSP15" s="70"/>
      <c r="BSQ15" s="71"/>
      <c r="BSR15" s="71"/>
      <c r="BSS15" s="71"/>
      <c r="BST15" s="71"/>
      <c r="BSU15" s="71"/>
      <c r="BSV15" s="72"/>
      <c r="BSW15" s="70"/>
      <c r="BSX15" s="71"/>
      <c r="BSY15" s="71"/>
      <c r="BSZ15" s="71"/>
      <c r="BTA15" s="71"/>
      <c r="BTB15" s="71"/>
      <c r="BTC15" s="72"/>
      <c r="BTD15" s="70"/>
      <c r="BTE15" s="71"/>
      <c r="BTF15" s="71"/>
      <c r="BTG15" s="71"/>
      <c r="BTH15" s="71"/>
      <c r="BTI15" s="71"/>
      <c r="BTJ15" s="72"/>
      <c r="BTK15" s="70"/>
      <c r="BTL15" s="71"/>
      <c r="BTM15" s="71"/>
      <c r="BTN15" s="71"/>
      <c r="BTO15" s="71"/>
      <c r="BTP15" s="71"/>
      <c r="BTQ15" s="72"/>
      <c r="BTR15" s="70"/>
      <c r="BTS15" s="71"/>
      <c r="BTT15" s="71"/>
      <c r="BTU15" s="71"/>
      <c r="BTV15" s="71"/>
      <c r="BTW15" s="71"/>
      <c r="BTX15" s="72"/>
      <c r="BTY15" s="70"/>
      <c r="BTZ15" s="71"/>
      <c r="BUA15" s="71"/>
      <c r="BUB15" s="71"/>
      <c r="BUC15" s="71"/>
      <c r="BUD15" s="71"/>
      <c r="BUE15" s="72"/>
      <c r="BUF15" s="70"/>
      <c r="BUG15" s="71"/>
      <c r="BUH15" s="71"/>
      <c r="BUI15" s="71"/>
      <c r="BUJ15" s="71"/>
      <c r="BUK15" s="71"/>
      <c r="BUL15" s="72"/>
      <c r="BUM15" s="70"/>
      <c r="BUN15" s="71"/>
      <c r="BUO15" s="71"/>
      <c r="BUP15" s="71"/>
      <c r="BUQ15" s="71"/>
      <c r="BUR15" s="71"/>
      <c r="BUS15" s="72"/>
      <c r="BUT15" s="70"/>
      <c r="BUU15" s="71"/>
      <c r="BUV15" s="71"/>
      <c r="BUW15" s="71"/>
      <c r="BUX15" s="71"/>
      <c r="BUY15" s="71"/>
      <c r="BUZ15" s="72"/>
      <c r="BVA15" s="70"/>
      <c r="BVB15" s="71"/>
      <c r="BVC15" s="71"/>
      <c r="BVD15" s="71"/>
      <c r="BVE15" s="71"/>
      <c r="BVF15" s="71"/>
      <c r="BVG15" s="72"/>
      <c r="BVH15" s="70"/>
      <c r="BVI15" s="71"/>
      <c r="BVJ15" s="71"/>
      <c r="BVK15" s="71"/>
      <c r="BVL15" s="71"/>
      <c r="BVM15" s="71"/>
      <c r="BVN15" s="72"/>
      <c r="BVO15" s="70"/>
      <c r="BVP15" s="71"/>
      <c r="BVQ15" s="71"/>
      <c r="BVR15" s="71"/>
      <c r="BVS15" s="71"/>
      <c r="BVT15" s="71"/>
      <c r="BVU15" s="72"/>
      <c r="BVV15" s="70"/>
      <c r="BVW15" s="71"/>
      <c r="BVX15" s="71"/>
      <c r="BVY15" s="71"/>
      <c r="BVZ15" s="71"/>
      <c r="BWA15" s="71"/>
      <c r="BWB15" s="72"/>
      <c r="BWC15" s="70"/>
      <c r="BWD15" s="71"/>
      <c r="BWE15" s="71"/>
      <c r="BWF15" s="71"/>
      <c r="BWG15" s="71"/>
      <c r="BWH15" s="71"/>
      <c r="BWI15" s="72"/>
      <c r="BWJ15" s="70"/>
      <c r="BWK15" s="71"/>
      <c r="BWL15" s="71"/>
      <c r="BWM15" s="71"/>
      <c r="BWN15" s="71"/>
      <c r="BWO15" s="71"/>
      <c r="BWP15" s="72"/>
      <c r="BWQ15" s="70"/>
      <c r="BWR15" s="71"/>
      <c r="BWS15" s="71"/>
      <c r="BWT15" s="71"/>
      <c r="BWU15" s="71"/>
      <c r="BWV15" s="71"/>
      <c r="BWW15" s="72"/>
      <c r="BWX15" s="70"/>
      <c r="BWY15" s="71"/>
      <c r="BWZ15" s="71"/>
      <c r="BXA15" s="71"/>
      <c r="BXB15" s="71"/>
      <c r="BXC15" s="71"/>
      <c r="BXD15" s="72"/>
      <c r="BXE15" s="70"/>
      <c r="BXF15" s="71"/>
      <c r="BXG15" s="71"/>
      <c r="BXH15" s="71"/>
      <c r="BXI15" s="71"/>
      <c r="BXJ15" s="71"/>
      <c r="BXK15" s="72"/>
      <c r="BXL15" s="70"/>
      <c r="BXM15" s="71"/>
      <c r="BXN15" s="71"/>
      <c r="BXO15" s="71"/>
      <c r="BXP15" s="71"/>
      <c r="BXQ15" s="71"/>
      <c r="BXR15" s="72"/>
      <c r="BXS15" s="70"/>
      <c r="BXT15" s="71"/>
      <c r="BXU15" s="71"/>
      <c r="BXV15" s="71"/>
      <c r="BXW15" s="71"/>
      <c r="BXX15" s="71"/>
      <c r="BXY15" s="72"/>
      <c r="BXZ15" s="70"/>
      <c r="BYA15" s="71"/>
      <c r="BYB15" s="71"/>
      <c r="BYC15" s="71"/>
      <c r="BYD15" s="71"/>
      <c r="BYE15" s="71"/>
      <c r="BYF15" s="72"/>
      <c r="BYG15" s="70"/>
      <c r="BYH15" s="71"/>
      <c r="BYI15" s="71"/>
      <c r="BYJ15" s="71"/>
      <c r="BYK15" s="71"/>
      <c r="BYL15" s="71"/>
      <c r="BYM15" s="72"/>
      <c r="BYN15" s="70"/>
      <c r="BYO15" s="71"/>
      <c r="BYP15" s="71"/>
      <c r="BYQ15" s="71"/>
      <c r="BYR15" s="71"/>
      <c r="BYS15" s="71"/>
      <c r="BYT15" s="72"/>
      <c r="BYU15" s="70"/>
      <c r="BYV15" s="71"/>
      <c r="BYW15" s="71"/>
      <c r="BYX15" s="71"/>
      <c r="BYY15" s="71"/>
      <c r="BYZ15" s="71"/>
      <c r="BZA15" s="72"/>
      <c r="BZB15" s="70"/>
      <c r="BZC15" s="71"/>
      <c r="BZD15" s="71"/>
      <c r="BZE15" s="71"/>
      <c r="BZF15" s="71"/>
      <c r="BZG15" s="71"/>
      <c r="BZH15" s="72"/>
      <c r="BZI15" s="70"/>
      <c r="BZJ15" s="71"/>
      <c r="BZK15" s="71"/>
      <c r="BZL15" s="71"/>
      <c r="BZM15" s="71"/>
      <c r="BZN15" s="71"/>
      <c r="BZO15" s="72"/>
      <c r="BZP15" s="70"/>
      <c r="BZQ15" s="71"/>
      <c r="BZR15" s="71"/>
      <c r="BZS15" s="71"/>
      <c r="BZT15" s="71"/>
      <c r="BZU15" s="71"/>
      <c r="BZV15" s="72"/>
      <c r="BZW15" s="70"/>
      <c r="BZX15" s="71"/>
      <c r="BZY15" s="71"/>
      <c r="BZZ15" s="71"/>
      <c r="CAA15" s="71"/>
      <c r="CAB15" s="71"/>
      <c r="CAC15" s="72"/>
      <c r="CAD15" s="70"/>
      <c r="CAE15" s="71"/>
      <c r="CAF15" s="71"/>
      <c r="CAG15" s="71"/>
      <c r="CAH15" s="71"/>
      <c r="CAI15" s="71"/>
      <c r="CAJ15" s="72"/>
      <c r="CAK15" s="70"/>
      <c r="CAL15" s="71"/>
      <c r="CAM15" s="71"/>
      <c r="CAN15" s="71"/>
      <c r="CAO15" s="71"/>
      <c r="CAP15" s="71"/>
      <c r="CAQ15" s="72"/>
      <c r="CAR15" s="70"/>
      <c r="CAS15" s="71"/>
      <c r="CAT15" s="71"/>
      <c r="CAU15" s="71"/>
      <c r="CAV15" s="71"/>
      <c r="CAW15" s="71"/>
      <c r="CAX15" s="72"/>
      <c r="CAY15" s="70"/>
      <c r="CAZ15" s="71"/>
      <c r="CBA15" s="71"/>
      <c r="CBB15" s="71"/>
      <c r="CBC15" s="71"/>
      <c r="CBD15" s="71"/>
      <c r="CBE15" s="72"/>
      <c r="CBF15" s="70"/>
      <c r="CBG15" s="71"/>
      <c r="CBH15" s="71"/>
      <c r="CBI15" s="71"/>
      <c r="CBJ15" s="71"/>
      <c r="CBK15" s="71"/>
      <c r="CBL15" s="72"/>
      <c r="CBM15" s="70"/>
      <c r="CBN15" s="71"/>
      <c r="CBO15" s="71">
        <v>1</v>
      </c>
      <c r="CBP15" s="71"/>
      <c r="CBQ15" s="71"/>
      <c r="CBR15" s="71">
        <v>1</v>
      </c>
      <c r="CBS15" s="72"/>
      <c r="CBT15" s="70"/>
      <c r="CBU15" s="71"/>
      <c r="CBV15" s="71"/>
      <c r="CBW15" s="71"/>
      <c r="CBX15" s="71"/>
      <c r="CBY15" s="71"/>
      <c r="CBZ15" s="72"/>
      <c r="CCA15" s="70"/>
      <c r="CCB15" s="71"/>
      <c r="CCC15" s="71"/>
      <c r="CCD15" s="71"/>
      <c r="CCE15" s="71"/>
      <c r="CCF15" s="71"/>
      <c r="CCG15" s="72"/>
      <c r="CCH15" s="70"/>
      <c r="CCI15" s="71"/>
      <c r="CCJ15" s="71"/>
      <c r="CCK15" s="71"/>
      <c r="CCL15" s="71"/>
      <c r="CCM15" s="71"/>
      <c r="CCN15" s="72"/>
      <c r="CCO15" s="70"/>
      <c r="CCP15" s="71"/>
      <c r="CCQ15" s="71"/>
      <c r="CCR15" s="71"/>
      <c r="CCS15" s="71"/>
      <c r="CCT15" s="71"/>
      <c r="CCU15" s="72"/>
      <c r="CCV15" s="70"/>
      <c r="CCW15" s="71"/>
      <c r="CCX15" s="71"/>
      <c r="CCY15" s="71"/>
      <c r="CCZ15" s="71"/>
      <c r="CDA15" s="71"/>
      <c r="CDB15" s="72"/>
      <c r="CDC15" s="70"/>
      <c r="CDD15" s="71"/>
      <c r="CDE15" s="71"/>
      <c r="CDF15" s="71"/>
      <c r="CDG15" s="71"/>
      <c r="CDH15" s="71"/>
      <c r="CDI15" s="72"/>
      <c r="CDJ15" s="70"/>
      <c r="CDK15" s="71"/>
      <c r="CDL15" s="71"/>
      <c r="CDM15" s="71"/>
      <c r="CDN15" s="71"/>
      <c r="CDO15" s="71"/>
      <c r="CDP15" s="72"/>
      <c r="CDQ15" s="70"/>
      <c r="CDR15" s="71"/>
      <c r="CDS15" s="71"/>
      <c r="CDT15" s="71"/>
      <c r="CDU15" s="71"/>
      <c r="CDV15" s="71"/>
      <c r="CDW15" s="72"/>
      <c r="CDX15" s="70"/>
      <c r="CDY15" s="71"/>
      <c r="CDZ15" s="71"/>
      <c r="CEA15" s="71"/>
      <c r="CEB15" s="71"/>
      <c r="CEC15" s="71"/>
      <c r="CED15" s="72"/>
      <c r="CEE15" s="70"/>
      <c r="CEF15" s="71"/>
      <c r="CEG15" s="71"/>
      <c r="CEH15" s="71"/>
      <c r="CEI15" s="71"/>
      <c r="CEJ15" s="71"/>
      <c r="CEK15" s="72"/>
      <c r="CEL15" s="70"/>
      <c r="CEM15" s="71"/>
      <c r="CEN15" s="71"/>
      <c r="CEO15" s="71"/>
      <c r="CEP15" s="71"/>
      <c r="CEQ15" s="71"/>
      <c r="CER15" s="72"/>
      <c r="CES15" s="70"/>
      <c r="CET15" s="71"/>
      <c r="CEU15" s="71"/>
      <c r="CEV15" s="71"/>
      <c r="CEW15" s="71"/>
      <c r="CEX15" s="71"/>
      <c r="CEY15" s="72"/>
      <c r="CEZ15" s="70"/>
      <c r="CFA15" s="71"/>
      <c r="CFB15" s="71"/>
      <c r="CFC15" s="71"/>
      <c r="CFD15" s="71"/>
      <c r="CFE15" s="71"/>
      <c r="CFF15" s="72"/>
      <c r="CFG15" s="70"/>
      <c r="CFH15" s="71"/>
      <c r="CFI15" s="71"/>
      <c r="CFJ15" s="71"/>
      <c r="CFK15" s="71"/>
      <c r="CFL15" s="71"/>
      <c r="CFM15" s="72"/>
      <c r="CFN15" s="70"/>
      <c r="CFO15" s="71"/>
      <c r="CFP15" s="71"/>
      <c r="CFQ15" s="71"/>
      <c r="CFR15" s="71"/>
      <c r="CFS15" s="71"/>
      <c r="CFT15" s="72"/>
      <c r="CFU15" s="70"/>
      <c r="CFV15" s="71"/>
      <c r="CFW15" s="71"/>
      <c r="CFX15" s="71"/>
      <c r="CFY15" s="71"/>
      <c r="CFZ15" s="71"/>
      <c r="CGA15" s="72"/>
      <c r="CGB15" s="70"/>
      <c r="CGC15" s="71"/>
      <c r="CGD15" s="71"/>
      <c r="CGE15" s="71"/>
      <c r="CGF15" s="71"/>
      <c r="CGG15" s="71"/>
      <c r="CGH15" s="72"/>
      <c r="CGI15" s="70"/>
      <c r="CGJ15" s="71"/>
      <c r="CGK15" s="71"/>
      <c r="CGL15" s="71"/>
      <c r="CGM15" s="71"/>
      <c r="CGN15" s="71"/>
      <c r="CGO15" s="72"/>
      <c r="CGP15" s="70"/>
      <c r="CGQ15" s="71"/>
      <c r="CGR15" s="71"/>
      <c r="CGS15" s="71"/>
      <c r="CGT15" s="71"/>
      <c r="CGU15" s="71"/>
      <c r="CGV15" s="72"/>
      <c r="CGW15" s="70"/>
      <c r="CGX15" s="71"/>
      <c r="CGY15" s="71"/>
      <c r="CGZ15" s="71"/>
      <c r="CHA15" s="71"/>
      <c r="CHB15" s="71"/>
      <c r="CHC15" s="72"/>
    </row>
    <row r="16" spans="1:2239" ht="15" customHeight="1">
      <c r="A16" s="124">
        <v>6</v>
      </c>
      <c r="B16" s="195">
        <v>8</v>
      </c>
      <c r="E16" s="197" t="s">
        <v>184</v>
      </c>
      <c r="G16" s="198">
        <v>44197</v>
      </c>
      <c r="H16" s="199">
        <f t="shared" si="277"/>
        <v>5.6</v>
      </c>
      <c r="I16" s="200" t="str">
        <f>IF(ISERROR(INDEX(社員情報!$A:$Z,MATCH($A16,社員情報!$A:$A,0),16))=TRUE,
       "-",
       IF(INDEX(社員情報!$A:$Z,MATCH($A16,社員情報!$A:$A,0),16)=0,
           IF(OR(ISERROR(INDEX(社員情報!$A:$Z,MATCH($A16,社員情報!$A:$A,0),10))=TRUE,INDEX(社員情報!$A:$Z,MATCH($A16,社員情報!$A:$A,0),10)=0),
               "-",
               INDEX(社員情報!$A:$Z,MATCH($A16,社員情報!$A:$A,0),10)),
           INDEX(社員情報!$A:$Z,MATCH($A16,社員情報!$A:$A,0),16)))</f>
        <v>-</v>
      </c>
      <c r="J16" s="201" t="str">
        <f>IF(ISERROR(INDEX(社員情報!$A:$Z,MATCH($A16,社員情報!$A:$A,0),17))=TRUE,
       "-",
       IF(INDEX(社員情報!$A:$Z,MATCH($A16,社員情報!$A:$A,0),16)=0,
           IF(OR(ISERROR(INDEX(社員情報!$A:$Z,MATCH($A16,社員情報!$A:$A,0),11))=TRUE,INDEX(社員情報!$A:$Z,MATCH($A16,社員情報!$A:$A,0),11)=0),
               "-",
               INDEX(社員情報!$A:$Z,MATCH($A16,社員情報!$A:$A,0),11)),
           INDEX(社員情報!$A:$Z,MATCH($A16,社員情報!$A:$A,0),17)))</f>
        <v>-</v>
      </c>
      <c r="K16" s="202">
        <f>IF(ISERROR(INDEX(社員情報!$A:$R,MATCH($A16,社員情報!$A:$A,0),18))=TRUE,
       0,
       INDEX(社員情報!$A:$R,MATCH($A16,社員情報!$A:$A,0),18))</f>
        <v>0</v>
      </c>
      <c r="N16" s="203">
        <f>IF(ISERROR(INDEX(社員情報!$A:$O,MATCH($A16,社員情報!$A:$A,0),13))=TRUE,
       0,
       INDEX(社員情報!$A:$O,MATCH($A16,社員情報!$A:$A,0),13))</f>
        <v>0</v>
      </c>
      <c r="O16" s="204" t="e">
        <f>INDEX(社員情報!$A:$O,MATCH($A16,社員情報!$A:$A,0),MATCH(O$11,社員情報!$2:$2,0))</f>
        <v>#N/A</v>
      </c>
      <c r="P16" s="205">
        <f t="shared" si="278"/>
        <v>0</v>
      </c>
      <c r="Q16" s="205">
        <f t="shared" si="279"/>
        <v>0</v>
      </c>
      <c r="R16" s="205">
        <f t="shared" si="280"/>
        <v>0</v>
      </c>
      <c r="S16" s="205">
        <f t="shared" si="281"/>
        <v>0</v>
      </c>
      <c r="T16" s="205">
        <f t="shared" si="282"/>
        <v>0</v>
      </c>
      <c r="U16" s="205">
        <f t="shared" si="283"/>
        <v>0</v>
      </c>
      <c r="V16" s="205">
        <f t="shared" si="284"/>
        <v>0</v>
      </c>
      <c r="W16" s="205">
        <f t="shared" si="285"/>
        <v>0</v>
      </c>
      <c r="X16" s="205">
        <f t="shared" si="286"/>
        <v>0</v>
      </c>
      <c r="Y16" s="205">
        <f t="shared" si="287"/>
        <v>0</v>
      </c>
      <c r="Z16" s="205">
        <f t="shared" si="288"/>
        <v>0</v>
      </c>
      <c r="AA16" s="205">
        <f t="shared" si="289"/>
        <v>0</v>
      </c>
      <c r="AB16" s="204">
        <f t="shared" si="290"/>
        <v>0</v>
      </c>
      <c r="AC16" s="206" t="str">
        <f ca="1">IF(ISERROR(INDEX(社員情報!$A:$AC,MATCH($A16,社員情報!$A:$A,0),MATCH(AC$11,社員情報!$2:$2,0)))=TRUE,
       "-",
       IF($AD16="-",
           "-",
           INDEX(社員情報!$A:$AC,MATCH($A16,社員情報!$A:$A,0),MATCH(AC$11,社員情報!$2:$2,0))))</f>
        <v>-</v>
      </c>
      <c r="AD16" s="207" t="str">
        <f>IF(ISERROR(INDEX(社員情報!$A:$AB,MATCH($A16,社員情報!$A:$A,0),23))=TRUE,
       "-",
       IF(OR(INDEX(社員情報!$A:$AB,MATCH($A16,社員情報!$A:$A,0),25)="-",
              INDEX(社員情報!$A:$AB,MATCH($A16,社員情報!$A:$A,0),23)=0,
              INDEX(社員情報!$A:$AB,MATCH($A16,社員情報!$A:$A,0),24)&lt;DATE($E$10,$F$10,1)),
           "-",
           INDEX(社員情報!$A:$AB,MATCH($A16,社員情報!$A:$A,0),23)))</f>
        <v>-</v>
      </c>
      <c r="AE16" s="207" t="str">
        <f>IF(ISERROR(INDEX(社員情報!$A:$AB,MATCH($A16,社員情報!$A:$A,0),24))=TRUE,
       "-",
       IF($AD16="-",
           "-",
           INDEX(社員情報!$A:$AB,MATCH($A16,社員情報!$A:$A,0),24)))</f>
        <v>-</v>
      </c>
      <c r="AF16" s="208">
        <f ca="1">IF(ISERROR(INDEX(社員情報!$A:$O,MATCH($A16,社員情報!$A:$A,0),MATCH(AF$11,社員情報!$2:$2,0)))=TRUE,
       0,
       IF(INDEX(社員情報!$A:$O,MATCH($A16,社員情報!$A:$A,0),MATCH(AF$11,社員情報!$2:$2,0))&lt;0,
           0,
           INDEX(社員情報!$A:$O,MATCH($A16,社員情報!$A:$A,0),MATCH(AF$11,社員情報!$2:$2,0))))</f>
        <v>0</v>
      </c>
      <c r="AI16" s="70"/>
      <c r="AJ16" s="71"/>
      <c r="AK16" s="71"/>
      <c r="AL16" s="71"/>
      <c r="AM16" s="71"/>
      <c r="AN16" s="71"/>
      <c r="AO16" s="72"/>
      <c r="AP16" s="70"/>
      <c r="AQ16" s="71"/>
      <c r="AR16" s="71"/>
      <c r="AS16" s="71"/>
      <c r="AT16" s="71"/>
      <c r="AU16" s="71"/>
      <c r="AV16" s="72"/>
      <c r="AW16" s="70"/>
      <c r="AX16" s="71"/>
      <c r="AY16" s="71"/>
      <c r="AZ16" s="71"/>
      <c r="BA16" s="71"/>
      <c r="BB16" s="71"/>
      <c r="BC16" s="72"/>
      <c r="BD16" s="70"/>
      <c r="BE16" s="71"/>
      <c r="BF16" s="71"/>
      <c r="BG16" s="71"/>
      <c r="BH16" s="71"/>
      <c r="BI16" s="71"/>
      <c r="BJ16" s="72"/>
      <c r="BK16" s="70"/>
      <c r="BL16" s="71"/>
      <c r="BM16" s="71"/>
      <c r="BN16" s="71"/>
      <c r="BO16" s="71"/>
      <c r="BP16" s="71"/>
      <c r="BQ16" s="72"/>
      <c r="BR16" s="70"/>
      <c r="BS16" s="71"/>
      <c r="BT16" s="71"/>
      <c r="BU16" s="71"/>
      <c r="BV16" s="71"/>
      <c r="BW16" s="71"/>
      <c r="BX16" s="72"/>
      <c r="BY16" s="70"/>
      <c r="BZ16" s="71"/>
      <c r="CA16" s="71"/>
      <c r="CB16" s="71"/>
      <c r="CC16" s="71"/>
      <c r="CD16" s="71"/>
      <c r="CE16" s="72"/>
      <c r="CF16" s="70"/>
      <c r="CG16" s="71"/>
      <c r="CH16" s="71"/>
      <c r="CI16" s="71"/>
      <c r="CJ16" s="71"/>
      <c r="CK16" s="71"/>
      <c r="CL16" s="72"/>
      <c r="CM16" s="70"/>
      <c r="CN16" s="71"/>
      <c r="CO16" s="71"/>
      <c r="CP16" s="71"/>
      <c r="CQ16" s="71"/>
      <c r="CR16" s="71"/>
      <c r="CS16" s="72"/>
      <c r="CT16" s="70"/>
      <c r="CU16" s="71"/>
      <c r="CV16" s="71"/>
      <c r="CW16" s="71"/>
      <c r="CX16" s="71"/>
      <c r="CY16" s="71"/>
      <c r="CZ16" s="72"/>
      <c r="DA16" s="70"/>
      <c r="DB16" s="71"/>
      <c r="DC16" s="71"/>
      <c r="DD16" s="71"/>
      <c r="DE16" s="71"/>
      <c r="DF16" s="71"/>
      <c r="DG16" s="72"/>
      <c r="DH16" s="70"/>
      <c r="DI16" s="71"/>
      <c r="DJ16" s="71"/>
      <c r="DK16" s="71"/>
      <c r="DL16" s="71"/>
      <c r="DM16" s="71"/>
      <c r="DN16" s="72"/>
      <c r="DO16" s="70"/>
      <c r="DP16" s="71"/>
      <c r="DQ16" s="71"/>
      <c r="DR16" s="71"/>
      <c r="DS16" s="71"/>
      <c r="DT16" s="71"/>
      <c r="DU16" s="72"/>
      <c r="DV16" s="70"/>
      <c r="DW16" s="71"/>
      <c r="DX16" s="71"/>
      <c r="DY16" s="71"/>
      <c r="DZ16" s="71"/>
      <c r="EA16" s="71"/>
      <c r="EB16" s="72"/>
      <c r="EC16" s="70"/>
      <c r="ED16" s="71"/>
      <c r="EE16" s="71"/>
      <c r="EF16" s="71"/>
      <c r="EG16" s="71"/>
      <c r="EH16" s="71"/>
      <c r="EI16" s="72"/>
      <c r="EJ16" s="70"/>
      <c r="EK16" s="71"/>
      <c r="EL16" s="71"/>
      <c r="EM16" s="71"/>
      <c r="EN16" s="71"/>
      <c r="EO16" s="71"/>
      <c r="EP16" s="72"/>
      <c r="EQ16" s="70"/>
      <c r="ER16" s="71"/>
      <c r="ES16" s="71"/>
      <c r="ET16" s="71"/>
      <c r="EU16" s="71"/>
      <c r="EV16" s="71"/>
      <c r="EW16" s="72"/>
      <c r="EX16" s="70"/>
      <c r="EY16" s="71"/>
      <c r="EZ16" s="71"/>
      <c r="FA16" s="71"/>
      <c r="FB16" s="71"/>
      <c r="FC16" s="71"/>
      <c r="FD16" s="72"/>
      <c r="FE16" s="70"/>
      <c r="FF16" s="71"/>
      <c r="FG16" s="71"/>
      <c r="FH16" s="71"/>
      <c r="FI16" s="71"/>
      <c r="FJ16" s="71"/>
      <c r="FK16" s="72"/>
      <c r="FL16" s="70"/>
      <c r="FM16" s="71"/>
      <c r="FN16" s="71"/>
      <c r="FO16" s="71"/>
      <c r="FP16" s="71"/>
      <c r="FQ16" s="71"/>
      <c r="FR16" s="72"/>
      <c r="FS16" s="70"/>
      <c r="FT16" s="71"/>
      <c r="FU16" s="71"/>
      <c r="FV16" s="71"/>
      <c r="FW16" s="71"/>
      <c r="FX16" s="71"/>
      <c r="FY16" s="72"/>
      <c r="FZ16" s="70"/>
      <c r="GA16" s="71"/>
      <c r="GB16" s="71"/>
      <c r="GC16" s="71"/>
      <c r="GD16" s="71"/>
      <c r="GE16" s="71"/>
      <c r="GF16" s="72"/>
      <c r="GG16" s="70"/>
      <c r="GH16" s="71"/>
      <c r="GI16" s="71"/>
      <c r="GJ16" s="71"/>
      <c r="GK16" s="71"/>
      <c r="GL16" s="71"/>
      <c r="GM16" s="72"/>
      <c r="GN16" s="70"/>
      <c r="GO16" s="71"/>
      <c r="GP16" s="71"/>
      <c r="GQ16" s="71"/>
      <c r="GR16" s="71"/>
      <c r="GS16" s="71"/>
      <c r="GT16" s="72"/>
      <c r="GU16" s="70"/>
      <c r="GV16" s="71"/>
      <c r="GW16" s="71"/>
      <c r="GX16" s="71"/>
      <c r="GY16" s="71"/>
      <c r="GZ16" s="71"/>
      <c r="HA16" s="72"/>
      <c r="HB16" s="70"/>
      <c r="HC16" s="71"/>
      <c r="HD16" s="71"/>
      <c r="HE16" s="71"/>
      <c r="HF16" s="71"/>
      <c r="HG16" s="71"/>
      <c r="HH16" s="72"/>
      <c r="HI16" s="70"/>
      <c r="HJ16" s="71"/>
      <c r="HK16" s="71"/>
      <c r="HL16" s="71"/>
      <c r="HM16" s="71"/>
      <c r="HN16" s="71"/>
      <c r="HO16" s="72"/>
      <c r="HP16" s="70"/>
      <c r="HQ16" s="71"/>
      <c r="HR16" s="71"/>
      <c r="HS16" s="71"/>
      <c r="HT16" s="71"/>
      <c r="HU16" s="71"/>
      <c r="HV16" s="72"/>
      <c r="HW16" s="70"/>
      <c r="HX16" s="71"/>
      <c r="HY16" s="71"/>
      <c r="HZ16" s="71"/>
      <c r="IA16" s="71"/>
      <c r="IB16" s="71"/>
      <c r="IC16" s="72"/>
      <c r="ID16" s="70"/>
      <c r="IE16" s="71"/>
      <c r="IF16" s="71"/>
      <c r="IG16" s="71"/>
      <c r="IH16" s="71"/>
      <c r="II16" s="71"/>
      <c r="IJ16" s="72"/>
      <c r="IK16" s="70"/>
      <c r="IL16" s="71"/>
      <c r="IM16" s="71"/>
      <c r="IN16" s="71"/>
      <c r="IO16" s="71"/>
      <c r="IP16" s="71"/>
      <c r="IQ16" s="72"/>
      <c r="IR16" s="70"/>
      <c r="IS16" s="71"/>
      <c r="IT16" s="71"/>
      <c r="IU16" s="71"/>
      <c r="IV16" s="71"/>
      <c r="IW16" s="71"/>
      <c r="IX16" s="72"/>
      <c r="IY16" s="70"/>
      <c r="IZ16" s="71"/>
      <c r="JA16" s="71"/>
      <c r="JB16" s="71"/>
      <c r="JC16" s="71"/>
      <c r="JD16" s="71"/>
      <c r="JE16" s="72"/>
      <c r="JF16" s="70"/>
      <c r="JG16" s="71"/>
      <c r="JH16" s="71"/>
      <c r="JI16" s="71"/>
      <c r="JJ16" s="71"/>
      <c r="JK16" s="71"/>
      <c r="JL16" s="72"/>
      <c r="JM16" s="70"/>
      <c r="JN16" s="71"/>
      <c r="JO16" s="71"/>
      <c r="JP16" s="71"/>
      <c r="JQ16" s="71"/>
      <c r="JR16" s="71"/>
      <c r="JS16" s="72"/>
      <c r="JT16" s="70"/>
      <c r="JU16" s="71"/>
      <c r="JV16" s="71"/>
      <c r="JW16" s="71"/>
      <c r="JX16" s="71"/>
      <c r="JY16" s="71"/>
      <c r="JZ16" s="72"/>
      <c r="KA16" s="70"/>
      <c r="KB16" s="71"/>
      <c r="KC16" s="71"/>
      <c r="KD16" s="71"/>
      <c r="KE16" s="71"/>
      <c r="KF16" s="71"/>
      <c r="KG16" s="72"/>
      <c r="KH16" s="70"/>
      <c r="KI16" s="71"/>
      <c r="KJ16" s="71"/>
      <c r="KK16" s="71"/>
      <c r="KL16" s="71"/>
      <c r="KM16" s="71"/>
      <c r="KN16" s="72"/>
      <c r="KO16" s="70"/>
      <c r="KP16" s="71"/>
      <c r="KQ16" s="71"/>
      <c r="KR16" s="71"/>
      <c r="KS16" s="71"/>
      <c r="KT16" s="71"/>
      <c r="KU16" s="72"/>
      <c r="KV16" s="70"/>
      <c r="KW16" s="71"/>
      <c r="KX16" s="71"/>
      <c r="KY16" s="71"/>
      <c r="KZ16" s="71"/>
      <c r="LA16" s="71"/>
      <c r="LB16" s="72"/>
      <c r="LC16" s="70"/>
      <c r="LD16" s="71"/>
      <c r="LE16" s="71"/>
      <c r="LF16" s="71"/>
      <c r="LG16" s="71"/>
      <c r="LH16" s="71"/>
      <c r="LI16" s="72"/>
      <c r="LJ16" s="70"/>
      <c r="LK16" s="71"/>
      <c r="LL16" s="71"/>
      <c r="LM16" s="71"/>
      <c r="LN16" s="71"/>
      <c r="LO16" s="71"/>
      <c r="LP16" s="72"/>
      <c r="LQ16" s="70"/>
      <c r="LR16" s="71"/>
      <c r="LS16" s="71"/>
      <c r="LT16" s="71"/>
      <c r="LU16" s="71"/>
      <c r="LV16" s="71"/>
      <c r="LW16" s="72"/>
      <c r="LX16" s="70"/>
      <c r="LY16" s="71"/>
      <c r="LZ16" s="71"/>
      <c r="MA16" s="71"/>
      <c r="MB16" s="71"/>
      <c r="MC16" s="71"/>
      <c r="MD16" s="72"/>
      <c r="ME16" s="70"/>
      <c r="MF16" s="71"/>
      <c r="MG16" s="71"/>
      <c r="MH16" s="71"/>
      <c r="MI16" s="71"/>
      <c r="MJ16" s="71"/>
      <c r="MK16" s="72"/>
      <c r="ML16" s="70"/>
      <c r="MM16" s="71"/>
      <c r="MN16" s="71"/>
      <c r="MO16" s="71"/>
      <c r="MP16" s="71"/>
      <c r="MQ16" s="71"/>
      <c r="MR16" s="72"/>
      <c r="MS16" s="70"/>
      <c r="MT16" s="71"/>
      <c r="MU16" s="71"/>
      <c r="MV16" s="71"/>
      <c r="MW16" s="71"/>
      <c r="MX16" s="71"/>
      <c r="MY16" s="72"/>
      <c r="MZ16" s="70"/>
      <c r="NA16" s="71"/>
      <c r="NB16" s="71"/>
      <c r="NC16" s="71"/>
      <c r="ND16" s="71"/>
      <c r="NE16" s="71"/>
      <c r="NF16" s="72"/>
      <c r="NG16" s="70"/>
      <c r="NH16" s="71"/>
      <c r="NI16" s="71"/>
      <c r="NJ16" s="71"/>
      <c r="NK16" s="71"/>
      <c r="NL16" s="71"/>
      <c r="NM16" s="72"/>
      <c r="NN16" s="70"/>
      <c r="NO16" s="71"/>
      <c r="NP16" s="71"/>
      <c r="NQ16" s="71"/>
      <c r="NR16" s="71"/>
      <c r="NS16" s="71"/>
      <c r="NT16" s="72"/>
      <c r="NU16" s="70"/>
      <c r="NV16" s="71"/>
      <c r="NW16" s="71"/>
      <c r="NX16" s="71"/>
      <c r="NY16" s="71"/>
      <c r="NZ16" s="71"/>
      <c r="OA16" s="72"/>
      <c r="OB16" s="70"/>
      <c r="OC16" s="71"/>
      <c r="OD16" s="71"/>
      <c r="OE16" s="71"/>
      <c r="OF16" s="71"/>
      <c r="OG16" s="71"/>
      <c r="OH16" s="72"/>
      <c r="OI16" s="70"/>
      <c r="OJ16" s="71"/>
      <c r="OK16" s="71"/>
      <c r="OL16" s="71"/>
      <c r="OM16" s="71"/>
      <c r="ON16" s="71"/>
      <c r="OO16" s="72"/>
      <c r="OP16" s="70"/>
      <c r="OQ16" s="71"/>
      <c r="OR16" s="71"/>
      <c r="OS16" s="71"/>
      <c r="OT16" s="71"/>
      <c r="OU16" s="71"/>
      <c r="OV16" s="72"/>
      <c r="OW16" s="70"/>
      <c r="OX16" s="71"/>
      <c r="OY16" s="71"/>
      <c r="OZ16" s="71"/>
      <c r="PA16" s="71"/>
      <c r="PB16" s="71"/>
      <c r="PC16" s="72"/>
      <c r="PD16" s="70"/>
      <c r="PE16" s="71"/>
      <c r="PF16" s="71"/>
      <c r="PG16" s="71"/>
      <c r="PH16" s="71"/>
      <c r="PI16" s="71"/>
      <c r="PJ16" s="72"/>
      <c r="PK16" s="70"/>
      <c r="PL16" s="71"/>
      <c r="PM16" s="71"/>
      <c r="PN16" s="71"/>
      <c r="PO16" s="71"/>
      <c r="PP16" s="71"/>
      <c r="PQ16" s="72"/>
      <c r="PR16" s="70"/>
      <c r="PS16" s="71"/>
      <c r="PT16" s="71"/>
      <c r="PU16" s="71"/>
      <c r="PV16" s="71"/>
      <c r="PW16" s="71"/>
      <c r="PX16" s="72"/>
      <c r="PY16" s="70"/>
      <c r="PZ16" s="71"/>
      <c r="QA16" s="71"/>
      <c r="QB16" s="71"/>
      <c r="QC16" s="71"/>
      <c r="QD16" s="71"/>
      <c r="QE16" s="72"/>
      <c r="QF16" s="70"/>
      <c r="QG16" s="71"/>
      <c r="QH16" s="71"/>
      <c r="QI16" s="71"/>
      <c r="QJ16" s="71"/>
      <c r="QK16" s="71"/>
      <c r="QL16" s="72"/>
      <c r="QM16" s="70"/>
      <c r="QN16" s="71"/>
      <c r="QO16" s="71"/>
      <c r="QP16" s="71"/>
      <c r="QQ16" s="71"/>
      <c r="QR16" s="71"/>
      <c r="QS16" s="72"/>
      <c r="QT16" s="70"/>
      <c r="QU16" s="71"/>
      <c r="QV16" s="71"/>
      <c r="QW16" s="71"/>
      <c r="QX16" s="71"/>
      <c r="QY16" s="71"/>
      <c r="QZ16" s="72"/>
      <c r="RA16" s="70"/>
      <c r="RB16" s="71"/>
      <c r="RC16" s="71"/>
      <c r="RD16" s="71"/>
      <c r="RE16" s="71"/>
      <c r="RF16" s="71"/>
      <c r="RG16" s="72"/>
      <c r="RH16" s="70"/>
      <c r="RI16" s="71"/>
      <c r="RJ16" s="71"/>
      <c r="RK16" s="71"/>
      <c r="RL16" s="71"/>
      <c r="RM16" s="71"/>
      <c r="RN16" s="72"/>
      <c r="RO16" s="70"/>
      <c r="RP16" s="71"/>
      <c r="RQ16" s="71"/>
      <c r="RR16" s="71"/>
      <c r="RS16" s="71"/>
      <c r="RT16" s="71"/>
      <c r="RU16" s="72"/>
      <c r="RV16" s="70"/>
      <c r="RW16" s="71"/>
      <c r="RX16" s="71"/>
      <c r="RY16" s="71"/>
      <c r="RZ16" s="71"/>
      <c r="SA16" s="71"/>
      <c r="SB16" s="72"/>
      <c r="SC16" s="70"/>
      <c r="SD16" s="71"/>
      <c r="SE16" s="71"/>
      <c r="SF16" s="71"/>
      <c r="SG16" s="71"/>
      <c r="SH16" s="71"/>
      <c r="SI16" s="72"/>
      <c r="SJ16" s="70"/>
      <c r="SK16" s="71"/>
      <c r="SL16" s="71"/>
      <c r="SM16" s="71"/>
      <c r="SN16" s="71"/>
      <c r="SO16" s="71"/>
      <c r="SP16" s="72"/>
      <c r="SQ16" s="70"/>
      <c r="SR16" s="71"/>
      <c r="SS16" s="71"/>
      <c r="ST16" s="71"/>
      <c r="SU16" s="71"/>
      <c r="SV16" s="71"/>
      <c r="SW16" s="72"/>
      <c r="SX16" s="70"/>
      <c r="SY16" s="71"/>
      <c r="SZ16" s="71"/>
      <c r="TA16" s="71"/>
      <c r="TB16" s="71"/>
      <c r="TC16" s="71"/>
      <c r="TD16" s="72"/>
      <c r="TE16" s="70"/>
      <c r="TF16" s="71"/>
      <c r="TG16" s="71"/>
      <c r="TH16" s="71"/>
      <c r="TI16" s="71"/>
      <c r="TJ16" s="71"/>
      <c r="TK16" s="72"/>
      <c r="TL16" s="70"/>
      <c r="TM16" s="71"/>
      <c r="TN16" s="71"/>
      <c r="TO16" s="71"/>
      <c r="TP16" s="71"/>
      <c r="TQ16" s="71"/>
      <c r="TR16" s="72"/>
      <c r="TS16" s="70"/>
      <c r="TT16" s="71"/>
      <c r="TU16" s="71"/>
      <c r="TV16" s="71"/>
      <c r="TW16" s="71"/>
      <c r="TX16" s="71"/>
      <c r="TY16" s="72"/>
      <c r="TZ16" s="70"/>
      <c r="UA16" s="71"/>
      <c r="UB16" s="71"/>
      <c r="UC16" s="71"/>
      <c r="UD16" s="71"/>
      <c r="UE16" s="71"/>
      <c r="UF16" s="72"/>
      <c r="UG16" s="70"/>
      <c r="UH16" s="71"/>
      <c r="UI16" s="71"/>
      <c r="UJ16" s="71"/>
      <c r="UK16" s="71"/>
      <c r="UL16" s="71"/>
      <c r="UM16" s="72"/>
      <c r="UN16" s="70"/>
      <c r="UO16" s="71"/>
      <c r="UP16" s="71"/>
      <c r="UQ16" s="71"/>
      <c r="UR16" s="71"/>
      <c r="US16" s="71"/>
      <c r="UT16" s="72"/>
      <c r="UU16" s="70"/>
      <c r="UV16" s="71"/>
      <c r="UW16" s="71"/>
      <c r="UX16" s="71"/>
      <c r="UY16" s="71"/>
      <c r="UZ16" s="71"/>
      <c r="VA16" s="72"/>
      <c r="VB16" s="70"/>
      <c r="VC16" s="71"/>
      <c r="VD16" s="71"/>
      <c r="VE16" s="71"/>
      <c r="VF16" s="71"/>
      <c r="VG16" s="71"/>
      <c r="VH16" s="72"/>
      <c r="VI16" s="70"/>
      <c r="VJ16" s="71"/>
      <c r="VK16" s="71"/>
      <c r="VL16" s="71"/>
      <c r="VM16" s="71"/>
      <c r="VN16" s="71"/>
      <c r="VO16" s="72"/>
      <c r="VP16" s="70"/>
      <c r="VQ16" s="71"/>
      <c r="VR16" s="71"/>
      <c r="VS16" s="71"/>
      <c r="VT16" s="71"/>
      <c r="VU16" s="71"/>
      <c r="VV16" s="72"/>
      <c r="VW16" s="70"/>
      <c r="VX16" s="71"/>
      <c r="VY16" s="71"/>
      <c r="VZ16" s="71"/>
      <c r="WA16" s="71"/>
      <c r="WB16" s="71"/>
      <c r="WC16" s="72"/>
      <c r="WD16" s="70"/>
      <c r="WE16" s="71"/>
      <c r="WF16" s="71"/>
      <c r="WG16" s="71"/>
      <c r="WH16" s="71"/>
      <c r="WI16" s="71"/>
      <c r="WJ16" s="72"/>
      <c r="WK16" s="70"/>
      <c r="WL16" s="71"/>
      <c r="WM16" s="71"/>
      <c r="WN16" s="71"/>
      <c r="WO16" s="71"/>
      <c r="WP16" s="71"/>
      <c r="WQ16" s="72"/>
      <c r="WR16" s="70"/>
      <c r="WS16" s="71"/>
      <c r="WT16" s="71"/>
      <c r="WU16" s="71"/>
      <c r="WV16" s="71"/>
      <c r="WW16" s="71"/>
      <c r="WX16" s="72"/>
      <c r="WY16" s="70"/>
      <c r="WZ16" s="71"/>
      <c r="XA16" s="71"/>
      <c r="XB16" s="71"/>
      <c r="XC16" s="71"/>
      <c r="XD16" s="71"/>
      <c r="XE16" s="72"/>
      <c r="XF16" s="70"/>
      <c r="XG16" s="71"/>
      <c r="XH16" s="71"/>
      <c r="XI16" s="71"/>
      <c r="XJ16" s="71"/>
      <c r="XK16" s="71"/>
      <c r="XL16" s="72"/>
      <c r="XM16" s="70"/>
      <c r="XN16" s="71"/>
      <c r="XO16" s="71"/>
      <c r="XP16" s="71"/>
      <c r="XQ16" s="71"/>
      <c r="XR16" s="71"/>
      <c r="XS16" s="72"/>
      <c r="XT16" s="70"/>
      <c r="XU16" s="71"/>
      <c r="XV16" s="71"/>
      <c r="XW16" s="71"/>
      <c r="XX16" s="71"/>
      <c r="XY16" s="71"/>
      <c r="XZ16" s="72"/>
      <c r="YA16" s="70"/>
      <c r="YB16" s="71"/>
      <c r="YC16" s="71"/>
      <c r="YD16" s="71"/>
      <c r="YE16" s="71"/>
      <c r="YF16" s="71"/>
      <c r="YG16" s="72"/>
      <c r="YH16" s="70"/>
      <c r="YI16" s="71"/>
      <c r="YJ16" s="71"/>
      <c r="YK16" s="71"/>
      <c r="YL16" s="71"/>
      <c r="YM16" s="71"/>
      <c r="YN16" s="72"/>
      <c r="YO16" s="70"/>
      <c r="YP16" s="71"/>
      <c r="YQ16" s="71"/>
      <c r="YR16" s="71"/>
      <c r="YS16" s="71"/>
      <c r="YT16" s="71"/>
      <c r="YU16" s="72"/>
      <c r="YV16" s="70"/>
      <c r="YW16" s="71"/>
      <c r="YX16" s="71"/>
      <c r="YY16" s="71"/>
      <c r="YZ16" s="71"/>
      <c r="ZA16" s="71"/>
      <c r="ZB16" s="72"/>
      <c r="ZC16" s="70"/>
      <c r="ZD16" s="71"/>
      <c r="ZE16" s="71"/>
      <c r="ZF16" s="71"/>
      <c r="ZG16" s="71"/>
      <c r="ZH16" s="71"/>
      <c r="ZI16" s="72"/>
      <c r="ZJ16" s="70"/>
      <c r="ZK16" s="71"/>
      <c r="ZL16" s="71"/>
      <c r="ZM16" s="71"/>
      <c r="ZN16" s="71"/>
      <c r="ZO16" s="71"/>
      <c r="ZP16" s="72"/>
      <c r="ZQ16" s="70"/>
      <c r="ZR16" s="71"/>
      <c r="ZS16" s="71"/>
      <c r="ZT16" s="71"/>
      <c r="ZU16" s="71"/>
      <c r="ZV16" s="71"/>
      <c r="ZW16" s="72"/>
      <c r="ZX16" s="70"/>
      <c r="ZY16" s="71"/>
      <c r="ZZ16" s="71"/>
      <c r="AAA16" s="71"/>
      <c r="AAB16" s="71"/>
      <c r="AAC16" s="71"/>
      <c r="AAD16" s="72"/>
      <c r="AAE16" s="70"/>
      <c r="AAF16" s="71"/>
      <c r="AAG16" s="71"/>
      <c r="AAH16" s="71"/>
      <c r="AAI16" s="71"/>
      <c r="AAJ16" s="71"/>
      <c r="AAK16" s="72"/>
      <c r="AAL16" s="70"/>
      <c r="AAM16" s="71"/>
      <c r="AAN16" s="71"/>
      <c r="AAO16" s="71"/>
      <c r="AAP16" s="71"/>
      <c r="AAQ16" s="71"/>
      <c r="AAR16" s="72"/>
      <c r="AAS16" s="70"/>
      <c r="AAT16" s="71"/>
      <c r="AAU16" s="71"/>
      <c r="AAV16" s="71"/>
      <c r="AAW16" s="71"/>
      <c r="AAX16" s="71"/>
      <c r="AAY16" s="72"/>
      <c r="AAZ16" s="70"/>
      <c r="ABA16" s="71"/>
      <c r="ABB16" s="71"/>
      <c r="ABC16" s="71"/>
      <c r="ABD16" s="71"/>
      <c r="ABE16" s="71"/>
      <c r="ABF16" s="72"/>
      <c r="ABG16" s="70"/>
      <c r="ABH16" s="71"/>
      <c r="ABI16" s="71"/>
      <c r="ABJ16" s="71"/>
      <c r="ABK16" s="71"/>
      <c r="ABL16" s="71"/>
      <c r="ABM16" s="72"/>
      <c r="ABN16" s="70"/>
      <c r="ABO16" s="71"/>
      <c r="ABP16" s="71"/>
      <c r="ABQ16" s="71"/>
      <c r="ABR16" s="71"/>
      <c r="ABS16" s="71"/>
      <c r="ABT16" s="72"/>
      <c r="ABU16" s="70"/>
      <c r="ABV16" s="71"/>
      <c r="ABW16" s="71"/>
      <c r="ABX16" s="71"/>
      <c r="ABY16" s="71"/>
      <c r="ABZ16" s="71"/>
      <c r="ACA16" s="72"/>
      <c r="ACB16" s="70"/>
      <c r="ACC16" s="71"/>
      <c r="ACD16" s="71"/>
      <c r="ACE16" s="71"/>
      <c r="ACF16" s="71"/>
      <c r="ACG16" s="71"/>
      <c r="ACH16" s="72"/>
      <c r="ACI16" s="70"/>
      <c r="ACJ16" s="71"/>
      <c r="ACK16" s="71"/>
      <c r="ACL16" s="71"/>
      <c r="ACM16" s="71"/>
      <c r="ACN16" s="71"/>
      <c r="ACO16" s="72"/>
      <c r="ACP16" s="70"/>
      <c r="ACQ16" s="71"/>
      <c r="ACR16" s="71"/>
      <c r="ACS16" s="71"/>
      <c r="ACT16" s="71"/>
      <c r="ACU16" s="71"/>
      <c r="ACV16" s="72"/>
      <c r="ACW16" s="70"/>
      <c r="ACX16" s="71"/>
      <c r="ACY16" s="71"/>
      <c r="ACZ16" s="71"/>
      <c r="ADA16" s="71"/>
      <c r="ADB16" s="71"/>
      <c r="ADC16" s="72"/>
      <c r="ADD16" s="70"/>
      <c r="ADE16" s="71"/>
      <c r="ADF16" s="71"/>
      <c r="ADG16" s="71"/>
      <c r="ADH16" s="71"/>
      <c r="ADI16" s="71"/>
      <c r="ADJ16" s="72"/>
      <c r="ADK16" s="70"/>
      <c r="ADL16" s="71"/>
      <c r="ADM16" s="71"/>
      <c r="ADN16" s="71"/>
      <c r="ADO16" s="71"/>
      <c r="ADP16" s="71"/>
      <c r="ADQ16" s="72"/>
      <c r="ADR16" s="70"/>
      <c r="ADS16" s="71"/>
      <c r="ADT16" s="71"/>
      <c r="ADU16" s="71"/>
      <c r="ADV16" s="71"/>
      <c r="ADW16" s="71"/>
      <c r="ADX16" s="72"/>
      <c r="ADY16" s="70"/>
      <c r="ADZ16" s="71"/>
      <c r="AEA16" s="71"/>
      <c r="AEB16" s="71"/>
      <c r="AEC16" s="71"/>
      <c r="AED16" s="71"/>
      <c r="AEE16" s="72"/>
      <c r="AEF16" s="70"/>
      <c r="AEG16" s="71"/>
      <c r="AEH16" s="71"/>
      <c r="AEI16" s="71"/>
      <c r="AEJ16" s="71"/>
      <c r="AEK16" s="71"/>
      <c r="AEL16" s="72"/>
      <c r="AEM16" s="70"/>
      <c r="AEN16" s="71"/>
      <c r="AEO16" s="71"/>
      <c r="AEP16" s="71"/>
      <c r="AEQ16" s="71"/>
      <c r="AER16" s="71"/>
      <c r="AES16" s="72"/>
      <c r="AET16" s="70"/>
      <c r="AEU16" s="71"/>
      <c r="AEV16" s="71"/>
      <c r="AEW16" s="71"/>
      <c r="AEX16" s="71"/>
      <c r="AEY16" s="71"/>
      <c r="AEZ16" s="72"/>
      <c r="AFA16" s="70"/>
      <c r="AFB16" s="71"/>
      <c r="AFC16" s="71"/>
      <c r="AFD16" s="71"/>
      <c r="AFE16" s="71"/>
      <c r="AFF16" s="71"/>
      <c r="AFG16" s="72"/>
      <c r="AFH16" s="70"/>
      <c r="AFI16" s="71"/>
      <c r="AFJ16" s="71"/>
      <c r="AFK16" s="71"/>
      <c r="AFL16" s="71"/>
      <c r="AFM16" s="71"/>
      <c r="AFN16" s="72"/>
      <c r="AFO16" s="70"/>
      <c r="AFP16" s="71"/>
      <c r="AFQ16" s="71"/>
      <c r="AFR16" s="71"/>
      <c r="AFS16" s="71"/>
      <c r="AFT16" s="71"/>
      <c r="AFU16" s="72"/>
      <c r="AFV16" s="70"/>
      <c r="AFW16" s="71"/>
      <c r="AFX16" s="71"/>
      <c r="AFY16" s="71"/>
      <c r="AFZ16" s="71"/>
      <c r="AGA16" s="71"/>
      <c r="AGB16" s="72"/>
      <c r="AGC16" s="70"/>
      <c r="AGD16" s="71"/>
      <c r="AGE16" s="71"/>
      <c r="AGF16" s="71"/>
      <c r="AGG16" s="71"/>
      <c r="AGH16" s="71"/>
      <c r="AGI16" s="72"/>
      <c r="AGJ16" s="70"/>
      <c r="AGK16" s="71"/>
      <c r="AGL16" s="71"/>
      <c r="AGM16" s="71"/>
      <c r="AGN16" s="71"/>
      <c r="AGO16" s="71"/>
      <c r="AGP16" s="72"/>
      <c r="AGQ16" s="70"/>
      <c r="AGR16" s="71"/>
      <c r="AGS16" s="71"/>
      <c r="AGT16" s="71"/>
      <c r="AGU16" s="71"/>
      <c r="AGV16" s="71"/>
      <c r="AGW16" s="72"/>
      <c r="AGX16" s="70"/>
      <c r="AGY16" s="71"/>
      <c r="AGZ16" s="71"/>
      <c r="AHA16" s="71"/>
      <c r="AHB16" s="71"/>
      <c r="AHC16" s="71"/>
      <c r="AHD16" s="72"/>
      <c r="AHE16" s="70"/>
      <c r="AHF16" s="71"/>
      <c r="AHG16" s="71"/>
      <c r="AHH16" s="71"/>
      <c r="AHI16" s="71"/>
      <c r="AHJ16" s="71"/>
      <c r="AHK16" s="72"/>
      <c r="AHL16" s="70"/>
      <c r="AHM16" s="71"/>
      <c r="AHN16" s="71"/>
      <c r="AHO16" s="71"/>
      <c r="AHP16" s="71"/>
      <c r="AHQ16" s="71"/>
      <c r="AHR16" s="72"/>
      <c r="AHS16" s="70"/>
      <c r="AHT16" s="71"/>
      <c r="AHU16" s="71"/>
      <c r="AHV16" s="71"/>
      <c r="AHW16" s="71"/>
      <c r="AHX16" s="71"/>
      <c r="AHY16" s="72"/>
      <c r="AHZ16" s="70"/>
      <c r="AIA16" s="71"/>
      <c r="AIB16" s="71"/>
      <c r="AIC16" s="71"/>
      <c r="AID16" s="71"/>
      <c r="AIE16" s="71"/>
      <c r="AIF16" s="72"/>
      <c r="AIG16" s="70"/>
      <c r="AIH16" s="71"/>
      <c r="AII16" s="71"/>
      <c r="AIJ16" s="71"/>
      <c r="AIK16" s="71"/>
      <c r="AIL16" s="71"/>
      <c r="AIM16" s="72"/>
      <c r="AIN16" s="70"/>
      <c r="AIO16" s="71"/>
      <c r="AIP16" s="71"/>
      <c r="AIQ16" s="71"/>
      <c r="AIR16" s="71"/>
      <c r="AIS16" s="71"/>
      <c r="AIT16" s="72"/>
      <c r="AIU16" s="70"/>
      <c r="AIV16" s="71"/>
      <c r="AIW16" s="71"/>
      <c r="AIX16" s="71"/>
      <c r="AIY16" s="71"/>
      <c r="AIZ16" s="71"/>
      <c r="AJA16" s="72"/>
      <c r="AJB16" s="70"/>
      <c r="AJC16" s="71"/>
      <c r="AJD16" s="71"/>
      <c r="AJE16" s="71"/>
      <c r="AJF16" s="71"/>
      <c r="AJG16" s="71"/>
      <c r="AJH16" s="72"/>
      <c r="AJI16" s="70"/>
      <c r="AJJ16" s="71"/>
      <c r="AJK16" s="71"/>
      <c r="AJL16" s="71"/>
      <c r="AJM16" s="71"/>
      <c r="AJN16" s="71"/>
      <c r="AJO16" s="72"/>
      <c r="AJP16" s="70"/>
      <c r="AJQ16" s="71"/>
      <c r="AJR16" s="71"/>
      <c r="AJS16" s="71"/>
      <c r="AJT16" s="71"/>
      <c r="AJU16" s="71"/>
      <c r="AJV16" s="72"/>
      <c r="AJW16" s="70"/>
      <c r="AJX16" s="71"/>
      <c r="AJY16" s="71"/>
      <c r="AJZ16" s="71"/>
      <c r="AKA16" s="71"/>
      <c r="AKB16" s="71"/>
      <c r="AKC16" s="72"/>
      <c r="AKD16" s="70"/>
      <c r="AKE16" s="71"/>
      <c r="AKF16" s="71"/>
      <c r="AKG16" s="71"/>
      <c r="AKH16" s="71"/>
      <c r="AKI16" s="71"/>
      <c r="AKJ16" s="72"/>
      <c r="AKK16" s="70"/>
      <c r="AKL16" s="71"/>
      <c r="AKM16" s="71"/>
      <c r="AKN16" s="71"/>
      <c r="AKO16" s="71"/>
      <c r="AKP16" s="71"/>
      <c r="AKQ16" s="72"/>
      <c r="AKR16" s="70"/>
      <c r="AKS16" s="71"/>
      <c r="AKT16" s="71"/>
      <c r="AKU16" s="71"/>
      <c r="AKV16" s="71"/>
      <c r="AKW16" s="71"/>
      <c r="AKX16" s="72"/>
      <c r="AKY16" s="70"/>
      <c r="AKZ16" s="71"/>
      <c r="ALA16" s="71"/>
      <c r="ALB16" s="71">
        <v>1</v>
      </c>
      <c r="ALC16" s="71"/>
      <c r="ALD16" s="71"/>
      <c r="ALE16" s="72">
        <v>1</v>
      </c>
      <c r="ALF16" s="70"/>
      <c r="ALG16" s="71"/>
      <c r="ALH16" s="71"/>
      <c r="ALI16" s="71"/>
      <c r="ALJ16" s="71"/>
      <c r="ALK16" s="71"/>
      <c r="ALL16" s="72"/>
      <c r="ALM16" s="70"/>
      <c r="ALN16" s="71"/>
      <c r="ALO16" s="71"/>
      <c r="ALP16" s="71"/>
      <c r="ALQ16" s="71"/>
      <c r="ALR16" s="71"/>
      <c r="ALS16" s="72"/>
      <c r="ALT16" s="70"/>
      <c r="ALU16" s="71"/>
      <c r="ALV16" s="71"/>
      <c r="ALW16" s="71"/>
      <c r="ALX16" s="71"/>
      <c r="ALY16" s="71"/>
      <c r="ALZ16" s="72"/>
      <c r="AMA16" s="70"/>
      <c r="AMB16" s="71"/>
      <c r="AMC16" s="71"/>
      <c r="AMD16" s="71"/>
      <c r="AME16" s="71"/>
      <c r="AMF16" s="71"/>
      <c r="AMG16" s="72"/>
      <c r="AMH16" s="70"/>
      <c r="AMI16" s="71"/>
      <c r="AMJ16" s="71"/>
      <c r="AMK16" s="71"/>
      <c r="AML16" s="71"/>
      <c r="AMM16" s="71"/>
      <c r="AMN16" s="72"/>
      <c r="AMO16" s="70"/>
      <c r="AMP16" s="71"/>
      <c r="AMQ16" s="71"/>
      <c r="AMR16" s="71"/>
      <c r="AMS16" s="71"/>
      <c r="AMT16" s="71"/>
      <c r="AMU16" s="72"/>
      <c r="AMV16" s="70"/>
      <c r="AMW16" s="71"/>
      <c r="AMX16" s="71"/>
      <c r="AMY16" s="71"/>
      <c r="AMZ16" s="71"/>
      <c r="ANA16" s="71"/>
      <c r="ANB16" s="72"/>
      <c r="ANC16" s="70"/>
      <c r="AND16" s="71"/>
      <c r="ANE16" s="71"/>
      <c r="ANF16" s="71"/>
      <c r="ANG16" s="71"/>
      <c r="ANH16" s="71"/>
      <c r="ANI16" s="72"/>
      <c r="ANJ16" s="70"/>
      <c r="ANK16" s="71"/>
      <c r="ANL16" s="71"/>
      <c r="ANM16" s="71"/>
      <c r="ANN16" s="71"/>
      <c r="ANO16" s="71"/>
      <c r="ANP16" s="72"/>
      <c r="ANQ16" s="70"/>
      <c r="ANR16" s="71"/>
      <c r="ANS16" s="71"/>
      <c r="ANT16" s="71"/>
      <c r="ANU16" s="71"/>
      <c r="ANV16" s="71"/>
      <c r="ANW16" s="72"/>
      <c r="ANX16" s="70"/>
      <c r="ANY16" s="71"/>
      <c r="ANZ16" s="71"/>
      <c r="AOA16" s="71"/>
      <c r="AOB16" s="71"/>
      <c r="AOC16" s="71"/>
      <c r="AOD16" s="72"/>
      <c r="AOE16" s="70"/>
      <c r="AOF16" s="71"/>
      <c r="AOG16" s="71"/>
      <c r="AOH16" s="71"/>
      <c r="AOI16" s="71"/>
      <c r="AOJ16" s="71"/>
      <c r="AOK16" s="72"/>
      <c r="AOL16" s="70"/>
      <c r="AOM16" s="71"/>
      <c r="AON16" s="71"/>
      <c r="AOO16" s="71"/>
      <c r="AOP16" s="71"/>
      <c r="AOQ16" s="71"/>
      <c r="AOR16" s="72"/>
      <c r="AOS16" s="70"/>
      <c r="AOT16" s="71"/>
      <c r="AOU16" s="71"/>
      <c r="AOV16" s="71"/>
      <c r="AOW16" s="71"/>
      <c r="AOX16" s="71"/>
      <c r="AOY16" s="72"/>
      <c r="AOZ16" s="70"/>
      <c r="APA16" s="71"/>
      <c r="APB16" s="71"/>
      <c r="APC16" s="71"/>
      <c r="APD16" s="71"/>
      <c r="APE16" s="71"/>
      <c r="APF16" s="72"/>
      <c r="APG16" s="70"/>
      <c r="APH16" s="71"/>
      <c r="API16" s="71"/>
      <c r="APJ16" s="71"/>
      <c r="APK16" s="71"/>
      <c r="APL16" s="71"/>
      <c r="APM16" s="72"/>
      <c r="APN16" s="70"/>
      <c r="APO16" s="71"/>
      <c r="APP16" s="71"/>
      <c r="APQ16" s="71"/>
      <c r="APR16" s="71"/>
      <c r="APS16" s="71"/>
      <c r="APT16" s="72"/>
      <c r="APU16" s="70"/>
      <c r="APV16" s="71"/>
      <c r="APW16" s="71"/>
      <c r="APX16" s="71"/>
      <c r="APY16" s="71"/>
      <c r="APZ16" s="71"/>
      <c r="AQA16" s="72"/>
      <c r="AQB16" s="70"/>
      <c r="AQC16" s="71"/>
      <c r="AQD16" s="71"/>
      <c r="AQE16" s="71"/>
      <c r="AQF16" s="71"/>
      <c r="AQG16" s="71"/>
      <c r="AQH16" s="72"/>
      <c r="AQI16" s="70"/>
      <c r="AQJ16" s="71">
        <v>1</v>
      </c>
      <c r="AQK16" s="71">
        <v>1</v>
      </c>
      <c r="AQL16" s="71"/>
      <c r="AQM16" s="71"/>
      <c r="AQN16" s="71"/>
      <c r="AQO16" s="72">
        <v>1</v>
      </c>
      <c r="AQP16" s="70"/>
      <c r="AQQ16" s="71"/>
      <c r="AQR16" s="71"/>
      <c r="AQS16" s="71">
        <v>1</v>
      </c>
      <c r="AQT16" s="71"/>
      <c r="AQU16" s="71"/>
      <c r="AQV16" s="72"/>
      <c r="AQW16" s="70"/>
      <c r="AQX16" s="71"/>
      <c r="AQY16" s="71"/>
      <c r="AQZ16" s="71"/>
      <c r="ARA16" s="71"/>
      <c r="ARB16" s="71"/>
      <c r="ARC16" s="72"/>
      <c r="ARD16" s="70"/>
      <c r="ARE16" s="71"/>
      <c r="ARF16" s="71"/>
      <c r="ARG16" s="71"/>
      <c r="ARH16" s="71"/>
      <c r="ARI16" s="71"/>
      <c r="ARJ16" s="72"/>
      <c r="ARK16" s="70"/>
      <c r="ARL16" s="71"/>
      <c r="ARM16" s="71"/>
      <c r="ARN16" s="71"/>
      <c r="ARO16" s="71"/>
      <c r="ARP16" s="71"/>
      <c r="ARQ16" s="72"/>
      <c r="ARR16" s="70"/>
      <c r="ARS16" s="71"/>
      <c r="ART16" s="71"/>
      <c r="ARU16" s="71"/>
      <c r="ARV16" s="71"/>
      <c r="ARW16" s="71"/>
      <c r="ARX16" s="72"/>
      <c r="ARY16" s="70"/>
      <c r="ARZ16" s="71"/>
      <c r="ASA16" s="71"/>
      <c r="ASB16" s="71"/>
      <c r="ASC16" s="71"/>
      <c r="ASD16" s="71"/>
      <c r="ASE16" s="72"/>
      <c r="ASF16" s="70"/>
      <c r="ASG16" s="71"/>
      <c r="ASH16" s="71"/>
      <c r="ASI16" s="71"/>
      <c r="ASJ16" s="71"/>
      <c r="ASK16" s="71"/>
      <c r="ASL16" s="72"/>
      <c r="ASM16" s="70"/>
      <c r="ASN16" s="71"/>
      <c r="ASO16" s="71"/>
      <c r="ASP16" s="71"/>
      <c r="ASQ16" s="71">
        <v>0</v>
      </c>
      <c r="ASR16" s="71"/>
      <c r="ASS16" s="72"/>
      <c r="AST16" s="70"/>
      <c r="ASU16" s="71"/>
      <c r="ASV16" s="71"/>
      <c r="ASW16" s="71"/>
      <c r="ASX16" s="71"/>
      <c r="ASY16" s="71"/>
      <c r="ASZ16" s="72"/>
      <c r="ATA16" s="70"/>
      <c r="ATB16" s="71"/>
      <c r="ATC16" s="71"/>
      <c r="ATD16" s="71"/>
      <c r="ATE16" s="71"/>
      <c r="ATF16" s="71"/>
      <c r="ATG16" s="72"/>
      <c r="ATH16" s="70"/>
      <c r="ATI16" s="71"/>
      <c r="ATJ16" s="71"/>
      <c r="ATK16" s="71"/>
      <c r="ATL16" s="71"/>
      <c r="ATM16" s="71"/>
      <c r="ATN16" s="72"/>
      <c r="ATO16" s="70"/>
      <c r="ATP16" s="71"/>
      <c r="ATQ16" s="71"/>
      <c r="ATR16" s="71"/>
      <c r="ATS16" s="71"/>
      <c r="ATT16" s="71"/>
      <c r="ATU16" s="72"/>
      <c r="ATV16" s="70"/>
      <c r="ATW16" s="71"/>
      <c r="ATX16" s="71"/>
      <c r="ATY16" s="71"/>
      <c r="ATZ16" s="71"/>
      <c r="AUA16" s="71"/>
      <c r="AUB16" s="72"/>
      <c r="AUC16" s="70"/>
      <c r="AUD16" s="71"/>
      <c r="AUE16" s="71"/>
      <c r="AUF16" s="71"/>
      <c r="AUG16" s="71"/>
      <c r="AUH16" s="71"/>
      <c r="AUI16" s="72"/>
      <c r="AUJ16" s="70"/>
      <c r="AUK16" s="71"/>
      <c r="AUL16" s="71"/>
      <c r="AUM16" s="71"/>
      <c r="AUN16" s="71"/>
      <c r="AUO16" s="71"/>
      <c r="AUP16" s="72"/>
      <c r="AUQ16" s="70"/>
      <c r="AUR16" s="71"/>
      <c r="AUS16" s="71"/>
      <c r="AUT16" s="71"/>
      <c r="AUU16" s="71"/>
      <c r="AUV16" s="71"/>
      <c r="AUW16" s="72"/>
      <c r="AUX16" s="70"/>
      <c r="AUY16" s="71"/>
      <c r="AUZ16" s="71"/>
      <c r="AVA16" s="71"/>
      <c r="AVB16" s="71"/>
      <c r="AVC16" s="71"/>
      <c r="AVD16" s="72"/>
      <c r="AVE16" s="70"/>
      <c r="AVF16" s="71"/>
      <c r="AVG16" s="71"/>
      <c r="AVH16" s="71"/>
      <c r="AVI16" s="71"/>
      <c r="AVJ16" s="71"/>
      <c r="AVK16" s="72"/>
      <c r="AVL16" s="70"/>
      <c r="AVM16" s="71"/>
      <c r="AVN16" s="71"/>
      <c r="AVO16" s="71"/>
      <c r="AVP16" s="71"/>
      <c r="AVQ16" s="71"/>
      <c r="AVR16" s="72"/>
      <c r="AVS16" s="70"/>
      <c r="AVT16" s="71"/>
      <c r="AVU16" s="71"/>
      <c r="AVV16" s="71"/>
      <c r="AVW16" s="71"/>
      <c r="AVX16" s="71"/>
      <c r="AVY16" s="72"/>
      <c r="AVZ16" s="70"/>
      <c r="AWA16" s="71"/>
      <c r="AWB16" s="71"/>
      <c r="AWC16" s="71"/>
      <c r="AWD16" s="71"/>
      <c r="AWE16" s="71"/>
      <c r="AWF16" s="72"/>
      <c r="AWG16" s="70"/>
      <c r="AWH16" s="71"/>
      <c r="AWI16" s="71"/>
      <c r="AWJ16" s="71"/>
      <c r="AWK16" s="71"/>
      <c r="AWL16" s="71"/>
      <c r="AWM16" s="72"/>
      <c r="AWN16" s="70"/>
      <c r="AWO16" s="71"/>
      <c r="AWP16" s="71"/>
      <c r="AWQ16" s="71"/>
      <c r="AWR16" s="71"/>
      <c r="AWS16" s="71"/>
      <c r="AWT16" s="72"/>
      <c r="AWU16" s="70"/>
      <c r="AWV16" s="71"/>
      <c r="AWW16" s="71"/>
      <c r="AWX16" s="71"/>
      <c r="AWY16" s="71"/>
      <c r="AWZ16" s="71"/>
      <c r="AXA16" s="72"/>
      <c r="AXB16" s="70"/>
      <c r="AXC16" s="71"/>
      <c r="AXD16" s="71"/>
      <c r="AXE16" s="71"/>
      <c r="AXF16" s="71"/>
      <c r="AXG16" s="71"/>
      <c r="AXH16" s="72"/>
      <c r="AXI16" s="70"/>
      <c r="AXJ16" s="71"/>
      <c r="AXK16" s="71"/>
      <c r="AXL16" s="71"/>
      <c r="AXM16" s="71"/>
      <c r="AXN16" s="71"/>
      <c r="AXO16" s="72"/>
      <c r="AXP16" s="70"/>
      <c r="AXQ16" s="71"/>
      <c r="AXR16" s="71"/>
      <c r="AXS16" s="71"/>
      <c r="AXT16" s="71"/>
      <c r="AXU16" s="71"/>
      <c r="AXV16" s="72"/>
      <c r="AXW16" s="70"/>
      <c r="AXX16" s="71"/>
      <c r="AXY16" s="71"/>
      <c r="AXZ16" s="71"/>
      <c r="AYA16" s="71"/>
      <c r="AYB16" s="71"/>
      <c r="AYC16" s="72"/>
      <c r="AYD16" s="70"/>
      <c r="AYE16" s="71"/>
      <c r="AYF16" s="71"/>
      <c r="AYG16" s="71"/>
      <c r="AYH16" s="71"/>
      <c r="AYI16" s="71">
        <v>1</v>
      </c>
      <c r="AYJ16" s="72"/>
      <c r="AYK16" s="70"/>
      <c r="AYL16" s="71"/>
      <c r="AYM16" s="71">
        <v>1</v>
      </c>
      <c r="AYN16" s="71"/>
      <c r="AYO16" s="71"/>
      <c r="AYP16" s="71"/>
      <c r="AYQ16" s="72"/>
      <c r="AYR16" s="70"/>
      <c r="AYS16" s="71">
        <v>1</v>
      </c>
      <c r="AYT16" s="71"/>
      <c r="AYU16" s="71"/>
      <c r="AYV16" s="71"/>
      <c r="AYW16" s="71"/>
      <c r="AYX16" s="72">
        <v>1</v>
      </c>
      <c r="AYY16" s="70"/>
      <c r="AYZ16" s="71"/>
      <c r="AZA16" s="71"/>
      <c r="AZB16" s="71"/>
      <c r="AZC16" s="71"/>
      <c r="AZD16" s="71">
        <v>1</v>
      </c>
      <c r="AZE16" s="72">
        <v>1</v>
      </c>
      <c r="AZF16" s="70"/>
      <c r="AZG16" s="71"/>
      <c r="AZH16" s="71"/>
      <c r="AZI16" s="71"/>
      <c r="AZJ16" s="71"/>
      <c r="AZK16" s="71"/>
      <c r="AZL16" s="72"/>
      <c r="AZM16" s="70"/>
      <c r="AZN16" s="71"/>
      <c r="AZO16" s="71"/>
      <c r="AZP16" s="71"/>
      <c r="AZQ16" s="71"/>
      <c r="AZR16" s="71"/>
      <c r="AZS16" s="72"/>
      <c r="AZT16" s="70"/>
      <c r="AZU16" s="71"/>
      <c r="AZV16" s="71"/>
      <c r="AZW16" s="71"/>
      <c r="AZX16" s="71"/>
      <c r="AZY16" s="71"/>
      <c r="AZZ16" s="72"/>
      <c r="BAA16" s="70"/>
      <c r="BAB16" s="71"/>
      <c r="BAC16" s="71"/>
      <c r="BAD16" s="71"/>
      <c r="BAE16" s="71"/>
      <c r="BAF16" s="71"/>
      <c r="BAG16" s="72"/>
      <c r="BAH16" s="70"/>
      <c r="BAI16" s="71"/>
      <c r="BAJ16" s="71"/>
      <c r="BAK16" s="71"/>
      <c r="BAL16" s="71"/>
      <c r="BAM16" s="71"/>
      <c r="BAN16" s="72"/>
      <c r="BAO16" s="70"/>
      <c r="BAP16" s="71"/>
      <c r="BAQ16" s="71"/>
      <c r="BAR16" s="71"/>
      <c r="BAS16" s="71"/>
      <c r="BAT16" s="71"/>
      <c r="BAU16" s="72"/>
      <c r="BAV16" s="70"/>
      <c r="BAW16" s="71"/>
      <c r="BAX16" s="71"/>
      <c r="BAY16" s="71"/>
      <c r="BAZ16" s="71"/>
      <c r="BBA16" s="71"/>
      <c r="BBB16" s="72"/>
      <c r="BBC16" s="70"/>
      <c r="BBD16" s="71"/>
      <c r="BBE16" s="71"/>
      <c r="BBF16" s="71"/>
      <c r="BBG16" s="71"/>
      <c r="BBH16" s="71"/>
      <c r="BBI16" s="72"/>
      <c r="BBJ16" s="70"/>
      <c r="BBK16" s="71"/>
      <c r="BBL16" s="71"/>
      <c r="BBM16" s="71"/>
      <c r="BBN16" s="71"/>
      <c r="BBO16" s="71"/>
      <c r="BBP16" s="72"/>
      <c r="BBQ16" s="70"/>
      <c r="BBR16" s="71"/>
      <c r="BBS16" s="71"/>
      <c r="BBT16" s="71"/>
      <c r="BBU16" s="71"/>
      <c r="BBV16" s="71"/>
      <c r="BBW16" s="72"/>
      <c r="BBX16" s="70"/>
      <c r="BBY16" s="71"/>
      <c r="BBZ16" s="71"/>
      <c r="BCA16" s="71"/>
      <c r="BCB16" s="71"/>
      <c r="BCC16" s="71"/>
      <c r="BCD16" s="72"/>
      <c r="BCE16" s="70"/>
      <c r="BCF16" s="71"/>
      <c r="BCG16" s="71"/>
      <c r="BCH16" s="71"/>
      <c r="BCI16" s="71"/>
      <c r="BCJ16" s="71"/>
      <c r="BCK16" s="72"/>
      <c r="BCL16" s="70"/>
      <c r="BCM16" s="71"/>
      <c r="BCN16" s="71"/>
      <c r="BCO16" s="71"/>
      <c r="BCP16" s="71"/>
      <c r="BCQ16" s="71"/>
      <c r="BCR16" s="72"/>
      <c r="BCS16" s="70"/>
      <c r="BCT16" s="71"/>
      <c r="BCU16" s="71"/>
      <c r="BCV16" s="71"/>
      <c r="BCW16" s="71"/>
      <c r="BCX16" s="71"/>
      <c r="BCY16" s="72"/>
      <c r="BCZ16" s="70"/>
      <c r="BDA16" s="71"/>
      <c r="BDB16" s="71"/>
      <c r="BDC16" s="71"/>
      <c r="BDD16" s="71"/>
      <c r="BDE16" s="71"/>
      <c r="BDF16" s="72"/>
      <c r="BDG16" s="70"/>
      <c r="BDH16" s="71"/>
      <c r="BDI16" s="71"/>
      <c r="BDJ16" s="71"/>
      <c r="BDK16" s="71"/>
      <c r="BDL16" s="71"/>
      <c r="BDM16" s="72"/>
      <c r="BDN16" s="70"/>
      <c r="BDO16" s="71"/>
      <c r="BDP16" s="71"/>
      <c r="BDQ16" s="71"/>
      <c r="BDR16" s="71"/>
      <c r="BDS16" s="71"/>
      <c r="BDT16" s="72"/>
      <c r="BDU16" s="70"/>
      <c r="BDV16" s="71"/>
      <c r="BDW16" s="71"/>
      <c r="BDX16" s="71"/>
      <c r="BDY16" s="71"/>
      <c r="BDZ16" s="71"/>
      <c r="BEA16" s="72"/>
      <c r="BEB16" s="70"/>
      <c r="BEC16" s="71"/>
      <c r="BED16" s="71"/>
      <c r="BEE16" s="71"/>
      <c r="BEF16" s="71"/>
      <c r="BEG16" s="71"/>
      <c r="BEH16" s="72"/>
      <c r="BEI16" s="70"/>
      <c r="BEJ16" s="71"/>
      <c r="BEK16" s="71">
        <v>1</v>
      </c>
      <c r="BEL16" s="71"/>
      <c r="BEM16" s="71"/>
      <c r="BEN16" s="71"/>
      <c r="BEO16" s="72">
        <v>1</v>
      </c>
      <c r="BEP16" s="70">
        <v>1</v>
      </c>
      <c r="BEQ16" s="71"/>
      <c r="BER16" s="71"/>
      <c r="BES16" s="71"/>
      <c r="BET16" s="71"/>
      <c r="BEU16" s="71">
        <v>1</v>
      </c>
      <c r="BEV16" s="72"/>
      <c r="BEW16" s="70"/>
      <c r="BEX16" s="71"/>
      <c r="BEY16" s="71"/>
      <c r="BEZ16" s="71"/>
      <c r="BFA16" s="71"/>
      <c r="BFB16" s="71"/>
      <c r="BFC16" s="72"/>
      <c r="BFD16" s="70"/>
      <c r="BFE16" s="71"/>
      <c r="BFF16" s="71"/>
      <c r="BFG16" s="71"/>
      <c r="BFH16" s="71"/>
      <c r="BFI16" s="71"/>
      <c r="BFJ16" s="72"/>
      <c r="BFK16" s="70"/>
      <c r="BFL16" s="71"/>
      <c r="BFM16" s="71"/>
      <c r="BFN16" s="71"/>
      <c r="BFO16" s="71"/>
      <c r="BFP16" s="71"/>
      <c r="BFQ16" s="72"/>
      <c r="BFR16" s="70"/>
      <c r="BFS16" s="71"/>
      <c r="BFT16" s="71"/>
      <c r="BFU16" s="71"/>
      <c r="BFV16" s="71"/>
      <c r="BFW16" s="71"/>
      <c r="BFX16" s="72"/>
      <c r="BFY16" s="70"/>
      <c r="BFZ16" s="71"/>
      <c r="BGA16" s="71"/>
      <c r="BGB16" s="71"/>
      <c r="BGC16" s="71"/>
      <c r="BGD16" s="71">
        <v>1</v>
      </c>
      <c r="BGE16" s="72"/>
      <c r="BGF16" s="70"/>
      <c r="BGG16" s="71"/>
      <c r="BGH16" s="71"/>
      <c r="BGI16" s="71"/>
      <c r="BGJ16" s="71"/>
      <c r="BGK16" s="71"/>
      <c r="BGL16" s="72"/>
      <c r="BGM16" s="70"/>
      <c r="BGN16" s="71"/>
      <c r="BGO16" s="71"/>
      <c r="BGP16" s="71"/>
      <c r="BGQ16" s="71"/>
      <c r="BGR16" s="71"/>
      <c r="BGS16" s="72"/>
      <c r="BGT16" s="70"/>
      <c r="BGU16" s="71"/>
      <c r="BGV16" s="71"/>
      <c r="BGW16" s="71"/>
      <c r="BGX16" s="71"/>
      <c r="BGY16" s="71"/>
      <c r="BGZ16" s="72"/>
      <c r="BHA16" s="70"/>
      <c r="BHB16" s="71"/>
      <c r="BHC16" s="71"/>
      <c r="BHD16" s="71"/>
      <c r="BHE16" s="71"/>
      <c r="BHF16" s="71"/>
      <c r="BHG16" s="72"/>
      <c r="BHH16" s="70"/>
      <c r="BHI16" s="71"/>
      <c r="BHJ16" s="71"/>
      <c r="BHK16" s="71"/>
      <c r="BHL16" s="71"/>
      <c r="BHM16" s="71"/>
      <c r="BHN16" s="72"/>
      <c r="BHO16" s="70"/>
      <c r="BHP16" s="71">
        <v>1</v>
      </c>
      <c r="BHQ16" s="71">
        <v>1</v>
      </c>
      <c r="BHR16" s="71"/>
      <c r="BHS16" s="71"/>
      <c r="BHT16" s="71"/>
      <c r="BHU16" s="72"/>
      <c r="BHV16" s="70"/>
      <c r="BHW16" s="71"/>
      <c r="BHX16" s="71"/>
      <c r="BHY16" s="71"/>
      <c r="BHZ16" s="71"/>
      <c r="BIA16" s="71"/>
      <c r="BIB16" s="72"/>
      <c r="BIC16" s="70"/>
      <c r="BID16" s="71"/>
      <c r="BIE16" s="71"/>
      <c r="BIF16" s="71"/>
      <c r="BIG16" s="71"/>
      <c r="BIH16" s="71"/>
      <c r="BII16" s="72"/>
      <c r="BIJ16" s="70"/>
      <c r="BIK16" s="71"/>
      <c r="BIL16" s="71"/>
      <c r="BIM16" s="71"/>
      <c r="BIN16" s="71"/>
      <c r="BIO16" s="71"/>
      <c r="BIP16" s="72"/>
      <c r="BIQ16" s="70"/>
      <c r="BIR16" s="71"/>
      <c r="BIS16" s="71"/>
      <c r="BIT16" s="71"/>
      <c r="BIU16" s="71"/>
      <c r="BIV16" s="71"/>
      <c r="BIW16" s="72"/>
      <c r="BIX16" s="70"/>
      <c r="BIY16" s="71"/>
      <c r="BIZ16" s="71"/>
      <c r="BJA16" s="71"/>
      <c r="BJB16" s="71"/>
      <c r="BJC16" s="71"/>
      <c r="BJD16" s="72"/>
      <c r="BJE16" s="70"/>
      <c r="BJF16" s="71"/>
      <c r="BJG16" s="71"/>
      <c r="BJH16" s="71"/>
      <c r="BJI16" s="71"/>
      <c r="BJJ16" s="71"/>
      <c r="BJK16" s="72"/>
      <c r="BJL16" s="70"/>
      <c r="BJM16" s="71"/>
      <c r="BJN16" s="71"/>
      <c r="BJO16" s="71"/>
      <c r="BJP16" s="71"/>
      <c r="BJQ16" s="71"/>
      <c r="BJR16" s="72"/>
      <c r="BJS16" s="70"/>
      <c r="BJT16" s="71"/>
      <c r="BJU16" s="71"/>
      <c r="BJV16" s="71"/>
      <c r="BJW16" s="71"/>
      <c r="BJX16" s="71"/>
      <c r="BJY16" s="72"/>
      <c r="BJZ16" s="70"/>
      <c r="BKA16" s="71"/>
      <c r="BKB16" s="71"/>
      <c r="BKC16" s="71"/>
      <c r="BKD16" s="71"/>
      <c r="BKE16" s="71"/>
      <c r="BKF16" s="72"/>
      <c r="BKG16" s="70"/>
      <c r="BKH16" s="71"/>
      <c r="BKI16" s="71"/>
      <c r="BKJ16" s="71"/>
      <c r="BKK16" s="71"/>
      <c r="BKL16" s="71">
        <v>1</v>
      </c>
      <c r="BKM16" s="72"/>
      <c r="BKN16" s="70"/>
      <c r="BKO16" s="71"/>
      <c r="BKP16" s="71"/>
      <c r="BKQ16" s="71"/>
      <c r="BKR16" s="71"/>
      <c r="BKS16" s="71"/>
      <c r="BKT16" s="72"/>
      <c r="BKU16" s="70"/>
      <c r="BKV16" s="71"/>
      <c r="BKW16" s="71"/>
      <c r="BKX16" s="71"/>
      <c r="BKY16" s="71"/>
      <c r="BKZ16" s="71"/>
      <c r="BLA16" s="72"/>
      <c r="BLB16" s="70"/>
      <c r="BLC16" s="71"/>
      <c r="BLD16" s="71"/>
      <c r="BLE16" s="71"/>
      <c r="BLF16" s="71"/>
      <c r="BLG16" s="71"/>
      <c r="BLH16" s="72"/>
      <c r="BLI16" s="70"/>
      <c r="BLJ16" s="71"/>
      <c r="BLK16" s="71"/>
      <c r="BLL16" s="71"/>
      <c r="BLM16" s="71"/>
      <c r="BLN16" s="71"/>
      <c r="BLO16" s="72"/>
      <c r="BLP16" s="70"/>
      <c r="BLQ16" s="71"/>
      <c r="BLR16" s="71"/>
      <c r="BLS16" s="71"/>
      <c r="BLT16" s="71"/>
      <c r="BLU16" s="71"/>
      <c r="BLV16" s="72"/>
      <c r="BLW16" s="70"/>
      <c r="BLX16" s="71"/>
      <c r="BLY16" s="71"/>
      <c r="BLZ16" s="71"/>
      <c r="BMA16" s="71"/>
      <c r="BMB16" s="71"/>
      <c r="BMC16" s="72"/>
      <c r="BMD16" s="70"/>
      <c r="BME16" s="71">
        <v>1</v>
      </c>
      <c r="BMF16" s="71"/>
      <c r="BMG16" s="71"/>
      <c r="BMH16" s="71"/>
      <c r="BMI16" s="71"/>
      <c r="BMJ16" s="72"/>
      <c r="BMK16" s="70"/>
      <c r="BML16" s="71"/>
      <c r="BMM16" s="71">
        <v>1</v>
      </c>
      <c r="BMN16" s="71"/>
      <c r="BMO16" s="71"/>
      <c r="BMP16" s="71"/>
      <c r="BMQ16" s="72"/>
      <c r="BMR16" s="70">
        <v>1</v>
      </c>
      <c r="BMS16" s="71"/>
      <c r="BMT16" s="71"/>
      <c r="BMU16" s="71"/>
      <c r="BMV16" s="71"/>
      <c r="BMW16" s="71"/>
      <c r="BMX16" s="72">
        <v>1</v>
      </c>
      <c r="BMY16" s="70"/>
      <c r="BMZ16" s="71"/>
      <c r="BNA16" s="71"/>
      <c r="BNB16" s="71"/>
      <c r="BNC16" s="71"/>
      <c r="BND16" s="71"/>
      <c r="BNE16" s="72">
        <v>1</v>
      </c>
      <c r="BNF16" s="70">
        <v>1</v>
      </c>
      <c r="BNG16" s="71">
        <v>1</v>
      </c>
      <c r="BNH16" s="71"/>
      <c r="BNI16" s="71"/>
      <c r="BNJ16" s="71"/>
      <c r="BNK16" s="71"/>
      <c r="BNL16" s="72">
        <v>1</v>
      </c>
      <c r="BNM16" s="70"/>
      <c r="BNN16" s="71"/>
      <c r="BNO16" s="71"/>
      <c r="BNP16" s="71"/>
      <c r="BNQ16" s="71"/>
      <c r="BNR16" s="71"/>
      <c r="BNS16" s="72"/>
      <c r="BNT16" s="70"/>
      <c r="BNU16" s="71"/>
      <c r="BNV16" s="71"/>
      <c r="BNW16" s="71"/>
      <c r="BNX16" s="71"/>
      <c r="BNY16" s="71"/>
      <c r="BNZ16" s="72"/>
      <c r="BOA16" s="70"/>
      <c r="BOB16" s="71"/>
      <c r="BOC16" s="71"/>
      <c r="BOD16" s="71"/>
      <c r="BOE16" s="71"/>
      <c r="BOF16" s="71"/>
      <c r="BOG16" s="72"/>
      <c r="BOH16" s="70"/>
      <c r="BOI16" s="71"/>
      <c r="BOJ16" s="71"/>
      <c r="BOK16" s="71"/>
      <c r="BOL16" s="71"/>
      <c r="BOM16" s="71"/>
      <c r="BON16" s="72"/>
      <c r="BOO16" s="70"/>
      <c r="BOP16" s="71"/>
      <c r="BOQ16" s="71"/>
      <c r="BOR16" s="71"/>
      <c r="BOS16" s="71"/>
      <c r="BOT16" s="71"/>
      <c r="BOU16" s="72"/>
      <c r="BOV16" s="70"/>
      <c r="BOW16" s="71"/>
      <c r="BOX16" s="71"/>
      <c r="BOY16" s="71"/>
      <c r="BOZ16" s="71"/>
      <c r="BPA16" s="71"/>
      <c r="BPB16" s="72"/>
      <c r="BPC16" s="70"/>
      <c r="BPD16" s="71"/>
      <c r="BPE16" s="71"/>
      <c r="BPF16" s="71"/>
      <c r="BPG16" s="71"/>
      <c r="BPH16" s="71"/>
      <c r="BPI16" s="72"/>
      <c r="BPJ16" s="70"/>
      <c r="BPK16" s="71"/>
      <c r="BPL16" s="71"/>
      <c r="BPM16" s="71"/>
      <c r="BPN16" s="71"/>
      <c r="BPO16" s="71"/>
      <c r="BPP16" s="72"/>
      <c r="BPQ16" s="70"/>
      <c r="BPR16" s="71"/>
      <c r="BPS16" s="71"/>
      <c r="BPT16" s="71"/>
      <c r="BPU16" s="71"/>
      <c r="BPV16" s="71"/>
      <c r="BPW16" s="72"/>
      <c r="BPX16" s="70"/>
      <c r="BPY16" s="71"/>
      <c r="BPZ16" s="71"/>
      <c r="BQA16" s="71"/>
      <c r="BQB16" s="71"/>
      <c r="BQC16" s="71"/>
      <c r="BQD16" s="72"/>
      <c r="BQE16" s="70"/>
      <c r="BQF16" s="71"/>
      <c r="BQG16" s="71"/>
      <c r="BQH16" s="71"/>
      <c r="BQI16" s="71"/>
      <c r="BQJ16" s="71"/>
      <c r="BQK16" s="72"/>
      <c r="BQL16" s="70"/>
      <c r="BQM16" s="71"/>
      <c r="BQN16" s="71"/>
      <c r="BQO16" s="71"/>
      <c r="BQP16" s="71"/>
      <c r="BQQ16" s="71"/>
      <c r="BQR16" s="72"/>
      <c r="BQS16" s="70"/>
      <c r="BQT16" s="71"/>
      <c r="BQU16" s="71"/>
      <c r="BQV16" s="71"/>
      <c r="BQW16" s="71"/>
      <c r="BQX16" s="71"/>
      <c r="BQY16" s="72"/>
      <c r="BQZ16" s="70"/>
      <c r="BRA16" s="71"/>
      <c r="BRB16" s="71"/>
      <c r="BRC16" s="71"/>
      <c r="BRD16" s="71"/>
      <c r="BRE16" s="71"/>
      <c r="BRF16" s="72"/>
      <c r="BRG16" s="70"/>
      <c r="BRH16" s="71"/>
      <c r="BRI16" s="71"/>
      <c r="BRJ16" s="71"/>
      <c r="BRK16" s="71"/>
      <c r="BRL16" s="71"/>
      <c r="BRM16" s="72"/>
      <c r="BRN16" s="70"/>
      <c r="BRO16" s="71"/>
      <c r="BRP16" s="71"/>
      <c r="BRQ16" s="71"/>
      <c r="BRR16" s="71"/>
      <c r="BRS16" s="71"/>
      <c r="BRT16" s="72"/>
      <c r="BRU16" s="70"/>
      <c r="BRV16" s="71"/>
      <c r="BRW16" s="71"/>
      <c r="BRX16" s="71"/>
      <c r="BRY16" s="71"/>
      <c r="BRZ16" s="71"/>
      <c r="BSA16" s="72"/>
      <c r="BSB16" s="70"/>
      <c r="BSC16" s="71"/>
      <c r="BSD16" s="71"/>
      <c r="BSE16" s="71"/>
      <c r="BSF16" s="71"/>
      <c r="BSG16" s="71"/>
      <c r="BSH16" s="72"/>
      <c r="BSI16" s="70"/>
      <c r="BSJ16" s="71">
        <v>1</v>
      </c>
      <c r="BSK16" s="71"/>
      <c r="BSL16" s="71"/>
      <c r="BSM16" s="71"/>
      <c r="BSN16" s="71">
        <v>1</v>
      </c>
      <c r="BSO16" s="72">
        <v>1</v>
      </c>
      <c r="BSP16" s="70"/>
      <c r="BSQ16" s="71">
        <v>1</v>
      </c>
      <c r="BSR16" s="71">
        <v>1</v>
      </c>
      <c r="BSS16" s="71"/>
      <c r="BST16" s="71"/>
      <c r="BSU16" s="71"/>
      <c r="BSV16" s="72"/>
      <c r="BSW16" s="70"/>
      <c r="BSX16" s="71"/>
      <c r="BSY16" s="71"/>
      <c r="BSZ16" s="71"/>
      <c r="BTA16" s="71"/>
      <c r="BTB16" s="71"/>
      <c r="BTC16" s="72"/>
      <c r="BTD16" s="70"/>
      <c r="BTE16" s="71"/>
      <c r="BTF16" s="71"/>
      <c r="BTG16" s="71"/>
      <c r="BTH16" s="71"/>
      <c r="BTI16" s="71"/>
      <c r="BTJ16" s="72"/>
      <c r="BTK16" s="70"/>
      <c r="BTL16" s="71"/>
      <c r="BTM16" s="71"/>
      <c r="BTN16" s="71"/>
      <c r="BTO16" s="71"/>
      <c r="BTP16" s="71"/>
      <c r="BTQ16" s="72"/>
      <c r="BTR16" s="70"/>
      <c r="BTS16" s="71"/>
      <c r="BTT16" s="71"/>
      <c r="BTU16" s="71"/>
      <c r="BTV16" s="71"/>
      <c r="BTW16" s="71"/>
      <c r="BTX16" s="72"/>
      <c r="BTY16" s="70"/>
      <c r="BTZ16" s="71"/>
      <c r="BUA16" s="71"/>
      <c r="BUB16" s="71"/>
      <c r="BUC16" s="71"/>
      <c r="BUD16" s="71"/>
      <c r="BUE16" s="72">
        <v>1</v>
      </c>
      <c r="BUF16" s="70"/>
      <c r="BUG16" s="71"/>
      <c r="BUH16" s="71"/>
      <c r="BUI16" s="71"/>
      <c r="BUJ16" s="71"/>
      <c r="BUK16" s="71"/>
      <c r="BUL16" s="72"/>
      <c r="BUM16" s="70"/>
      <c r="BUN16" s="71"/>
      <c r="BUO16" s="71"/>
      <c r="BUP16" s="71"/>
      <c r="BUQ16" s="71"/>
      <c r="BUR16" s="71"/>
      <c r="BUS16" s="72"/>
      <c r="BUT16" s="70"/>
      <c r="BUU16" s="71"/>
      <c r="BUV16" s="71"/>
      <c r="BUW16" s="71"/>
      <c r="BUX16" s="71"/>
      <c r="BUY16" s="71"/>
      <c r="BUZ16" s="72"/>
      <c r="BVA16" s="70"/>
      <c r="BVB16" s="71"/>
      <c r="BVC16" s="71"/>
      <c r="BVD16" s="71"/>
      <c r="BVE16" s="71"/>
      <c r="BVF16" s="71"/>
      <c r="BVG16" s="72"/>
      <c r="BVH16" s="70"/>
      <c r="BVI16" s="71"/>
      <c r="BVJ16" s="71"/>
      <c r="BVK16" s="71"/>
      <c r="BVL16" s="71"/>
      <c r="BVM16" s="71"/>
      <c r="BVN16" s="72"/>
      <c r="BVO16" s="70"/>
      <c r="BVP16" s="71"/>
      <c r="BVQ16" s="71"/>
      <c r="BVR16" s="71"/>
      <c r="BVS16" s="71"/>
      <c r="BVT16" s="71"/>
      <c r="BVU16" s="72">
        <v>1</v>
      </c>
      <c r="BVV16" s="70"/>
      <c r="BVW16" s="71"/>
      <c r="BVX16" s="71"/>
      <c r="BVY16" s="71"/>
      <c r="BVZ16" s="71"/>
      <c r="BWA16" s="71"/>
      <c r="BWB16" s="72"/>
      <c r="BWC16" s="70"/>
      <c r="BWD16" s="71"/>
      <c r="BWE16" s="71"/>
      <c r="BWF16" s="71"/>
      <c r="BWG16" s="71"/>
      <c r="BWH16" s="71"/>
      <c r="BWI16" s="72"/>
      <c r="BWJ16" s="70"/>
      <c r="BWK16" s="71"/>
      <c r="BWL16" s="71"/>
      <c r="BWM16" s="71"/>
      <c r="BWN16" s="71"/>
      <c r="BWO16" s="71"/>
      <c r="BWP16" s="72"/>
      <c r="BWQ16" s="70"/>
      <c r="BWR16" s="71"/>
      <c r="BWS16" s="71"/>
      <c r="BWT16" s="71"/>
      <c r="BWU16" s="71"/>
      <c r="BWV16" s="71"/>
      <c r="BWW16" s="72"/>
      <c r="BWX16" s="70"/>
      <c r="BWY16" s="71"/>
      <c r="BWZ16" s="71"/>
      <c r="BXA16" s="71"/>
      <c r="BXB16" s="71"/>
      <c r="BXC16" s="71"/>
      <c r="BXD16" s="72"/>
      <c r="BXE16" s="70"/>
      <c r="BXF16" s="71"/>
      <c r="BXG16" s="71"/>
      <c r="BXH16" s="71"/>
      <c r="BXI16" s="71"/>
      <c r="BXJ16" s="71"/>
      <c r="BXK16" s="72"/>
      <c r="BXL16" s="70"/>
      <c r="BXM16" s="71"/>
      <c r="BXN16" s="71"/>
      <c r="BXO16" s="71"/>
      <c r="BXP16" s="71"/>
      <c r="BXQ16" s="71"/>
      <c r="BXR16" s="72"/>
      <c r="BXS16" s="70"/>
      <c r="BXT16" s="71"/>
      <c r="BXU16" s="71"/>
      <c r="BXV16" s="71"/>
      <c r="BXW16" s="71"/>
      <c r="BXX16" s="71"/>
      <c r="BXY16" s="72"/>
      <c r="BXZ16" s="70"/>
      <c r="BYA16" s="71"/>
      <c r="BYB16" s="71"/>
      <c r="BYC16" s="71"/>
      <c r="BYD16" s="71"/>
      <c r="BYE16" s="71"/>
      <c r="BYF16" s="72"/>
      <c r="BYG16" s="70"/>
      <c r="BYH16" s="71"/>
      <c r="BYI16" s="71"/>
      <c r="BYJ16" s="71"/>
      <c r="BYK16" s="71"/>
      <c r="BYL16" s="71"/>
      <c r="BYM16" s="72"/>
      <c r="BYN16" s="70"/>
      <c r="BYO16" s="71"/>
      <c r="BYP16" s="71"/>
      <c r="BYQ16" s="71"/>
      <c r="BYR16" s="71"/>
      <c r="BYS16" s="71"/>
      <c r="BYT16" s="72"/>
      <c r="BYU16" s="70"/>
      <c r="BYV16" s="71"/>
      <c r="BYW16" s="71"/>
      <c r="BYX16" s="71"/>
      <c r="BYY16" s="71"/>
      <c r="BYZ16" s="71"/>
      <c r="BZA16" s="72"/>
      <c r="BZB16" s="70"/>
      <c r="BZC16" s="71"/>
      <c r="BZD16" s="71"/>
      <c r="BZE16" s="71"/>
      <c r="BZF16" s="71"/>
      <c r="BZG16" s="71"/>
      <c r="BZH16" s="72"/>
      <c r="BZI16" s="70"/>
      <c r="BZJ16" s="71"/>
      <c r="BZK16" s="71"/>
      <c r="BZL16" s="71"/>
      <c r="BZM16" s="71"/>
      <c r="BZN16" s="71"/>
      <c r="BZO16" s="72"/>
      <c r="BZP16" s="70"/>
      <c r="BZQ16" s="71"/>
      <c r="BZR16" s="71"/>
      <c r="BZS16" s="71"/>
      <c r="BZT16" s="71"/>
      <c r="BZU16" s="71"/>
      <c r="BZV16" s="72"/>
      <c r="BZW16" s="70"/>
      <c r="BZX16" s="71"/>
      <c r="BZY16" s="71"/>
      <c r="BZZ16" s="71"/>
      <c r="CAA16" s="71"/>
      <c r="CAB16" s="71"/>
      <c r="CAC16" s="72"/>
      <c r="CAD16" s="70"/>
      <c r="CAE16" s="71"/>
      <c r="CAF16" s="71"/>
      <c r="CAG16" s="71"/>
      <c r="CAH16" s="71"/>
      <c r="CAI16" s="71"/>
      <c r="CAJ16" s="72"/>
      <c r="CAK16" s="70"/>
      <c r="CAL16" s="71"/>
      <c r="CAM16" s="71">
        <v>1</v>
      </c>
      <c r="CAN16" s="71"/>
      <c r="CAO16" s="71"/>
      <c r="CAP16" s="71"/>
      <c r="CAQ16" s="72"/>
      <c r="CAR16" s="70"/>
      <c r="CAS16" s="71"/>
      <c r="CAT16" s="71"/>
      <c r="CAU16" s="71">
        <v>1</v>
      </c>
      <c r="CAV16" s="71"/>
      <c r="CAW16" s="71"/>
      <c r="CAX16" s="72"/>
      <c r="CAY16" s="70"/>
      <c r="CAZ16" s="71"/>
      <c r="CBA16" s="71"/>
      <c r="CBB16" s="71">
        <v>1</v>
      </c>
      <c r="CBC16" s="71"/>
      <c r="CBD16" s="71"/>
      <c r="CBE16" s="72"/>
      <c r="CBF16" s="70"/>
      <c r="CBG16" s="71"/>
      <c r="CBH16" s="71"/>
      <c r="CBI16" s="71">
        <v>1</v>
      </c>
      <c r="CBJ16" s="71"/>
      <c r="CBK16" s="71"/>
      <c r="CBL16" s="72"/>
      <c r="CBM16" s="70"/>
      <c r="CBN16" s="71"/>
      <c r="CBO16" s="71"/>
      <c r="CBP16" s="71"/>
      <c r="CBQ16" s="71"/>
      <c r="CBR16" s="71"/>
      <c r="CBS16" s="72"/>
      <c r="CBT16" s="70"/>
      <c r="CBU16" s="71"/>
      <c r="CBV16" s="71"/>
      <c r="CBW16" s="71"/>
      <c r="CBX16" s="71"/>
      <c r="CBY16" s="71"/>
      <c r="CBZ16" s="72"/>
      <c r="CCA16" s="70"/>
      <c r="CCB16" s="71"/>
      <c r="CCC16" s="71"/>
      <c r="CCD16" s="71"/>
      <c r="CCE16" s="71"/>
      <c r="CCF16" s="71"/>
      <c r="CCG16" s="72"/>
      <c r="CCH16" s="70"/>
      <c r="CCI16" s="71"/>
      <c r="CCJ16" s="71"/>
      <c r="CCK16" s="71"/>
      <c r="CCL16" s="71"/>
      <c r="CCM16" s="71"/>
      <c r="CCN16" s="72"/>
      <c r="CCO16" s="70"/>
      <c r="CCP16" s="71"/>
      <c r="CCQ16" s="71"/>
      <c r="CCR16" s="71"/>
      <c r="CCS16" s="71"/>
      <c r="CCT16" s="71"/>
      <c r="CCU16" s="72"/>
      <c r="CCV16" s="70"/>
      <c r="CCW16" s="71"/>
      <c r="CCX16" s="71"/>
      <c r="CCY16" s="71"/>
      <c r="CCZ16" s="71"/>
      <c r="CDA16" s="71"/>
      <c r="CDB16" s="72"/>
      <c r="CDC16" s="70"/>
      <c r="CDD16" s="71"/>
      <c r="CDE16" s="71"/>
      <c r="CDF16" s="71"/>
      <c r="CDG16" s="71"/>
      <c r="CDH16" s="71"/>
      <c r="CDI16" s="72"/>
      <c r="CDJ16" s="70"/>
      <c r="CDK16" s="71"/>
      <c r="CDL16" s="71"/>
      <c r="CDM16" s="71"/>
      <c r="CDN16" s="71"/>
      <c r="CDO16" s="71"/>
      <c r="CDP16" s="72"/>
      <c r="CDQ16" s="70"/>
      <c r="CDR16" s="71"/>
      <c r="CDS16" s="71"/>
      <c r="CDT16" s="71"/>
      <c r="CDU16" s="71"/>
      <c r="CDV16" s="71"/>
      <c r="CDW16" s="72"/>
      <c r="CDX16" s="70"/>
      <c r="CDY16" s="71"/>
      <c r="CDZ16" s="71"/>
      <c r="CEA16" s="71"/>
      <c r="CEB16" s="71"/>
      <c r="CEC16" s="71"/>
      <c r="CED16" s="72"/>
      <c r="CEE16" s="70"/>
      <c r="CEF16" s="71"/>
      <c r="CEG16" s="71"/>
      <c r="CEH16" s="71"/>
      <c r="CEI16" s="71"/>
      <c r="CEJ16" s="71"/>
      <c r="CEK16" s="72"/>
      <c r="CEL16" s="70"/>
      <c r="CEM16" s="71"/>
      <c r="CEN16" s="71"/>
      <c r="CEO16" s="71"/>
      <c r="CEP16" s="71"/>
      <c r="CEQ16" s="71"/>
      <c r="CER16" s="72"/>
      <c r="CES16" s="70"/>
      <c r="CET16" s="71"/>
      <c r="CEU16" s="71"/>
      <c r="CEV16" s="71"/>
      <c r="CEW16" s="71"/>
      <c r="CEX16" s="71"/>
      <c r="CEY16" s="72"/>
      <c r="CEZ16" s="70"/>
      <c r="CFA16" s="71"/>
      <c r="CFB16" s="71"/>
      <c r="CFC16" s="71"/>
      <c r="CFD16" s="71"/>
      <c r="CFE16" s="71"/>
      <c r="CFF16" s="72">
        <v>1</v>
      </c>
      <c r="CFG16" s="70">
        <v>1</v>
      </c>
      <c r="CFH16" s="71"/>
      <c r="CFI16" s="71"/>
      <c r="CFJ16" s="71"/>
      <c r="CFK16" s="71"/>
      <c r="CFL16" s="71"/>
      <c r="CFM16" s="72"/>
      <c r="CFN16" s="70"/>
      <c r="CFO16" s="71"/>
      <c r="CFP16" s="71"/>
      <c r="CFQ16" s="71"/>
      <c r="CFR16" s="71"/>
      <c r="CFS16" s="71"/>
      <c r="CFT16" s="72"/>
      <c r="CFU16" s="70"/>
      <c r="CFV16" s="71"/>
      <c r="CFW16" s="71"/>
      <c r="CFX16" s="71"/>
      <c r="CFY16" s="71"/>
      <c r="CFZ16" s="71"/>
      <c r="CGA16" s="72"/>
      <c r="CGB16" s="70"/>
      <c r="CGC16" s="71"/>
      <c r="CGD16" s="71"/>
      <c r="CGE16" s="71"/>
      <c r="CGF16" s="71"/>
      <c r="CGG16" s="71"/>
      <c r="CGH16" s="72"/>
      <c r="CGI16" s="70"/>
      <c r="CGJ16" s="71"/>
      <c r="CGK16" s="71"/>
      <c r="CGL16" s="71"/>
      <c r="CGM16" s="71"/>
      <c r="CGN16" s="71"/>
      <c r="CGO16" s="72"/>
      <c r="CGP16" s="70"/>
      <c r="CGQ16" s="71"/>
      <c r="CGR16" s="71"/>
      <c r="CGS16" s="71"/>
      <c r="CGT16" s="71"/>
      <c r="CGU16" s="71"/>
      <c r="CGV16" s="72"/>
      <c r="CGW16" s="70"/>
      <c r="CGX16" s="71"/>
      <c r="CGY16" s="71"/>
      <c r="CGZ16" s="71"/>
      <c r="CHA16" s="71"/>
      <c r="CHB16" s="71"/>
      <c r="CHC16" s="72"/>
    </row>
    <row r="17" spans="1:2239" ht="15" customHeight="1">
      <c r="A17" s="124">
        <v>10</v>
      </c>
      <c r="B17" s="195">
        <v>1005</v>
      </c>
      <c r="E17" s="197" t="s">
        <v>185</v>
      </c>
      <c r="G17" s="198">
        <v>42826</v>
      </c>
      <c r="H17" s="199">
        <f t="shared" si="277"/>
        <v>9.4</v>
      </c>
      <c r="I17" s="200" t="str">
        <f>IF(ISERROR(INDEX(社員情報!$A:$Z,MATCH($A17,社員情報!$A:$A,0),16))=TRUE,
       "-",
       IF(INDEX(社員情報!$A:$Z,MATCH($A17,社員情報!$A:$A,0),16)=0,
           IF(OR(ISERROR(INDEX(社員情報!$A:$Z,MATCH($A17,社員情報!$A:$A,0),10))=TRUE,INDEX(社員情報!$A:$Z,MATCH($A17,社員情報!$A:$A,0),10)=0),
               "-",
               INDEX(社員情報!$A:$Z,MATCH($A17,社員情報!$A:$A,0),10)),
           INDEX(社員情報!$A:$Z,MATCH($A17,社員情報!$A:$A,0),16)))</f>
        <v>-</v>
      </c>
      <c r="J17" s="201" t="str">
        <f>IF(ISERROR(INDEX(社員情報!$A:$Z,MATCH($A17,社員情報!$A:$A,0),17))=TRUE,
       "-",
       IF(INDEX(社員情報!$A:$Z,MATCH($A17,社員情報!$A:$A,0),16)=0,
           IF(OR(ISERROR(INDEX(社員情報!$A:$Z,MATCH($A17,社員情報!$A:$A,0),11))=TRUE,INDEX(社員情報!$A:$Z,MATCH($A17,社員情報!$A:$A,0),11)=0),
               "-",
               INDEX(社員情報!$A:$Z,MATCH($A17,社員情報!$A:$A,0),11)),
           INDEX(社員情報!$A:$Z,MATCH($A17,社員情報!$A:$A,0),17)))</f>
        <v>-</v>
      </c>
      <c r="K17" s="202">
        <f>IF(ISERROR(INDEX(社員情報!$A:$R,MATCH($A17,社員情報!$A:$A,0),18))=TRUE,
       0,
       INDEX(社員情報!$A:$R,MATCH($A17,社員情報!$A:$A,0),18))</f>
        <v>0</v>
      </c>
      <c r="N17" s="203">
        <f ca="1">IF(ISERROR(INDEX(社員情報!$A:$O,MATCH($A17,社員情報!$A:$A,0),13))=TRUE,
       0,
       INDEX(社員情報!$A:$O,MATCH($A17,社員情報!$A:$A,0),13))</f>
        <v>20</v>
      </c>
      <c r="O17" s="204">
        <f ca="1">INDEX(社員情報!$A:$O,MATCH($A17,社員情報!$A:$A,0),MATCH(O$11,社員情報!$2:$2,0))</f>
        <v>20</v>
      </c>
      <c r="P17" s="205">
        <f t="shared" si="278"/>
        <v>0</v>
      </c>
      <c r="Q17" s="205">
        <f t="shared" si="279"/>
        <v>0</v>
      </c>
      <c r="R17" s="205">
        <f t="shared" si="280"/>
        <v>0</v>
      </c>
      <c r="S17" s="205">
        <f t="shared" si="281"/>
        <v>0</v>
      </c>
      <c r="T17" s="205">
        <f t="shared" si="282"/>
        <v>0</v>
      </c>
      <c r="U17" s="205">
        <f t="shared" si="283"/>
        <v>0</v>
      </c>
      <c r="V17" s="205">
        <f t="shared" si="284"/>
        <v>0</v>
      </c>
      <c r="W17" s="205">
        <f t="shared" si="285"/>
        <v>0</v>
      </c>
      <c r="X17" s="205">
        <f t="shared" si="286"/>
        <v>0</v>
      </c>
      <c r="Y17" s="205">
        <f t="shared" si="287"/>
        <v>0</v>
      </c>
      <c r="Z17" s="205">
        <f t="shared" si="288"/>
        <v>0</v>
      </c>
      <c r="AA17" s="205">
        <f t="shared" si="289"/>
        <v>0</v>
      </c>
      <c r="AB17" s="204">
        <f t="shared" si="290"/>
        <v>0</v>
      </c>
      <c r="AC17" s="206" t="str">
        <f ca="1">IF(ISERROR(INDEX(社員情報!$A:$AC,MATCH($A17,社員情報!$A:$A,0),MATCH(AC$11,社員情報!$2:$2,0)))=TRUE,
       "-",
       IF($AD17="-",
           "-",
           INDEX(社員情報!$A:$AC,MATCH($A17,社員情報!$A:$A,0),MATCH(AC$11,社員情報!$2:$2,0))))</f>
        <v>-</v>
      </c>
      <c r="AD17" s="207" t="str">
        <f>IF(ISERROR(INDEX(社員情報!$A:$AB,MATCH($A17,社員情報!$A:$A,0),23))=TRUE,
       "-",
       IF(OR(INDEX(社員情報!$A:$AB,MATCH($A17,社員情報!$A:$A,0),25)="-",
              INDEX(社員情報!$A:$AB,MATCH($A17,社員情報!$A:$A,0),23)=0,
              INDEX(社員情報!$A:$AB,MATCH($A17,社員情報!$A:$A,0),24)&lt;DATE($E$10,$F$10,1)),
           "-",
           INDEX(社員情報!$A:$AB,MATCH($A17,社員情報!$A:$A,0),23)))</f>
        <v>-</v>
      </c>
      <c r="AE17" s="207" t="str">
        <f>IF(ISERROR(INDEX(社員情報!$A:$AB,MATCH($A17,社員情報!$A:$A,0),24))=TRUE,
       "-",
       IF($AD17="-",
           "-",
           INDEX(社員情報!$A:$AB,MATCH($A17,社員情報!$A:$A,0),24)))</f>
        <v>-</v>
      </c>
      <c r="AF17" s="208">
        <f ca="1">IF(ISERROR(INDEX(社員情報!$A:$O,MATCH($A17,社員情報!$A:$A,0),MATCH(AF$11,社員情報!$2:$2,0)))=TRUE,
       0,
       IF(INDEX(社員情報!$A:$O,MATCH($A17,社員情報!$A:$A,0),MATCH(AF$11,社員情報!$2:$2,0))&lt;0,
           0,
           INDEX(社員情報!$A:$O,MATCH($A17,社員情報!$A:$A,0),MATCH(AF$11,社員情報!$2:$2,0))))</f>
        <v>0</v>
      </c>
      <c r="AI17" s="70"/>
      <c r="AJ17" s="71"/>
      <c r="AK17" s="71"/>
      <c r="AL17" s="71"/>
      <c r="AM17" s="71"/>
      <c r="AN17" s="71"/>
      <c r="AO17" s="72"/>
      <c r="AP17" s="70"/>
      <c r="AQ17" s="71"/>
      <c r="AR17" s="71"/>
      <c r="AS17" s="71"/>
      <c r="AT17" s="71"/>
      <c r="AU17" s="71"/>
      <c r="AV17" s="72"/>
      <c r="AW17" s="70"/>
      <c r="AX17" s="71"/>
      <c r="AY17" s="71"/>
      <c r="AZ17" s="71"/>
      <c r="BA17" s="71"/>
      <c r="BB17" s="71"/>
      <c r="BC17" s="72"/>
      <c r="BD17" s="70"/>
      <c r="BE17" s="71"/>
      <c r="BF17" s="71"/>
      <c r="BG17" s="71"/>
      <c r="BH17" s="71"/>
      <c r="BI17" s="71"/>
      <c r="BJ17" s="72"/>
      <c r="BK17" s="70"/>
      <c r="BL17" s="71"/>
      <c r="BM17" s="71"/>
      <c r="BN17" s="71"/>
      <c r="BO17" s="71"/>
      <c r="BP17" s="71"/>
      <c r="BQ17" s="72"/>
      <c r="BR17" s="70"/>
      <c r="BS17" s="71"/>
      <c r="BT17" s="71"/>
      <c r="BU17" s="71"/>
      <c r="BV17" s="71"/>
      <c r="BW17" s="71"/>
      <c r="BX17" s="72"/>
      <c r="BY17" s="70"/>
      <c r="BZ17" s="71"/>
      <c r="CA17" s="71"/>
      <c r="CB17" s="71"/>
      <c r="CC17" s="71"/>
      <c r="CD17" s="71"/>
      <c r="CE17" s="72"/>
      <c r="CF17" s="70"/>
      <c r="CG17" s="71"/>
      <c r="CH17" s="71"/>
      <c r="CI17" s="71"/>
      <c r="CJ17" s="71"/>
      <c r="CK17" s="71"/>
      <c r="CL17" s="72"/>
      <c r="CM17" s="70"/>
      <c r="CN17" s="71"/>
      <c r="CO17" s="71"/>
      <c r="CP17" s="71"/>
      <c r="CQ17" s="71"/>
      <c r="CR17" s="71"/>
      <c r="CS17" s="72"/>
      <c r="CT17" s="70"/>
      <c r="CU17" s="71"/>
      <c r="CV17" s="71"/>
      <c r="CW17" s="71"/>
      <c r="CX17" s="71"/>
      <c r="CY17" s="71"/>
      <c r="CZ17" s="72"/>
      <c r="DA17" s="70"/>
      <c r="DB17" s="71"/>
      <c r="DC17" s="71"/>
      <c r="DD17" s="71"/>
      <c r="DE17" s="71"/>
      <c r="DF17" s="71"/>
      <c r="DG17" s="72"/>
      <c r="DH17" s="70"/>
      <c r="DI17" s="71"/>
      <c r="DJ17" s="71"/>
      <c r="DK17" s="71"/>
      <c r="DL17" s="71"/>
      <c r="DM17" s="71"/>
      <c r="DN17" s="72"/>
      <c r="DO17" s="70"/>
      <c r="DP17" s="71"/>
      <c r="DQ17" s="71"/>
      <c r="DR17" s="71"/>
      <c r="DS17" s="71"/>
      <c r="DT17" s="71"/>
      <c r="DU17" s="72"/>
      <c r="DV17" s="70"/>
      <c r="DW17" s="71"/>
      <c r="DX17" s="71"/>
      <c r="DY17" s="71"/>
      <c r="DZ17" s="71"/>
      <c r="EA17" s="71"/>
      <c r="EB17" s="72"/>
      <c r="EC17" s="70"/>
      <c r="ED17" s="71"/>
      <c r="EE17" s="71"/>
      <c r="EF17" s="71"/>
      <c r="EG17" s="71"/>
      <c r="EH17" s="71"/>
      <c r="EI17" s="72"/>
      <c r="EJ17" s="70"/>
      <c r="EK17" s="71"/>
      <c r="EL17" s="71"/>
      <c r="EM17" s="71"/>
      <c r="EN17" s="71"/>
      <c r="EO17" s="71"/>
      <c r="EP17" s="72"/>
      <c r="EQ17" s="70"/>
      <c r="ER17" s="71"/>
      <c r="ES17" s="71"/>
      <c r="ET17" s="71"/>
      <c r="EU17" s="71"/>
      <c r="EV17" s="71"/>
      <c r="EW17" s="72"/>
      <c r="EX17" s="70"/>
      <c r="EY17" s="71"/>
      <c r="EZ17" s="71"/>
      <c r="FA17" s="71"/>
      <c r="FB17" s="71"/>
      <c r="FC17" s="71"/>
      <c r="FD17" s="72"/>
      <c r="FE17" s="70"/>
      <c r="FF17" s="71"/>
      <c r="FG17" s="71"/>
      <c r="FH17" s="71"/>
      <c r="FI17" s="71"/>
      <c r="FJ17" s="71"/>
      <c r="FK17" s="72"/>
      <c r="FL17" s="70"/>
      <c r="FM17" s="71"/>
      <c r="FN17" s="71"/>
      <c r="FO17" s="71"/>
      <c r="FP17" s="71"/>
      <c r="FQ17" s="71"/>
      <c r="FR17" s="72"/>
      <c r="FS17" s="70"/>
      <c r="FT17" s="71"/>
      <c r="FU17" s="71"/>
      <c r="FV17" s="71"/>
      <c r="FW17" s="71"/>
      <c r="FX17" s="71"/>
      <c r="FY17" s="72"/>
      <c r="FZ17" s="70"/>
      <c r="GA17" s="71"/>
      <c r="GB17" s="71"/>
      <c r="GC17" s="71"/>
      <c r="GD17" s="71"/>
      <c r="GE17" s="71"/>
      <c r="GF17" s="72"/>
      <c r="GG17" s="70"/>
      <c r="GH17" s="71"/>
      <c r="GI17" s="71"/>
      <c r="GJ17" s="71"/>
      <c r="GK17" s="71"/>
      <c r="GL17" s="71"/>
      <c r="GM17" s="72"/>
      <c r="GN17" s="70"/>
      <c r="GO17" s="71"/>
      <c r="GP17" s="71"/>
      <c r="GQ17" s="71"/>
      <c r="GR17" s="71"/>
      <c r="GS17" s="71"/>
      <c r="GT17" s="72"/>
      <c r="GU17" s="70"/>
      <c r="GV17" s="71"/>
      <c r="GW17" s="71"/>
      <c r="GX17" s="71"/>
      <c r="GY17" s="71"/>
      <c r="GZ17" s="71"/>
      <c r="HA17" s="72"/>
      <c r="HB17" s="70"/>
      <c r="HC17" s="71"/>
      <c r="HD17" s="71"/>
      <c r="HE17" s="71"/>
      <c r="HF17" s="71"/>
      <c r="HG17" s="71"/>
      <c r="HH17" s="72"/>
      <c r="HI17" s="70"/>
      <c r="HJ17" s="71"/>
      <c r="HK17" s="71"/>
      <c r="HL17" s="71"/>
      <c r="HM17" s="71"/>
      <c r="HN17" s="71"/>
      <c r="HO17" s="72"/>
      <c r="HP17" s="70"/>
      <c r="HQ17" s="71"/>
      <c r="HR17" s="71"/>
      <c r="HS17" s="71"/>
      <c r="HT17" s="71"/>
      <c r="HU17" s="71"/>
      <c r="HV17" s="72"/>
      <c r="HW17" s="70"/>
      <c r="HX17" s="71"/>
      <c r="HY17" s="71"/>
      <c r="HZ17" s="71"/>
      <c r="IA17" s="71"/>
      <c r="IB17" s="71"/>
      <c r="IC17" s="72"/>
      <c r="ID17" s="70"/>
      <c r="IE17" s="71"/>
      <c r="IF17" s="71"/>
      <c r="IG17" s="71"/>
      <c r="IH17" s="71"/>
      <c r="II17" s="71"/>
      <c r="IJ17" s="72"/>
      <c r="IK17" s="70"/>
      <c r="IL17" s="71"/>
      <c r="IM17" s="71"/>
      <c r="IN17" s="71"/>
      <c r="IO17" s="71"/>
      <c r="IP17" s="71"/>
      <c r="IQ17" s="72"/>
      <c r="IR17" s="70"/>
      <c r="IS17" s="71"/>
      <c r="IT17" s="71"/>
      <c r="IU17" s="71"/>
      <c r="IV17" s="71"/>
      <c r="IW17" s="71"/>
      <c r="IX17" s="72"/>
      <c r="IY17" s="70"/>
      <c r="IZ17" s="71"/>
      <c r="JA17" s="71"/>
      <c r="JB17" s="71"/>
      <c r="JC17" s="71"/>
      <c r="JD17" s="71"/>
      <c r="JE17" s="72"/>
      <c r="JF17" s="70"/>
      <c r="JG17" s="71"/>
      <c r="JH17" s="71"/>
      <c r="JI17" s="71"/>
      <c r="JJ17" s="71"/>
      <c r="JK17" s="71"/>
      <c r="JL17" s="72"/>
      <c r="JM17" s="70"/>
      <c r="JN17" s="71"/>
      <c r="JO17" s="71"/>
      <c r="JP17" s="71"/>
      <c r="JQ17" s="71"/>
      <c r="JR17" s="71"/>
      <c r="JS17" s="72"/>
      <c r="JT17" s="70"/>
      <c r="JU17" s="71"/>
      <c r="JV17" s="71"/>
      <c r="JW17" s="71"/>
      <c r="JX17" s="71"/>
      <c r="JY17" s="71"/>
      <c r="JZ17" s="72"/>
      <c r="KA17" s="70"/>
      <c r="KB17" s="71"/>
      <c r="KC17" s="71"/>
      <c r="KD17" s="71"/>
      <c r="KE17" s="71"/>
      <c r="KF17" s="71"/>
      <c r="KG17" s="72"/>
      <c r="KH17" s="70"/>
      <c r="KI17" s="71"/>
      <c r="KJ17" s="71"/>
      <c r="KK17" s="71"/>
      <c r="KL17" s="71"/>
      <c r="KM17" s="71"/>
      <c r="KN17" s="72"/>
      <c r="KO17" s="70"/>
      <c r="KP17" s="71"/>
      <c r="KQ17" s="71"/>
      <c r="KR17" s="71"/>
      <c r="KS17" s="71"/>
      <c r="KT17" s="71"/>
      <c r="KU17" s="72"/>
      <c r="KV17" s="70"/>
      <c r="KW17" s="71"/>
      <c r="KX17" s="71"/>
      <c r="KY17" s="71"/>
      <c r="KZ17" s="71"/>
      <c r="LA17" s="71"/>
      <c r="LB17" s="72"/>
      <c r="LC17" s="70"/>
      <c r="LD17" s="71"/>
      <c r="LE17" s="71"/>
      <c r="LF17" s="71"/>
      <c r="LG17" s="71"/>
      <c r="LH17" s="71"/>
      <c r="LI17" s="72"/>
      <c r="LJ17" s="70"/>
      <c r="LK17" s="71"/>
      <c r="LL17" s="71"/>
      <c r="LM17" s="71"/>
      <c r="LN17" s="71"/>
      <c r="LO17" s="71"/>
      <c r="LP17" s="72"/>
      <c r="LQ17" s="70"/>
      <c r="LR17" s="71"/>
      <c r="LS17" s="71"/>
      <c r="LT17" s="71"/>
      <c r="LU17" s="71"/>
      <c r="LV17" s="71"/>
      <c r="LW17" s="72"/>
      <c r="LX17" s="70"/>
      <c r="LY17" s="71"/>
      <c r="LZ17" s="71"/>
      <c r="MA17" s="71"/>
      <c r="MB17" s="71"/>
      <c r="MC17" s="71"/>
      <c r="MD17" s="72"/>
      <c r="ME17" s="70"/>
      <c r="MF17" s="71"/>
      <c r="MG17" s="71"/>
      <c r="MH17" s="71"/>
      <c r="MI17" s="71"/>
      <c r="MJ17" s="71"/>
      <c r="MK17" s="72"/>
      <c r="ML17" s="70"/>
      <c r="MM17" s="71"/>
      <c r="MN17" s="71"/>
      <c r="MO17" s="71"/>
      <c r="MP17" s="71"/>
      <c r="MQ17" s="71"/>
      <c r="MR17" s="72"/>
      <c r="MS17" s="70"/>
      <c r="MT17" s="71"/>
      <c r="MU17" s="71"/>
      <c r="MV17" s="71"/>
      <c r="MW17" s="71"/>
      <c r="MX17" s="71"/>
      <c r="MY17" s="72"/>
      <c r="MZ17" s="70"/>
      <c r="NA17" s="71"/>
      <c r="NB17" s="71"/>
      <c r="NC17" s="71"/>
      <c r="ND17" s="71"/>
      <c r="NE17" s="71"/>
      <c r="NF17" s="72"/>
      <c r="NG17" s="70"/>
      <c r="NH17" s="71"/>
      <c r="NI17" s="71"/>
      <c r="NJ17" s="71"/>
      <c r="NK17" s="71"/>
      <c r="NL17" s="71"/>
      <c r="NM17" s="72"/>
      <c r="NN17" s="70"/>
      <c r="NO17" s="71"/>
      <c r="NP17" s="71"/>
      <c r="NQ17" s="71"/>
      <c r="NR17" s="71"/>
      <c r="NS17" s="71"/>
      <c r="NT17" s="72"/>
      <c r="NU17" s="70"/>
      <c r="NV17" s="71"/>
      <c r="NW17" s="71"/>
      <c r="NX17" s="71"/>
      <c r="NY17" s="71"/>
      <c r="NZ17" s="71"/>
      <c r="OA17" s="72"/>
      <c r="OB17" s="70"/>
      <c r="OC17" s="71"/>
      <c r="OD17" s="71"/>
      <c r="OE17" s="71"/>
      <c r="OF17" s="71"/>
      <c r="OG17" s="71"/>
      <c r="OH17" s="72"/>
      <c r="OI17" s="70"/>
      <c r="OJ17" s="71"/>
      <c r="OK17" s="71"/>
      <c r="OL17" s="71"/>
      <c r="OM17" s="71"/>
      <c r="ON17" s="71"/>
      <c r="OO17" s="72"/>
      <c r="OP17" s="70"/>
      <c r="OQ17" s="71"/>
      <c r="OR17" s="71"/>
      <c r="OS17" s="71"/>
      <c r="OT17" s="71"/>
      <c r="OU17" s="71"/>
      <c r="OV17" s="72"/>
      <c r="OW17" s="70"/>
      <c r="OX17" s="71"/>
      <c r="OY17" s="71"/>
      <c r="OZ17" s="71"/>
      <c r="PA17" s="71"/>
      <c r="PB17" s="71"/>
      <c r="PC17" s="72"/>
      <c r="PD17" s="70"/>
      <c r="PE17" s="71"/>
      <c r="PF17" s="71"/>
      <c r="PG17" s="71"/>
      <c r="PH17" s="71"/>
      <c r="PI17" s="71"/>
      <c r="PJ17" s="72"/>
      <c r="PK17" s="70"/>
      <c r="PL17" s="71"/>
      <c r="PM17" s="71"/>
      <c r="PN17" s="71"/>
      <c r="PO17" s="71"/>
      <c r="PP17" s="71"/>
      <c r="PQ17" s="72"/>
      <c r="PR17" s="70"/>
      <c r="PS17" s="71"/>
      <c r="PT17" s="71"/>
      <c r="PU17" s="71"/>
      <c r="PV17" s="71"/>
      <c r="PW17" s="71"/>
      <c r="PX17" s="72"/>
      <c r="PY17" s="70"/>
      <c r="PZ17" s="71"/>
      <c r="QA17" s="71"/>
      <c r="QB17" s="71"/>
      <c r="QC17" s="71"/>
      <c r="QD17" s="71"/>
      <c r="QE17" s="72"/>
      <c r="QF17" s="70"/>
      <c r="QG17" s="71"/>
      <c r="QH17" s="71"/>
      <c r="QI17" s="71"/>
      <c r="QJ17" s="71"/>
      <c r="QK17" s="71"/>
      <c r="QL17" s="72"/>
      <c r="QM17" s="70"/>
      <c r="QN17" s="71"/>
      <c r="QO17" s="71"/>
      <c r="QP17" s="71"/>
      <c r="QQ17" s="71"/>
      <c r="QR17" s="71"/>
      <c r="QS17" s="72"/>
      <c r="QT17" s="70"/>
      <c r="QU17" s="71"/>
      <c r="QV17" s="71"/>
      <c r="QW17" s="71"/>
      <c r="QX17" s="71"/>
      <c r="QY17" s="71"/>
      <c r="QZ17" s="72"/>
      <c r="RA17" s="70"/>
      <c r="RB17" s="71"/>
      <c r="RC17" s="71"/>
      <c r="RD17" s="71"/>
      <c r="RE17" s="71"/>
      <c r="RF17" s="71"/>
      <c r="RG17" s="72"/>
      <c r="RH17" s="70"/>
      <c r="RI17" s="71"/>
      <c r="RJ17" s="71"/>
      <c r="RK17" s="71"/>
      <c r="RL17" s="71"/>
      <c r="RM17" s="71"/>
      <c r="RN17" s="72"/>
      <c r="RO17" s="70"/>
      <c r="RP17" s="71"/>
      <c r="RQ17" s="71"/>
      <c r="RR17" s="71"/>
      <c r="RS17" s="71"/>
      <c r="RT17" s="71"/>
      <c r="RU17" s="72"/>
      <c r="RV17" s="70"/>
      <c r="RW17" s="71"/>
      <c r="RX17" s="71"/>
      <c r="RY17" s="71"/>
      <c r="RZ17" s="71"/>
      <c r="SA17" s="71"/>
      <c r="SB17" s="72"/>
      <c r="SC17" s="70"/>
      <c r="SD17" s="71"/>
      <c r="SE17" s="71"/>
      <c r="SF17" s="71"/>
      <c r="SG17" s="71"/>
      <c r="SH17" s="71"/>
      <c r="SI17" s="72"/>
      <c r="SJ17" s="70"/>
      <c r="SK17" s="71"/>
      <c r="SL17" s="71"/>
      <c r="SM17" s="71"/>
      <c r="SN17" s="71"/>
      <c r="SO17" s="71"/>
      <c r="SP17" s="72"/>
      <c r="SQ17" s="70"/>
      <c r="SR17" s="71"/>
      <c r="SS17" s="71"/>
      <c r="ST17" s="71"/>
      <c r="SU17" s="71"/>
      <c r="SV17" s="71"/>
      <c r="SW17" s="72"/>
      <c r="SX17" s="70"/>
      <c r="SY17" s="71"/>
      <c r="SZ17" s="71"/>
      <c r="TA17" s="71"/>
      <c r="TB17" s="71"/>
      <c r="TC17" s="71"/>
      <c r="TD17" s="72"/>
      <c r="TE17" s="70"/>
      <c r="TF17" s="71"/>
      <c r="TG17" s="71"/>
      <c r="TH17" s="71"/>
      <c r="TI17" s="71"/>
      <c r="TJ17" s="71"/>
      <c r="TK17" s="72"/>
      <c r="TL17" s="70"/>
      <c r="TM17" s="71"/>
      <c r="TN17" s="71"/>
      <c r="TO17" s="71"/>
      <c r="TP17" s="71"/>
      <c r="TQ17" s="71"/>
      <c r="TR17" s="72"/>
      <c r="TS17" s="70"/>
      <c r="TT17" s="71"/>
      <c r="TU17" s="71"/>
      <c r="TV17" s="71"/>
      <c r="TW17" s="71"/>
      <c r="TX17" s="71"/>
      <c r="TY17" s="72"/>
      <c r="TZ17" s="70"/>
      <c r="UA17" s="71"/>
      <c r="UB17" s="71"/>
      <c r="UC17" s="71"/>
      <c r="UD17" s="71"/>
      <c r="UE17" s="71"/>
      <c r="UF17" s="72"/>
      <c r="UG17" s="70"/>
      <c r="UH17" s="71"/>
      <c r="UI17" s="71"/>
      <c r="UJ17" s="71"/>
      <c r="UK17" s="71"/>
      <c r="UL17" s="71"/>
      <c r="UM17" s="72"/>
      <c r="UN17" s="70"/>
      <c r="UO17" s="71"/>
      <c r="UP17" s="71"/>
      <c r="UQ17" s="71"/>
      <c r="UR17" s="71"/>
      <c r="US17" s="71"/>
      <c r="UT17" s="72"/>
      <c r="UU17" s="70"/>
      <c r="UV17" s="71"/>
      <c r="UW17" s="71"/>
      <c r="UX17" s="71"/>
      <c r="UY17" s="71"/>
      <c r="UZ17" s="71"/>
      <c r="VA17" s="72"/>
      <c r="VB17" s="70"/>
      <c r="VC17" s="71"/>
      <c r="VD17" s="71"/>
      <c r="VE17" s="71"/>
      <c r="VF17" s="71"/>
      <c r="VG17" s="71"/>
      <c r="VH17" s="72"/>
      <c r="VI17" s="70"/>
      <c r="VJ17" s="71"/>
      <c r="VK17" s="71"/>
      <c r="VL17" s="71"/>
      <c r="VM17" s="71"/>
      <c r="VN17" s="71"/>
      <c r="VO17" s="72"/>
      <c r="VP17" s="70"/>
      <c r="VQ17" s="71"/>
      <c r="VR17" s="71"/>
      <c r="VS17" s="71"/>
      <c r="VT17" s="71"/>
      <c r="VU17" s="71"/>
      <c r="VV17" s="72"/>
      <c r="VW17" s="70"/>
      <c r="VX17" s="71"/>
      <c r="VY17" s="71"/>
      <c r="VZ17" s="71"/>
      <c r="WA17" s="71"/>
      <c r="WB17" s="71"/>
      <c r="WC17" s="72"/>
      <c r="WD17" s="70"/>
      <c r="WE17" s="71"/>
      <c r="WF17" s="71"/>
      <c r="WG17" s="71"/>
      <c r="WH17" s="71"/>
      <c r="WI17" s="71"/>
      <c r="WJ17" s="72"/>
      <c r="WK17" s="70"/>
      <c r="WL17" s="71"/>
      <c r="WM17" s="71"/>
      <c r="WN17" s="71"/>
      <c r="WO17" s="71"/>
      <c r="WP17" s="71"/>
      <c r="WQ17" s="72"/>
      <c r="WR17" s="70"/>
      <c r="WS17" s="71"/>
      <c r="WT17" s="71"/>
      <c r="WU17" s="71"/>
      <c r="WV17" s="71"/>
      <c r="WW17" s="71"/>
      <c r="WX17" s="72"/>
      <c r="WY17" s="70"/>
      <c r="WZ17" s="71"/>
      <c r="XA17" s="71"/>
      <c r="XB17" s="71"/>
      <c r="XC17" s="71"/>
      <c r="XD17" s="71"/>
      <c r="XE17" s="72"/>
      <c r="XF17" s="70"/>
      <c r="XG17" s="71"/>
      <c r="XH17" s="71"/>
      <c r="XI17" s="71"/>
      <c r="XJ17" s="71"/>
      <c r="XK17" s="71"/>
      <c r="XL17" s="72"/>
      <c r="XM17" s="70"/>
      <c r="XN17" s="71"/>
      <c r="XO17" s="71"/>
      <c r="XP17" s="71"/>
      <c r="XQ17" s="71"/>
      <c r="XR17" s="71"/>
      <c r="XS17" s="72"/>
      <c r="XT17" s="70"/>
      <c r="XU17" s="71"/>
      <c r="XV17" s="71"/>
      <c r="XW17" s="71"/>
      <c r="XX17" s="71"/>
      <c r="XY17" s="71"/>
      <c r="XZ17" s="72"/>
      <c r="YA17" s="70"/>
      <c r="YB17" s="71"/>
      <c r="YC17" s="71"/>
      <c r="YD17" s="71"/>
      <c r="YE17" s="71"/>
      <c r="YF17" s="71"/>
      <c r="YG17" s="72"/>
      <c r="YH17" s="70"/>
      <c r="YI17" s="71"/>
      <c r="YJ17" s="71"/>
      <c r="YK17" s="71"/>
      <c r="YL17" s="71"/>
      <c r="YM17" s="71"/>
      <c r="YN17" s="72"/>
      <c r="YO17" s="70"/>
      <c r="YP17" s="71"/>
      <c r="YQ17" s="71"/>
      <c r="YR17" s="71"/>
      <c r="YS17" s="71"/>
      <c r="YT17" s="71"/>
      <c r="YU17" s="72"/>
      <c r="YV17" s="70"/>
      <c r="YW17" s="71"/>
      <c r="YX17" s="71"/>
      <c r="YY17" s="71"/>
      <c r="YZ17" s="71"/>
      <c r="ZA17" s="71"/>
      <c r="ZB17" s="72"/>
      <c r="ZC17" s="70"/>
      <c r="ZD17" s="71"/>
      <c r="ZE17" s="71"/>
      <c r="ZF17" s="71"/>
      <c r="ZG17" s="71"/>
      <c r="ZH17" s="71"/>
      <c r="ZI17" s="72"/>
      <c r="ZJ17" s="70"/>
      <c r="ZK17" s="71"/>
      <c r="ZL17" s="71"/>
      <c r="ZM17" s="71"/>
      <c r="ZN17" s="71"/>
      <c r="ZO17" s="71"/>
      <c r="ZP17" s="72"/>
      <c r="ZQ17" s="70"/>
      <c r="ZR17" s="71"/>
      <c r="ZS17" s="71"/>
      <c r="ZT17" s="71"/>
      <c r="ZU17" s="71"/>
      <c r="ZV17" s="71"/>
      <c r="ZW17" s="72"/>
      <c r="ZX17" s="70"/>
      <c r="ZY17" s="71"/>
      <c r="ZZ17" s="71"/>
      <c r="AAA17" s="71"/>
      <c r="AAB17" s="71"/>
      <c r="AAC17" s="71"/>
      <c r="AAD17" s="72"/>
      <c r="AAE17" s="70"/>
      <c r="AAF17" s="71"/>
      <c r="AAG17" s="71"/>
      <c r="AAH17" s="71"/>
      <c r="AAI17" s="71"/>
      <c r="AAJ17" s="71"/>
      <c r="AAK17" s="72"/>
      <c r="AAL17" s="70"/>
      <c r="AAM17" s="71"/>
      <c r="AAN17" s="71"/>
      <c r="AAO17" s="71"/>
      <c r="AAP17" s="71"/>
      <c r="AAQ17" s="71"/>
      <c r="AAR17" s="72"/>
      <c r="AAS17" s="70"/>
      <c r="AAT17" s="71"/>
      <c r="AAU17" s="71"/>
      <c r="AAV17" s="71"/>
      <c r="AAW17" s="71"/>
      <c r="AAX17" s="71"/>
      <c r="AAY17" s="72"/>
      <c r="AAZ17" s="70"/>
      <c r="ABA17" s="71"/>
      <c r="ABB17" s="71"/>
      <c r="ABC17" s="71"/>
      <c r="ABD17" s="71"/>
      <c r="ABE17" s="71"/>
      <c r="ABF17" s="72"/>
      <c r="ABG17" s="70"/>
      <c r="ABH17" s="71"/>
      <c r="ABI17" s="71"/>
      <c r="ABJ17" s="71"/>
      <c r="ABK17" s="71"/>
      <c r="ABL17" s="71"/>
      <c r="ABM17" s="72"/>
      <c r="ABN17" s="70"/>
      <c r="ABO17" s="71"/>
      <c r="ABP17" s="71"/>
      <c r="ABQ17" s="71"/>
      <c r="ABR17" s="71"/>
      <c r="ABS17" s="71"/>
      <c r="ABT17" s="72"/>
      <c r="ABU17" s="70"/>
      <c r="ABV17" s="71"/>
      <c r="ABW17" s="71"/>
      <c r="ABX17" s="71"/>
      <c r="ABY17" s="71"/>
      <c r="ABZ17" s="71"/>
      <c r="ACA17" s="72"/>
      <c r="ACB17" s="70"/>
      <c r="ACC17" s="71"/>
      <c r="ACD17" s="71"/>
      <c r="ACE17" s="71"/>
      <c r="ACF17" s="71"/>
      <c r="ACG17" s="71"/>
      <c r="ACH17" s="72"/>
      <c r="ACI17" s="70"/>
      <c r="ACJ17" s="71"/>
      <c r="ACK17" s="71"/>
      <c r="ACL17" s="71"/>
      <c r="ACM17" s="71"/>
      <c r="ACN17" s="71"/>
      <c r="ACO17" s="72"/>
      <c r="ACP17" s="70"/>
      <c r="ACQ17" s="71"/>
      <c r="ACR17" s="71"/>
      <c r="ACS17" s="71"/>
      <c r="ACT17" s="71"/>
      <c r="ACU17" s="71"/>
      <c r="ACV17" s="72"/>
      <c r="ACW17" s="70"/>
      <c r="ACX17" s="71"/>
      <c r="ACY17" s="71"/>
      <c r="ACZ17" s="71"/>
      <c r="ADA17" s="71"/>
      <c r="ADB17" s="71"/>
      <c r="ADC17" s="72"/>
      <c r="ADD17" s="70"/>
      <c r="ADE17" s="71"/>
      <c r="ADF17" s="71"/>
      <c r="ADG17" s="71"/>
      <c r="ADH17" s="71"/>
      <c r="ADI17" s="71"/>
      <c r="ADJ17" s="72"/>
      <c r="ADK17" s="70"/>
      <c r="ADL17" s="71"/>
      <c r="ADM17" s="71"/>
      <c r="ADN17" s="71"/>
      <c r="ADO17" s="71"/>
      <c r="ADP17" s="71"/>
      <c r="ADQ17" s="72"/>
      <c r="ADR17" s="70"/>
      <c r="ADS17" s="71"/>
      <c r="ADT17" s="71"/>
      <c r="ADU17" s="71"/>
      <c r="ADV17" s="71"/>
      <c r="ADW17" s="71"/>
      <c r="ADX17" s="72"/>
      <c r="ADY17" s="70"/>
      <c r="ADZ17" s="71"/>
      <c r="AEA17" s="71"/>
      <c r="AEB17" s="71"/>
      <c r="AEC17" s="71"/>
      <c r="AED17" s="71"/>
      <c r="AEE17" s="72"/>
      <c r="AEF17" s="70"/>
      <c r="AEG17" s="71"/>
      <c r="AEH17" s="71"/>
      <c r="AEI17" s="71"/>
      <c r="AEJ17" s="71"/>
      <c r="AEK17" s="71"/>
      <c r="AEL17" s="72"/>
      <c r="AEM17" s="70"/>
      <c r="AEN17" s="71"/>
      <c r="AEO17" s="71"/>
      <c r="AEP17" s="71"/>
      <c r="AEQ17" s="71"/>
      <c r="AER17" s="71"/>
      <c r="AES17" s="72"/>
      <c r="AET17" s="70"/>
      <c r="AEU17" s="71"/>
      <c r="AEV17" s="71"/>
      <c r="AEW17" s="71"/>
      <c r="AEX17" s="71"/>
      <c r="AEY17" s="71"/>
      <c r="AEZ17" s="72"/>
      <c r="AFA17" s="70"/>
      <c r="AFB17" s="71"/>
      <c r="AFC17" s="71"/>
      <c r="AFD17" s="71"/>
      <c r="AFE17" s="71"/>
      <c r="AFF17" s="71"/>
      <c r="AFG17" s="72"/>
      <c r="AFH17" s="70"/>
      <c r="AFI17" s="71"/>
      <c r="AFJ17" s="71"/>
      <c r="AFK17" s="71"/>
      <c r="AFL17" s="71"/>
      <c r="AFM17" s="71"/>
      <c r="AFN17" s="72"/>
      <c r="AFO17" s="70"/>
      <c r="AFP17" s="71"/>
      <c r="AFQ17" s="71"/>
      <c r="AFR17" s="71"/>
      <c r="AFS17" s="71"/>
      <c r="AFT17" s="71"/>
      <c r="AFU17" s="72"/>
      <c r="AFV17" s="70"/>
      <c r="AFW17" s="71"/>
      <c r="AFX17" s="71"/>
      <c r="AFY17" s="71"/>
      <c r="AFZ17" s="71"/>
      <c r="AGA17" s="71"/>
      <c r="AGB17" s="72"/>
      <c r="AGC17" s="70"/>
      <c r="AGD17" s="71"/>
      <c r="AGE17" s="71"/>
      <c r="AGF17" s="71"/>
      <c r="AGG17" s="71"/>
      <c r="AGH17" s="71"/>
      <c r="AGI17" s="72"/>
      <c r="AGJ17" s="70"/>
      <c r="AGK17" s="71"/>
      <c r="AGL17" s="71"/>
      <c r="AGM17" s="71"/>
      <c r="AGN17" s="71"/>
      <c r="AGO17" s="71"/>
      <c r="AGP17" s="72"/>
      <c r="AGQ17" s="70"/>
      <c r="AGR17" s="71"/>
      <c r="AGS17" s="71"/>
      <c r="AGT17" s="71"/>
      <c r="AGU17" s="71"/>
      <c r="AGV17" s="71"/>
      <c r="AGW17" s="72"/>
      <c r="AGX17" s="70"/>
      <c r="AGY17" s="71"/>
      <c r="AGZ17" s="71"/>
      <c r="AHA17" s="71"/>
      <c r="AHB17" s="71"/>
      <c r="AHC17" s="71"/>
      <c r="AHD17" s="72"/>
      <c r="AHE17" s="70"/>
      <c r="AHF17" s="71"/>
      <c r="AHG17" s="71"/>
      <c r="AHH17" s="71"/>
      <c r="AHI17" s="71"/>
      <c r="AHJ17" s="71"/>
      <c r="AHK17" s="72"/>
      <c r="AHL17" s="70"/>
      <c r="AHM17" s="71"/>
      <c r="AHN17" s="71"/>
      <c r="AHO17" s="71"/>
      <c r="AHP17" s="71"/>
      <c r="AHQ17" s="71"/>
      <c r="AHR17" s="72"/>
      <c r="AHS17" s="70"/>
      <c r="AHT17" s="71"/>
      <c r="AHU17" s="71"/>
      <c r="AHV17" s="71"/>
      <c r="AHW17" s="71"/>
      <c r="AHX17" s="71"/>
      <c r="AHY17" s="72"/>
      <c r="AHZ17" s="70"/>
      <c r="AIA17" s="71"/>
      <c r="AIB17" s="71"/>
      <c r="AIC17" s="71"/>
      <c r="AID17" s="71"/>
      <c r="AIE17" s="71"/>
      <c r="AIF17" s="72"/>
      <c r="AIG17" s="70"/>
      <c r="AIH17" s="71"/>
      <c r="AII17" s="71"/>
      <c r="AIJ17" s="71"/>
      <c r="AIK17" s="71"/>
      <c r="AIL17" s="71"/>
      <c r="AIM17" s="72"/>
      <c r="AIN17" s="70"/>
      <c r="AIO17" s="71"/>
      <c r="AIP17" s="71"/>
      <c r="AIQ17" s="71"/>
      <c r="AIR17" s="71"/>
      <c r="AIS17" s="71"/>
      <c r="AIT17" s="72"/>
      <c r="AIU17" s="70"/>
      <c r="AIV17" s="71"/>
      <c r="AIW17" s="71"/>
      <c r="AIX17" s="71"/>
      <c r="AIY17" s="71"/>
      <c r="AIZ17" s="71"/>
      <c r="AJA17" s="72"/>
      <c r="AJB17" s="70"/>
      <c r="AJC17" s="71"/>
      <c r="AJD17" s="71"/>
      <c r="AJE17" s="71"/>
      <c r="AJF17" s="71"/>
      <c r="AJG17" s="71"/>
      <c r="AJH17" s="72"/>
      <c r="AJI17" s="70"/>
      <c r="AJJ17" s="71"/>
      <c r="AJK17" s="71"/>
      <c r="AJL17" s="71"/>
      <c r="AJM17" s="71"/>
      <c r="AJN17" s="71"/>
      <c r="AJO17" s="72"/>
      <c r="AJP17" s="70"/>
      <c r="AJQ17" s="71"/>
      <c r="AJR17" s="71"/>
      <c r="AJS17" s="71"/>
      <c r="AJT17" s="71"/>
      <c r="AJU17" s="71"/>
      <c r="AJV17" s="72"/>
      <c r="AJW17" s="70"/>
      <c r="AJX17" s="71"/>
      <c r="AJY17" s="71"/>
      <c r="AJZ17" s="71"/>
      <c r="AKA17" s="71"/>
      <c r="AKB17" s="71"/>
      <c r="AKC17" s="72"/>
      <c r="AKD17" s="70"/>
      <c r="AKE17" s="71"/>
      <c r="AKF17" s="71"/>
      <c r="AKG17" s="71"/>
      <c r="AKH17" s="71"/>
      <c r="AKI17" s="71"/>
      <c r="AKJ17" s="72"/>
      <c r="AKK17" s="70"/>
      <c r="AKL17" s="71"/>
      <c r="AKM17" s="71"/>
      <c r="AKN17" s="71"/>
      <c r="AKO17" s="71"/>
      <c r="AKP17" s="71"/>
      <c r="AKQ17" s="72"/>
      <c r="AKR17" s="70"/>
      <c r="AKS17" s="71"/>
      <c r="AKT17" s="71"/>
      <c r="AKU17" s="71"/>
      <c r="AKV17" s="71"/>
      <c r="AKW17" s="71"/>
      <c r="AKX17" s="72"/>
      <c r="AKY17" s="70"/>
      <c r="AKZ17" s="71"/>
      <c r="ALA17" s="71"/>
      <c r="ALB17" s="71"/>
      <c r="ALC17" s="71"/>
      <c r="ALD17" s="71"/>
      <c r="ALE17" s="72"/>
      <c r="ALF17" s="70"/>
      <c r="ALG17" s="71"/>
      <c r="ALH17" s="71"/>
      <c r="ALI17" s="71"/>
      <c r="ALJ17" s="71"/>
      <c r="ALK17" s="71"/>
      <c r="ALL17" s="72"/>
      <c r="ALM17" s="70"/>
      <c r="ALN17" s="71">
        <v>1</v>
      </c>
      <c r="ALO17" s="71">
        <v>1</v>
      </c>
      <c r="ALP17" s="71"/>
      <c r="ALQ17" s="71"/>
      <c r="ALR17" s="71">
        <v>1</v>
      </c>
      <c r="ALS17" s="72">
        <v>1</v>
      </c>
      <c r="ALT17" s="70">
        <v>1</v>
      </c>
      <c r="ALU17" s="71"/>
      <c r="ALV17" s="71"/>
      <c r="ALW17" s="71"/>
      <c r="ALX17" s="71"/>
      <c r="ALY17" s="71"/>
      <c r="ALZ17" s="72"/>
      <c r="AMA17" s="70"/>
      <c r="AMB17" s="71"/>
      <c r="AMC17" s="71"/>
      <c r="AMD17" s="71"/>
      <c r="AME17" s="71"/>
      <c r="AMF17" s="71"/>
      <c r="AMG17" s="72"/>
      <c r="AMH17" s="70"/>
      <c r="AMI17" s="71"/>
      <c r="AMJ17" s="71"/>
      <c r="AMK17" s="71"/>
      <c r="AML17" s="71"/>
      <c r="AMM17" s="71"/>
      <c r="AMN17" s="72"/>
      <c r="AMO17" s="70"/>
      <c r="AMP17" s="71"/>
      <c r="AMQ17" s="71"/>
      <c r="AMR17" s="71"/>
      <c r="AMS17" s="71"/>
      <c r="AMT17" s="71"/>
      <c r="AMU17" s="72"/>
      <c r="AMV17" s="70"/>
      <c r="AMW17" s="71"/>
      <c r="AMX17" s="71"/>
      <c r="AMY17" s="71"/>
      <c r="AMZ17" s="71"/>
      <c r="ANA17" s="71"/>
      <c r="ANB17" s="72"/>
      <c r="ANC17" s="70"/>
      <c r="AND17" s="71"/>
      <c r="ANE17" s="71"/>
      <c r="ANF17" s="71"/>
      <c r="ANG17" s="71"/>
      <c r="ANH17" s="71"/>
      <c r="ANI17" s="72"/>
      <c r="ANJ17" s="70"/>
      <c r="ANK17" s="71"/>
      <c r="ANL17" s="71"/>
      <c r="ANM17" s="71"/>
      <c r="ANN17" s="71"/>
      <c r="ANO17" s="71"/>
      <c r="ANP17" s="72"/>
      <c r="ANQ17" s="70"/>
      <c r="ANR17" s="71"/>
      <c r="ANS17" s="71"/>
      <c r="ANT17" s="71"/>
      <c r="ANU17" s="71"/>
      <c r="ANV17" s="71"/>
      <c r="ANW17" s="72"/>
      <c r="ANX17" s="70"/>
      <c r="ANY17" s="71"/>
      <c r="ANZ17" s="71"/>
      <c r="AOA17" s="71"/>
      <c r="AOB17" s="71"/>
      <c r="AOC17" s="71"/>
      <c r="AOD17" s="72"/>
      <c r="AOE17" s="70"/>
      <c r="AOF17" s="71"/>
      <c r="AOG17" s="71"/>
      <c r="AOH17" s="71"/>
      <c r="AOI17" s="71"/>
      <c r="AOJ17" s="71"/>
      <c r="AOK17" s="72"/>
      <c r="AOL17" s="70"/>
      <c r="AOM17" s="71"/>
      <c r="AON17" s="71"/>
      <c r="AOO17" s="71"/>
      <c r="AOP17" s="71"/>
      <c r="AOQ17" s="71"/>
      <c r="AOR17" s="72"/>
      <c r="AOS17" s="70"/>
      <c r="AOT17" s="71"/>
      <c r="AOU17" s="71"/>
      <c r="AOV17" s="71"/>
      <c r="AOW17" s="71"/>
      <c r="AOX17" s="71"/>
      <c r="AOY17" s="72"/>
      <c r="AOZ17" s="70"/>
      <c r="APA17" s="71"/>
      <c r="APB17" s="71"/>
      <c r="APC17" s="71"/>
      <c r="APD17" s="71"/>
      <c r="APE17" s="71"/>
      <c r="APF17" s="72"/>
      <c r="APG17" s="70"/>
      <c r="APH17" s="71"/>
      <c r="API17" s="71"/>
      <c r="APJ17" s="71"/>
      <c r="APK17" s="71"/>
      <c r="APL17" s="71"/>
      <c r="APM17" s="72"/>
      <c r="APN17" s="70"/>
      <c r="APO17" s="71"/>
      <c r="APP17" s="71"/>
      <c r="APQ17" s="71"/>
      <c r="APR17" s="71"/>
      <c r="APS17" s="71"/>
      <c r="APT17" s="72"/>
      <c r="APU17" s="70"/>
      <c r="APV17" s="71"/>
      <c r="APW17" s="71"/>
      <c r="APX17" s="71"/>
      <c r="APY17" s="71"/>
      <c r="APZ17" s="71"/>
      <c r="AQA17" s="72"/>
      <c r="AQB17" s="70"/>
      <c r="AQC17" s="71"/>
      <c r="AQD17" s="71"/>
      <c r="AQE17" s="71"/>
      <c r="AQF17" s="71"/>
      <c r="AQG17" s="71"/>
      <c r="AQH17" s="72"/>
      <c r="AQI17" s="70"/>
      <c r="AQJ17" s="71"/>
      <c r="AQK17" s="71"/>
      <c r="AQL17" s="71"/>
      <c r="AQM17" s="71"/>
      <c r="AQN17" s="71"/>
      <c r="AQO17" s="72"/>
      <c r="AQP17" s="70"/>
      <c r="AQQ17" s="71"/>
      <c r="AQR17" s="71"/>
      <c r="AQS17" s="71"/>
      <c r="AQT17" s="71"/>
      <c r="AQU17" s="71"/>
      <c r="AQV17" s="72"/>
      <c r="AQW17" s="70"/>
      <c r="AQX17" s="71"/>
      <c r="AQY17" s="71"/>
      <c r="AQZ17" s="71"/>
      <c r="ARA17" s="71"/>
      <c r="ARB17" s="71"/>
      <c r="ARC17" s="72"/>
      <c r="ARD17" s="70"/>
      <c r="ARE17" s="71"/>
      <c r="ARF17" s="71"/>
      <c r="ARG17" s="71"/>
      <c r="ARH17" s="71"/>
      <c r="ARI17" s="71"/>
      <c r="ARJ17" s="72"/>
      <c r="ARK17" s="70"/>
      <c r="ARL17" s="71"/>
      <c r="ARM17" s="71"/>
      <c r="ARN17" s="71"/>
      <c r="ARO17" s="71"/>
      <c r="ARP17" s="71"/>
      <c r="ARQ17" s="72"/>
      <c r="ARR17" s="70"/>
      <c r="ARS17" s="71"/>
      <c r="ART17" s="71"/>
      <c r="ARU17" s="71"/>
      <c r="ARV17" s="71"/>
      <c r="ARW17" s="71"/>
      <c r="ARX17" s="72"/>
      <c r="ARY17" s="70"/>
      <c r="ARZ17" s="71"/>
      <c r="ASA17" s="71"/>
      <c r="ASB17" s="71"/>
      <c r="ASC17" s="71"/>
      <c r="ASD17" s="71"/>
      <c r="ASE17" s="72"/>
      <c r="ASF17" s="70"/>
      <c r="ASG17" s="71"/>
      <c r="ASH17" s="71"/>
      <c r="ASI17" s="71"/>
      <c r="ASJ17" s="71"/>
      <c r="ASK17" s="71"/>
      <c r="ASL17" s="72"/>
      <c r="ASM17" s="70"/>
      <c r="ASN17" s="71"/>
      <c r="ASO17" s="71"/>
      <c r="ASP17" s="71"/>
      <c r="ASQ17" s="71"/>
      <c r="ASR17" s="71"/>
      <c r="ASS17" s="72"/>
      <c r="AST17" s="70"/>
      <c r="ASU17" s="71"/>
      <c r="ASV17" s="71"/>
      <c r="ASW17" s="71"/>
      <c r="ASX17" s="71"/>
      <c r="ASY17" s="71"/>
      <c r="ASZ17" s="72"/>
      <c r="ATA17" s="70"/>
      <c r="ATB17" s="71"/>
      <c r="ATC17" s="71"/>
      <c r="ATD17" s="71"/>
      <c r="ATE17" s="71"/>
      <c r="ATF17" s="71"/>
      <c r="ATG17" s="72"/>
      <c r="ATH17" s="70"/>
      <c r="ATI17" s="71"/>
      <c r="ATJ17" s="71"/>
      <c r="ATK17" s="71"/>
      <c r="ATL17" s="71"/>
      <c r="ATM17" s="71"/>
      <c r="ATN17" s="72"/>
      <c r="ATO17" s="70"/>
      <c r="ATP17" s="71"/>
      <c r="ATQ17" s="71"/>
      <c r="ATR17" s="71"/>
      <c r="ATS17" s="71"/>
      <c r="ATT17" s="71"/>
      <c r="ATU17" s="72"/>
      <c r="ATV17" s="70"/>
      <c r="ATW17" s="71"/>
      <c r="ATX17" s="71"/>
      <c r="ATY17" s="71"/>
      <c r="ATZ17" s="71"/>
      <c r="AUA17" s="71"/>
      <c r="AUB17" s="72"/>
      <c r="AUC17" s="70"/>
      <c r="AUD17" s="71"/>
      <c r="AUE17" s="71"/>
      <c r="AUF17" s="71"/>
      <c r="AUG17" s="71"/>
      <c r="AUH17" s="71"/>
      <c r="AUI17" s="72"/>
      <c r="AUJ17" s="70"/>
      <c r="AUK17" s="71"/>
      <c r="AUL17" s="71"/>
      <c r="AUM17" s="71"/>
      <c r="AUN17" s="71"/>
      <c r="AUO17" s="71"/>
      <c r="AUP17" s="72"/>
      <c r="AUQ17" s="70"/>
      <c r="AUR17" s="71"/>
      <c r="AUS17" s="71"/>
      <c r="AUT17" s="71"/>
      <c r="AUU17" s="71"/>
      <c r="AUV17" s="71"/>
      <c r="AUW17" s="72"/>
      <c r="AUX17" s="70"/>
      <c r="AUY17" s="71"/>
      <c r="AUZ17" s="71"/>
      <c r="AVA17" s="71"/>
      <c r="AVB17" s="71"/>
      <c r="AVC17" s="71"/>
      <c r="AVD17" s="72"/>
      <c r="AVE17" s="70"/>
      <c r="AVF17" s="71"/>
      <c r="AVG17" s="71"/>
      <c r="AVH17" s="71"/>
      <c r="AVI17" s="71"/>
      <c r="AVJ17" s="71"/>
      <c r="AVK17" s="72"/>
      <c r="AVL17" s="70"/>
      <c r="AVM17" s="71"/>
      <c r="AVN17" s="71"/>
      <c r="AVO17" s="71"/>
      <c r="AVP17" s="71"/>
      <c r="AVQ17" s="71"/>
      <c r="AVR17" s="72"/>
      <c r="AVS17" s="70"/>
      <c r="AVT17" s="71"/>
      <c r="AVU17" s="71"/>
      <c r="AVV17" s="71"/>
      <c r="AVW17" s="71"/>
      <c r="AVX17" s="71"/>
      <c r="AVY17" s="72"/>
      <c r="AVZ17" s="70"/>
      <c r="AWA17" s="71"/>
      <c r="AWB17" s="71"/>
      <c r="AWC17" s="71"/>
      <c r="AWD17" s="71"/>
      <c r="AWE17" s="71"/>
      <c r="AWF17" s="72"/>
      <c r="AWG17" s="70"/>
      <c r="AWH17" s="71"/>
      <c r="AWI17" s="71"/>
      <c r="AWJ17" s="71"/>
      <c r="AWK17" s="71"/>
      <c r="AWL17" s="71"/>
      <c r="AWM17" s="72"/>
      <c r="AWN17" s="70"/>
      <c r="AWO17" s="71"/>
      <c r="AWP17" s="71"/>
      <c r="AWQ17" s="71"/>
      <c r="AWR17" s="71"/>
      <c r="AWS17" s="71"/>
      <c r="AWT17" s="72"/>
      <c r="AWU17" s="70"/>
      <c r="AWV17" s="71"/>
      <c r="AWW17" s="71"/>
      <c r="AWX17" s="71"/>
      <c r="AWY17" s="71"/>
      <c r="AWZ17" s="71"/>
      <c r="AXA17" s="72"/>
      <c r="AXB17" s="70"/>
      <c r="AXC17" s="71"/>
      <c r="AXD17" s="71"/>
      <c r="AXE17" s="71"/>
      <c r="AXF17" s="71"/>
      <c r="AXG17" s="71"/>
      <c r="AXH17" s="72"/>
      <c r="AXI17" s="70"/>
      <c r="AXJ17" s="71"/>
      <c r="AXK17" s="71"/>
      <c r="AXL17" s="71"/>
      <c r="AXM17" s="71"/>
      <c r="AXN17" s="71"/>
      <c r="AXO17" s="72"/>
      <c r="AXP17" s="70"/>
      <c r="AXQ17" s="71"/>
      <c r="AXR17" s="71"/>
      <c r="AXS17" s="71"/>
      <c r="AXT17" s="71"/>
      <c r="AXU17" s="71"/>
      <c r="AXV17" s="72"/>
      <c r="AXW17" s="70"/>
      <c r="AXX17" s="71"/>
      <c r="AXY17" s="71"/>
      <c r="AXZ17" s="71"/>
      <c r="AYA17" s="71"/>
      <c r="AYB17" s="71"/>
      <c r="AYC17" s="72"/>
      <c r="AYD17" s="70"/>
      <c r="AYE17" s="71"/>
      <c r="AYF17" s="71"/>
      <c r="AYG17" s="71"/>
      <c r="AYH17" s="71"/>
      <c r="AYI17" s="71"/>
      <c r="AYJ17" s="72"/>
      <c r="AYK17" s="70"/>
      <c r="AYL17" s="71"/>
      <c r="AYM17" s="71"/>
      <c r="AYN17" s="71"/>
      <c r="AYO17" s="71"/>
      <c r="AYP17" s="71"/>
      <c r="AYQ17" s="72"/>
      <c r="AYR17" s="70"/>
      <c r="AYS17" s="71"/>
      <c r="AYT17" s="71"/>
      <c r="AYU17" s="71"/>
      <c r="AYV17" s="71"/>
      <c r="AYW17" s="71"/>
      <c r="AYX17" s="72">
        <v>1</v>
      </c>
      <c r="AYY17" s="70">
        <v>1</v>
      </c>
      <c r="AYZ17" s="71">
        <v>1</v>
      </c>
      <c r="AZA17" s="71"/>
      <c r="AZB17" s="71">
        <v>1</v>
      </c>
      <c r="AZC17" s="71"/>
      <c r="AZD17" s="71"/>
      <c r="AZE17" s="72"/>
      <c r="AZF17" s="70"/>
      <c r="AZG17" s="71">
        <v>1</v>
      </c>
      <c r="AZH17" s="71"/>
      <c r="AZI17" s="71"/>
      <c r="AZJ17" s="71"/>
      <c r="AZK17" s="71"/>
      <c r="AZL17" s="72"/>
      <c r="AZM17" s="70"/>
      <c r="AZN17" s="71"/>
      <c r="AZO17" s="71"/>
      <c r="AZP17" s="71"/>
      <c r="AZQ17" s="71"/>
      <c r="AZR17" s="71"/>
      <c r="AZS17" s="72"/>
      <c r="AZT17" s="70"/>
      <c r="AZU17" s="71"/>
      <c r="AZV17" s="71"/>
      <c r="AZW17" s="71"/>
      <c r="AZX17" s="71"/>
      <c r="AZY17" s="71"/>
      <c r="AZZ17" s="72"/>
      <c r="BAA17" s="70"/>
      <c r="BAB17" s="71"/>
      <c r="BAC17" s="71"/>
      <c r="BAD17" s="71"/>
      <c r="BAE17" s="71"/>
      <c r="BAF17" s="71"/>
      <c r="BAG17" s="72"/>
      <c r="BAH17" s="70"/>
      <c r="BAI17" s="71"/>
      <c r="BAJ17" s="71"/>
      <c r="BAK17" s="71"/>
      <c r="BAL17" s="71"/>
      <c r="BAM17" s="71"/>
      <c r="BAN17" s="72"/>
      <c r="BAO17" s="70"/>
      <c r="BAP17" s="71"/>
      <c r="BAQ17" s="71"/>
      <c r="BAR17" s="71"/>
      <c r="BAS17" s="71"/>
      <c r="BAT17" s="71"/>
      <c r="BAU17" s="72"/>
      <c r="BAV17" s="70"/>
      <c r="BAW17" s="71"/>
      <c r="BAX17" s="71"/>
      <c r="BAY17" s="71"/>
      <c r="BAZ17" s="71"/>
      <c r="BBA17" s="71"/>
      <c r="BBB17" s="72"/>
      <c r="BBC17" s="70"/>
      <c r="BBD17" s="71"/>
      <c r="BBE17" s="71"/>
      <c r="BBF17" s="71"/>
      <c r="BBG17" s="71"/>
      <c r="BBH17" s="71"/>
      <c r="BBI17" s="72"/>
      <c r="BBJ17" s="70"/>
      <c r="BBK17" s="71"/>
      <c r="BBL17" s="71"/>
      <c r="BBM17" s="71"/>
      <c r="BBN17" s="71"/>
      <c r="BBO17" s="71"/>
      <c r="BBP17" s="72"/>
      <c r="BBQ17" s="70"/>
      <c r="BBR17" s="71"/>
      <c r="BBS17" s="71"/>
      <c r="BBT17" s="71"/>
      <c r="BBU17" s="71"/>
      <c r="BBV17" s="71"/>
      <c r="BBW17" s="72"/>
      <c r="BBX17" s="70"/>
      <c r="BBY17" s="71"/>
      <c r="BBZ17" s="71"/>
      <c r="BCA17" s="71"/>
      <c r="BCB17" s="71"/>
      <c r="BCC17" s="71"/>
      <c r="BCD17" s="72"/>
      <c r="BCE17" s="70"/>
      <c r="BCF17" s="71"/>
      <c r="BCG17" s="71"/>
      <c r="BCH17" s="71"/>
      <c r="BCI17" s="71"/>
      <c r="BCJ17" s="71"/>
      <c r="BCK17" s="72"/>
      <c r="BCL17" s="70"/>
      <c r="BCM17" s="71"/>
      <c r="BCN17" s="71"/>
      <c r="BCO17" s="71"/>
      <c r="BCP17" s="71"/>
      <c r="BCQ17" s="71"/>
      <c r="BCR17" s="72"/>
      <c r="BCS17" s="70"/>
      <c r="BCT17" s="71"/>
      <c r="BCU17" s="71"/>
      <c r="BCV17" s="71"/>
      <c r="BCW17" s="71"/>
      <c r="BCX17" s="71"/>
      <c r="BCY17" s="72"/>
      <c r="BCZ17" s="70"/>
      <c r="BDA17" s="71"/>
      <c r="BDB17" s="71"/>
      <c r="BDC17" s="71"/>
      <c r="BDD17" s="71"/>
      <c r="BDE17" s="71"/>
      <c r="BDF17" s="72"/>
      <c r="BDG17" s="70"/>
      <c r="BDH17" s="71"/>
      <c r="BDI17" s="71"/>
      <c r="BDJ17" s="71"/>
      <c r="BDK17" s="71"/>
      <c r="BDL17" s="71"/>
      <c r="BDM17" s="72"/>
      <c r="BDN17" s="70"/>
      <c r="BDO17" s="71"/>
      <c r="BDP17" s="71"/>
      <c r="BDQ17" s="71"/>
      <c r="BDR17" s="71"/>
      <c r="BDS17" s="71"/>
      <c r="BDT17" s="72"/>
      <c r="BDU17" s="70"/>
      <c r="BDV17" s="71"/>
      <c r="BDW17" s="71"/>
      <c r="BDX17" s="71"/>
      <c r="BDY17" s="71"/>
      <c r="BDZ17" s="71"/>
      <c r="BEA17" s="72"/>
      <c r="BEB17" s="70"/>
      <c r="BEC17" s="71"/>
      <c r="BED17" s="71"/>
      <c r="BEE17" s="71"/>
      <c r="BEF17" s="71"/>
      <c r="BEG17" s="71"/>
      <c r="BEH17" s="72"/>
      <c r="BEI17" s="70"/>
      <c r="BEJ17" s="71"/>
      <c r="BEK17" s="71"/>
      <c r="BEL17" s="71"/>
      <c r="BEM17" s="71"/>
      <c r="BEN17" s="71"/>
      <c r="BEO17" s="72"/>
      <c r="BEP17" s="70"/>
      <c r="BEQ17" s="71"/>
      <c r="BER17" s="71"/>
      <c r="BES17" s="71"/>
      <c r="BET17" s="71"/>
      <c r="BEU17" s="71"/>
      <c r="BEV17" s="72"/>
      <c r="BEW17" s="70"/>
      <c r="BEX17" s="71"/>
      <c r="BEY17" s="71"/>
      <c r="BEZ17" s="71"/>
      <c r="BFA17" s="71"/>
      <c r="BFB17" s="71"/>
      <c r="BFC17" s="72"/>
      <c r="BFD17" s="70"/>
      <c r="BFE17" s="71"/>
      <c r="BFF17" s="71"/>
      <c r="BFG17" s="71"/>
      <c r="BFH17" s="71"/>
      <c r="BFI17" s="71"/>
      <c r="BFJ17" s="72"/>
      <c r="BFK17" s="70"/>
      <c r="BFL17" s="71"/>
      <c r="BFM17" s="71"/>
      <c r="BFN17" s="71"/>
      <c r="BFO17" s="71"/>
      <c r="BFP17" s="71"/>
      <c r="BFQ17" s="72"/>
      <c r="BFR17" s="70"/>
      <c r="BFS17" s="71"/>
      <c r="BFT17" s="71"/>
      <c r="BFU17" s="71"/>
      <c r="BFV17" s="71"/>
      <c r="BFW17" s="71"/>
      <c r="BFX17" s="72"/>
      <c r="BFY17" s="70"/>
      <c r="BFZ17" s="71"/>
      <c r="BGA17" s="71"/>
      <c r="BGB17" s="71"/>
      <c r="BGC17" s="71"/>
      <c r="BGD17" s="71"/>
      <c r="BGE17" s="72"/>
      <c r="BGF17" s="70"/>
      <c r="BGG17" s="71"/>
      <c r="BGH17" s="71"/>
      <c r="BGI17" s="71"/>
      <c r="BGJ17" s="71"/>
      <c r="BGK17" s="71"/>
      <c r="BGL17" s="72"/>
      <c r="BGM17" s="70"/>
      <c r="BGN17" s="71"/>
      <c r="BGO17" s="71"/>
      <c r="BGP17" s="71"/>
      <c r="BGQ17" s="71"/>
      <c r="BGR17" s="71"/>
      <c r="BGS17" s="72"/>
      <c r="BGT17" s="70"/>
      <c r="BGU17" s="71"/>
      <c r="BGV17" s="71"/>
      <c r="BGW17" s="71"/>
      <c r="BGX17" s="71"/>
      <c r="BGY17" s="71"/>
      <c r="BGZ17" s="72"/>
      <c r="BHA17" s="70"/>
      <c r="BHB17" s="71"/>
      <c r="BHC17" s="71"/>
      <c r="BHD17" s="71"/>
      <c r="BHE17" s="71"/>
      <c r="BHF17" s="71"/>
      <c r="BHG17" s="72"/>
      <c r="BHH17" s="70"/>
      <c r="BHI17" s="71"/>
      <c r="BHJ17" s="71"/>
      <c r="BHK17" s="71"/>
      <c r="BHL17" s="71"/>
      <c r="BHM17" s="71"/>
      <c r="BHN17" s="72"/>
      <c r="BHO17" s="70"/>
      <c r="BHP17" s="71"/>
      <c r="BHQ17" s="71"/>
      <c r="BHR17" s="71"/>
      <c r="BHS17" s="71"/>
      <c r="BHT17" s="71"/>
      <c r="BHU17" s="72"/>
      <c r="BHV17" s="70"/>
      <c r="BHW17" s="71"/>
      <c r="BHX17" s="71"/>
      <c r="BHY17" s="71"/>
      <c r="BHZ17" s="71"/>
      <c r="BIA17" s="71"/>
      <c r="BIB17" s="72"/>
      <c r="BIC17" s="70"/>
      <c r="BID17" s="71"/>
      <c r="BIE17" s="71"/>
      <c r="BIF17" s="71"/>
      <c r="BIG17" s="71"/>
      <c r="BIH17" s="71"/>
      <c r="BII17" s="72"/>
      <c r="BIJ17" s="70"/>
      <c r="BIK17" s="71"/>
      <c r="BIL17" s="71"/>
      <c r="BIM17" s="71"/>
      <c r="BIN17" s="71"/>
      <c r="BIO17" s="71"/>
      <c r="BIP17" s="72"/>
      <c r="BIQ17" s="70"/>
      <c r="BIR17" s="71"/>
      <c r="BIS17" s="71"/>
      <c r="BIT17" s="71"/>
      <c r="BIU17" s="71"/>
      <c r="BIV17" s="71"/>
      <c r="BIW17" s="72"/>
      <c r="BIX17" s="70"/>
      <c r="BIY17" s="71"/>
      <c r="BIZ17" s="71"/>
      <c r="BJA17" s="71"/>
      <c r="BJB17" s="71"/>
      <c r="BJC17" s="71"/>
      <c r="BJD17" s="72"/>
      <c r="BJE17" s="70"/>
      <c r="BJF17" s="71"/>
      <c r="BJG17" s="71"/>
      <c r="BJH17" s="71"/>
      <c r="BJI17" s="71"/>
      <c r="BJJ17" s="71"/>
      <c r="BJK17" s="72"/>
      <c r="BJL17" s="70"/>
      <c r="BJM17" s="71"/>
      <c r="BJN17" s="71"/>
      <c r="BJO17" s="71"/>
      <c r="BJP17" s="71"/>
      <c r="BJQ17" s="71"/>
      <c r="BJR17" s="72"/>
      <c r="BJS17" s="70"/>
      <c r="BJT17" s="71"/>
      <c r="BJU17" s="71"/>
      <c r="BJV17" s="71"/>
      <c r="BJW17" s="71"/>
      <c r="BJX17" s="71"/>
      <c r="BJY17" s="72"/>
      <c r="BJZ17" s="70"/>
      <c r="BKA17" s="71"/>
      <c r="BKB17" s="71"/>
      <c r="BKC17" s="71"/>
      <c r="BKD17" s="71"/>
      <c r="BKE17" s="71"/>
      <c r="BKF17" s="72"/>
      <c r="BKG17" s="70"/>
      <c r="BKH17" s="71"/>
      <c r="BKI17" s="71"/>
      <c r="BKJ17" s="71"/>
      <c r="BKK17" s="71"/>
      <c r="BKL17" s="71"/>
      <c r="BKM17" s="72"/>
      <c r="BKN17" s="70"/>
      <c r="BKO17" s="71"/>
      <c r="BKP17" s="71"/>
      <c r="BKQ17" s="71"/>
      <c r="BKR17" s="71"/>
      <c r="BKS17" s="71"/>
      <c r="BKT17" s="72"/>
      <c r="BKU17" s="70"/>
      <c r="BKV17" s="71"/>
      <c r="BKW17" s="71"/>
      <c r="BKX17" s="71"/>
      <c r="BKY17" s="71"/>
      <c r="BKZ17" s="71"/>
      <c r="BLA17" s="72"/>
      <c r="BLB17" s="70"/>
      <c r="BLC17" s="71"/>
      <c r="BLD17" s="71"/>
      <c r="BLE17" s="71"/>
      <c r="BLF17" s="71"/>
      <c r="BLG17" s="71"/>
      <c r="BLH17" s="72"/>
      <c r="BLI17" s="70"/>
      <c r="BLJ17" s="71"/>
      <c r="BLK17" s="71"/>
      <c r="BLL17" s="71"/>
      <c r="BLM17" s="71"/>
      <c r="BLN17" s="71"/>
      <c r="BLO17" s="72"/>
      <c r="BLP17" s="70"/>
      <c r="BLQ17" s="71"/>
      <c r="BLR17" s="71"/>
      <c r="BLS17" s="71"/>
      <c r="BLT17" s="71"/>
      <c r="BLU17" s="71"/>
      <c r="BLV17" s="72"/>
      <c r="BLW17" s="70"/>
      <c r="BLX17" s="71"/>
      <c r="BLY17" s="71"/>
      <c r="BLZ17" s="71"/>
      <c r="BMA17" s="71"/>
      <c r="BMB17" s="71"/>
      <c r="BMC17" s="72"/>
      <c r="BMD17" s="70"/>
      <c r="BME17" s="71"/>
      <c r="BMF17" s="71"/>
      <c r="BMG17" s="71"/>
      <c r="BMH17" s="71"/>
      <c r="BMI17" s="71"/>
      <c r="BMJ17" s="72"/>
      <c r="BMK17" s="70"/>
      <c r="BML17" s="71"/>
      <c r="BMM17" s="71"/>
      <c r="BMN17" s="71"/>
      <c r="BMO17" s="71"/>
      <c r="BMP17" s="71"/>
      <c r="BMQ17" s="72"/>
      <c r="BMR17" s="70"/>
      <c r="BMS17" s="71"/>
      <c r="BMT17" s="71"/>
      <c r="BMU17" s="71"/>
      <c r="BMV17" s="71"/>
      <c r="BMW17" s="71"/>
      <c r="BMX17" s="72"/>
      <c r="BMY17" s="70"/>
      <c r="BMZ17" s="71"/>
      <c r="BNA17" s="71"/>
      <c r="BNB17" s="71"/>
      <c r="BNC17" s="71"/>
      <c r="BND17" s="71"/>
      <c r="BNE17" s="72"/>
      <c r="BNF17" s="70"/>
      <c r="BNG17" s="71"/>
      <c r="BNH17" s="71"/>
      <c r="BNI17" s="71"/>
      <c r="BNJ17" s="71"/>
      <c r="BNK17" s="71"/>
      <c r="BNL17" s="72"/>
      <c r="BNM17" s="70"/>
      <c r="BNN17" s="71"/>
      <c r="BNO17" s="71"/>
      <c r="BNP17" s="71"/>
      <c r="BNQ17" s="71"/>
      <c r="BNR17" s="71"/>
      <c r="BNS17" s="72"/>
      <c r="BNT17" s="70"/>
      <c r="BNU17" s="71"/>
      <c r="BNV17" s="71"/>
      <c r="BNW17" s="71"/>
      <c r="BNX17" s="71"/>
      <c r="BNY17" s="71"/>
      <c r="BNZ17" s="72"/>
      <c r="BOA17" s="70"/>
      <c r="BOB17" s="71"/>
      <c r="BOC17" s="71"/>
      <c r="BOD17" s="71"/>
      <c r="BOE17" s="71"/>
      <c r="BOF17" s="71"/>
      <c r="BOG17" s="72"/>
      <c r="BOH17" s="70"/>
      <c r="BOI17" s="71"/>
      <c r="BOJ17" s="71"/>
      <c r="BOK17" s="71"/>
      <c r="BOL17" s="71"/>
      <c r="BOM17" s="71"/>
      <c r="BON17" s="72"/>
      <c r="BOO17" s="70"/>
      <c r="BOP17" s="71"/>
      <c r="BOQ17" s="71"/>
      <c r="BOR17" s="71"/>
      <c r="BOS17" s="71"/>
      <c r="BOT17" s="71"/>
      <c r="BOU17" s="72"/>
      <c r="BOV17" s="70"/>
      <c r="BOW17" s="71"/>
      <c r="BOX17" s="71"/>
      <c r="BOY17" s="71"/>
      <c r="BOZ17" s="71"/>
      <c r="BPA17" s="71"/>
      <c r="BPB17" s="72"/>
      <c r="BPC17" s="70"/>
      <c r="BPD17" s="71"/>
      <c r="BPE17" s="71"/>
      <c r="BPF17" s="71"/>
      <c r="BPG17" s="71"/>
      <c r="BPH17" s="71"/>
      <c r="BPI17" s="72"/>
      <c r="BPJ17" s="70"/>
      <c r="BPK17" s="71"/>
      <c r="BPL17" s="71"/>
      <c r="BPM17" s="71"/>
      <c r="BPN17" s="71"/>
      <c r="BPO17" s="71"/>
      <c r="BPP17" s="72"/>
      <c r="BPQ17" s="70"/>
      <c r="BPR17" s="71"/>
      <c r="BPS17" s="71"/>
      <c r="BPT17" s="71"/>
      <c r="BPU17" s="71"/>
      <c r="BPV17" s="71"/>
      <c r="BPW17" s="72"/>
      <c r="BPX17" s="70"/>
      <c r="BPY17" s="71"/>
      <c r="BPZ17" s="71"/>
      <c r="BQA17" s="71"/>
      <c r="BQB17" s="71"/>
      <c r="BQC17" s="71"/>
      <c r="BQD17" s="72"/>
      <c r="BQE17" s="70"/>
      <c r="BQF17" s="71"/>
      <c r="BQG17" s="71"/>
      <c r="BQH17" s="71"/>
      <c r="BQI17" s="71"/>
      <c r="BQJ17" s="71"/>
      <c r="BQK17" s="72"/>
      <c r="BQL17" s="70"/>
      <c r="BQM17" s="71"/>
      <c r="BQN17" s="71"/>
      <c r="BQO17" s="71"/>
      <c r="BQP17" s="71"/>
      <c r="BQQ17" s="71"/>
      <c r="BQR17" s="72"/>
      <c r="BQS17" s="70"/>
      <c r="BQT17" s="71"/>
      <c r="BQU17" s="71"/>
      <c r="BQV17" s="71"/>
      <c r="BQW17" s="71"/>
      <c r="BQX17" s="71"/>
      <c r="BQY17" s="72"/>
      <c r="BQZ17" s="70"/>
      <c r="BRA17" s="71"/>
      <c r="BRB17" s="71"/>
      <c r="BRC17" s="71"/>
      <c r="BRD17" s="71"/>
      <c r="BRE17" s="71"/>
      <c r="BRF17" s="72"/>
      <c r="BRG17" s="70"/>
      <c r="BRH17" s="71"/>
      <c r="BRI17" s="71"/>
      <c r="BRJ17" s="71"/>
      <c r="BRK17" s="71"/>
      <c r="BRL17" s="71"/>
      <c r="BRM17" s="72"/>
      <c r="BRN17" s="70"/>
      <c r="BRO17" s="71"/>
      <c r="BRP17" s="71"/>
      <c r="BRQ17" s="71"/>
      <c r="BRR17" s="71"/>
      <c r="BRS17" s="71"/>
      <c r="BRT17" s="72"/>
      <c r="BRU17" s="70"/>
      <c r="BRV17" s="71"/>
      <c r="BRW17" s="71"/>
      <c r="BRX17" s="71"/>
      <c r="BRY17" s="71"/>
      <c r="BRZ17" s="71"/>
      <c r="BSA17" s="72"/>
      <c r="BSB17" s="70"/>
      <c r="BSC17" s="71"/>
      <c r="BSD17" s="71"/>
      <c r="BSE17" s="71"/>
      <c r="BSF17" s="71"/>
      <c r="BSG17" s="71"/>
      <c r="BSH17" s="72"/>
      <c r="BSI17" s="70"/>
      <c r="BSJ17" s="71"/>
      <c r="BSK17" s="71"/>
      <c r="BSL17" s="71"/>
      <c r="BSM17" s="71"/>
      <c r="BSN17" s="71"/>
      <c r="BSO17" s="72"/>
      <c r="BSP17" s="70"/>
      <c r="BSQ17" s="71"/>
      <c r="BSR17" s="71"/>
      <c r="BSS17" s="71"/>
      <c r="BST17" s="71"/>
      <c r="BSU17" s="71"/>
      <c r="BSV17" s="72"/>
      <c r="BSW17" s="70"/>
      <c r="BSX17" s="71"/>
      <c r="BSY17" s="71"/>
      <c r="BSZ17" s="71"/>
      <c r="BTA17" s="71"/>
      <c r="BTB17" s="71"/>
      <c r="BTC17" s="72"/>
      <c r="BTD17" s="70"/>
      <c r="BTE17" s="71"/>
      <c r="BTF17" s="71"/>
      <c r="BTG17" s="71"/>
      <c r="BTH17" s="71"/>
      <c r="BTI17" s="71"/>
      <c r="BTJ17" s="72"/>
      <c r="BTK17" s="70"/>
      <c r="BTL17" s="71"/>
      <c r="BTM17" s="71"/>
      <c r="BTN17" s="71"/>
      <c r="BTO17" s="71"/>
      <c r="BTP17" s="71"/>
      <c r="BTQ17" s="72"/>
      <c r="BTR17" s="70"/>
      <c r="BTS17" s="71"/>
      <c r="BTT17" s="71"/>
      <c r="BTU17" s="71"/>
      <c r="BTV17" s="71"/>
      <c r="BTW17" s="71"/>
      <c r="BTX17" s="72"/>
      <c r="BTY17" s="70"/>
      <c r="BTZ17" s="71"/>
      <c r="BUA17" s="71"/>
      <c r="BUB17" s="71"/>
      <c r="BUC17" s="71"/>
      <c r="BUD17" s="71"/>
      <c r="BUE17" s="72"/>
      <c r="BUF17" s="70"/>
      <c r="BUG17" s="71"/>
      <c r="BUH17" s="71"/>
      <c r="BUI17" s="71"/>
      <c r="BUJ17" s="71"/>
      <c r="BUK17" s="71"/>
      <c r="BUL17" s="72"/>
      <c r="BUM17" s="70"/>
      <c r="BUN17" s="71"/>
      <c r="BUO17" s="71"/>
      <c r="BUP17" s="71"/>
      <c r="BUQ17" s="71"/>
      <c r="BUR17" s="71"/>
      <c r="BUS17" s="72"/>
      <c r="BUT17" s="70"/>
      <c r="BUU17" s="71"/>
      <c r="BUV17" s="71"/>
      <c r="BUW17" s="71"/>
      <c r="BUX17" s="71"/>
      <c r="BUY17" s="71"/>
      <c r="BUZ17" s="72"/>
      <c r="BVA17" s="70"/>
      <c r="BVB17" s="71"/>
      <c r="BVC17" s="71"/>
      <c r="BVD17" s="71"/>
      <c r="BVE17" s="71"/>
      <c r="BVF17" s="71"/>
      <c r="BVG17" s="72"/>
      <c r="BVH17" s="70"/>
      <c r="BVI17" s="71"/>
      <c r="BVJ17" s="71"/>
      <c r="BVK17" s="71"/>
      <c r="BVL17" s="71"/>
      <c r="BVM17" s="71"/>
      <c r="BVN17" s="72"/>
      <c r="BVO17" s="70"/>
      <c r="BVP17" s="71"/>
      <c r="BVQ17" s="71"/>
      <c r="BVR17" s="71"/>
      <c r="BVS17" s="71"/>
      <c r="BVT17" s="71"/>
      <c r="BVU17" s="72">
        <v>1</v>
      </c>
      <c r="BVV17" s="70">
        <v>1</v>
      </c>
      <c r="BVW17" s="71">
        <v>1</v>
      </c>
      <c r="BVX17" s="71">
        <v>1</v>
      </c>
      <c r="BVY17" s="71"/>
      <c r="BVZ17" s="71"/>
      <c r="BWA17" s="71">
        <v>1</v>
      </c>
      <c r="BWB17" s="72"/>
      <c r="BWC17" s="70"/>
      <c r="BWD17" s="71"/>
      <c r="BWE17" s="71"/>
      <c r="BWF17" s="71"/>
      <c r="BWG17" s="71"/>
      <c r="BWH17" s="71"/>
      <c r="BWI17" s="72"/>
      <c r="BWJ17" s="70"/>
      <c r="BWK17" s="71"/>
      <c r="BWL17" s="71"/>
      <c r="BWM17" s="71"/>
      <c r="BWN17" s="71"/>
      <c r="BWO17" s="71"/>
      <c r="BWP17" s="72"/>
      <c r="BWQ17" s="70"/>
      <c r="BWR17" s="71"/>
      <c r="BWS17" s="71"/>
      <c r="BWT17" s="71"/>
      <c r="BWU17" s="71"/>
      <c r="BWV17" s="71"/>
      <c r="BWW17" s="72"/>
      <c r="BWX17" s="70"/>
      <c r="BWY17" s="71"/>
      <c r="BWZ17" s="71"/>
      <c r="BXA17" s="71"/>
      <c r="BXB17" s="71"/>
      <c r="BXC17" s="71"/>
      <c r="BXD17" s="72"/>
      <c r="BXE17" s="70"/>
      <c r="BXF17" s="71"/>
      <c r="BXG17" s="71"/>
      <c r="BXH17" s="71"/>
      <c r="BXI17" s="71"/>
      <c r="BXJ17" s="71"/>
      <c r="BXK17" s="72"/>
      <c r="BXL17" s="70"/>
      <c r="BXM17" s="71"/>
      <c r="BXN17" s="71"/>
      <c r="BXO17" s="71"/>
      <c r="BXP17" s="71"/>
      <c r="BXQ17" s="71"/>
      <c r="BXR17" s="72"/>
      <c r="BXS17" s="70"/>
      <c r="BXT17" s="71"/>
      <c r="BXU17" s="71"/>
      <c r="BXV17" s="71"/>
      <c r="BXW17" s="71"/>
      <c r="BXX17" s="71"/>
      <c r="BXY17" s="72"/>
      <c r="BXZ17" s="70"/>
      <c r="BYA17" s="71"/>
      <c r="BYB17" s="71"/>
      <c r="BYC17" s="71"/>
      <c r="BYD17" s="71"/>
      <c r="BYE17" s="71"/>
      <c r="BYF17" s="72"/>
      <c r="BYG17" s="70"/>
      <c r="BYH17" s="71"/>
      <c r="BYI17" s="71"/>
      <c r="BYJ17" s="71"/>
      <c r="BYK17" s="71"/>
      <c r="BYL17" s="71"/>
      <c r="BYM17" s="72"/>
      <c r="BYN17" s="70"/>
      <c r="BYO17" s="71"/>
      <c r="BYP17" s="71"/>
      <c r="BYQ17" s="71"/>
      <c r="BYR17" s="71"/>
      <c r="BYS17" s="71"/>
      <c r="BYT17" s="72"/>
      <c r="BYU17" s="70"/>
      <c r="BYV17" s="71"/>
      <c r="BYW17" s="71"/>
      <c r="BYX17" s="71"/>
      <c r="BYY17" s="71"/>
      <c r="BYZ17" s="71"/>
      <c r="BZA17" s="72"/>
      <c r="BZB17" s="70"/>
      <c r="BZC17" s="71"/>
      <c r="BZD17" s="71"/>
      <c r="BZE17" s="71"/>
      <c r="BZF17" s="71"/>
      <c r="BZG17" s="71"/>
      <c r="BZH17" s="72"/>
      <c r="BZI17" s="70"/>
      <c r="BZJ17" s="71"/>
      <c r="BZK17" s="71"/>
      <c r="BZL17" s="71"/>
      <c r="BZM17" s="71"/>
      <c r="BZN17" s="71"/>
      <c r="BZO17" s="72"/>
      <c r="BZP17" s="70"/>
      <c r="BZQ17" s="71"/>
      <c r="BZR17" s="71"/>
      <c r="BZS17" s="71"/>
      <c r="BZT17" s="71"/>
      <c r="BZU17" s="71"/>
      <c r="BZV17" s="72"/>
      <c r="BZW17" s="70"/>
      <c r="BZX17" s="71"/>
      <c r="BZY17" s="71"/>
      <c r="BZZ17" s="71"/>
      <c r="CAA17" s="71"/>
      <c r="CAB17" s="71"/>
      <c r="CAC17" s="72"/>
      <c r="CAD17" s="70"/>
      <c r="CAE17" s="71"/>
      <c r="CAF17" s="71"/>
      <c r="CAG17" s="71"/>
      <c r="CAH17" s="71"/>
      <c r="CAI17" s="71"/>
      <c r="CAJ17" s="72"/>
      <c r="CAK17" s="70"/>
      <c r="CAL17" s="71"/>
      <c r="CAM17" s="71"/>
      <c r="CAN17" s="71"/>
      <c r="CAO17" s="71"/>
      <c r="CAP17" s="71"/>
      <c r="CAQ17" s="72"/>
      <c r="CAR17" s="70"/>
      <c r="CAS17" s="71"/>
      <c r="CAT17" s="71"/>
      <c r="CAU17" s="71"/>
      <c r="CAV17" s="71"/>
      <c r="CAW17" s="71"/>
      <c r="CAX17" s="72"/>
      <c r="CAY17" s="70"/>
      <c r="CAZ17" s="71"/>
      <c r="CBA17" s="71"/>
      <c r="CBB17" s="71"/>
      <c r="CBC17" s="71"/>
      <c r="CBD17" s="71"/>
      <c r="CBE17" s="72"/>
      <c r="CBF17" s="70"/>
      <c r="CBG17" s="71"/>
      <c r="CBH17" s="71"/>
      <c r="CBI17" s="71"/>
      <c r="CBJ17" s="71"/>
      <c r="CBK17" s="71"/>
      <c r="CBL17" s="72"/>
      <c r="CBM17" s="70"/>
      <c r="CBN17" s="71"/>
      <c r="CBO17" s="71"/>
      <c r="CBP17" s="71"/>
      <c r="CBQ17" s="71"/>
      <c r="CBR17" s="71">
        <v>1</v>
      </c>
      <c r="CBS17" s="72"/>
      <c r="CBT17" s="70">
        <v>1</v>
      </c>
      <c r="CBU17" s="71"/>
      <c r="CBV17" s="71"/>
      <c r="CBW17" s="71"/>
      <c r="CBX17" s="71"/>
      <c r="CBY17" s="71"/>
      <c r="CBZ17" s="72"/>
      <c r="CCA17" s="70"/>
      <c r="CCB17" s="71"/>
      <c r="CCC17" s="71"/>
      <c r="CCD17" s="71"/>
      <c r="CCE17" s="71"/>
      <c r="CCF17" s="71"/>
      <c r="CCG17" s="72"/>
      <c r="CCH17" s="70"/>
      <c r="CCI17" s="71"/>
      <c r="CCJ17" s="71"/>
      <c r="CCK17" s="71"/>
      <c r="CCL17" s="71"/>
      <c r="CCM17" s="71"/>
      <c r="CCN17" s="72"/>
      <c r="CCO17" s="70"/>
      <c r="CCP17" s="71"/>
      <c r="CCQ17" s="71"/>
      <c r="CCR17" s="71"/>
      <c r="CCS17" s="71"/>
      <c r="CCT17" s="71"/>
      <c r="CCU17" s="72"/>
      <c r="CCV17" s="70"/>
      <c r="CCW17" s="71"/>
      <c r="CCX17" s="71"/>
      <c r="CCY17" s="71"/>
      <c r="CCZ17" s="71"/>
      <c r="CDA17" s="71"/>
      <c r="CDB17" s="72"/>
      <c r="CDC17" s="70"/>
      <c r="CDD17" s="71"/>
      <c r="CDE17" s="71"/>
      <c r="CDF17" s="71"/>
      <c r="CDG17" s="71"/>
      <c r="CDH17" s="71"/>
      <c r="CDI17" s="72"/>
      <c r="CDJ17" s="70"/>
      <c r="CDK17" s="71"/>
      <c r="CDL17" s="71"/>
      <c r="CDM17" s="71"/>
      <c r="CDN17" s="71"/>
      <c r="CDO17" s="71"/>
      <c r="CDP17" s="72"/>
      <c r="CDQ17" s="70"/>
      <c r="CDR17" s="71"/>
      <c r="CDS17" s="71"/>
      <c r="CDT17" s="71"/>
      <c r="CDU17" s="71"/>
      <c r="CDV17" s="71"/>
      <c r="CDW17" s="72"/>
      <c r="CDX17" s="70"/>
      <c r="CDY17" s="71"/>
      <c r="CDZ17" s="71"/>
      <c r="CEA17" s="71"/>
      <c r="CEB17" s="71"/>
      <c r="CEC17" s="71"/>
      <c r="CED17" s="72"/>
      <c r="CEE17" s="70"/>
      <c r="CEF17" s="71"/>
      <c r="CEG17" s="71"/>
      <c r="CEH17" s="71"/>
      <c r="CEI17" s="71"/>
      <c r="CEJ17" s="71"/>
      <c r="CEK17" s="72"/>
      <c r="CEL17" s="70"/>
      <c r="CEM17" s="71"/>
      <c r="CEN17" s="71"/>
      <c r="CEO17" s="71"/>
      <c r="CEP17" s="71"/>
      <c r="CEQ17" s="71"/>
      <c r="CER17" s="72"/>
      <c r="CES17" s="70"/>
      <c r="CET17" s="71"/>
      <c r="CEU17" s="71"/>
      <c r="CEV17" s="71"/>
      <c r="CEW17" s="71"/>
      <c r="CEX17" s="71"/>
      <c r="CEY17" s="72"/>
      <c r="CEZ17" s="70"/>
      <c r="CFA17" s="71"/>
      <c r="CFB17" s="71"/>
      <c r="CFC17" s="71"/>
      <c r="CFD17" s="71"/>
      <c r="CFE17" s="71"/>
      <c r="CFF17" s="72"/>
      <c r="CFG17" s="70"/>
      <c r="CFH17" s="71"/>
      <c r="CFI17" s="71"/>
      <c r="CFJ17" s="71"/>
      <c r="CFK17" s="71"/>
      <c r="CFL17" s="71"/>
      <c r="CFM17" s="72"/>
      <c r="CFN17" s="70"/>
      <c r="CFO17" s="71"/>
      <c r="CFP17" s="71"/>
      <c r="CFQ17" s="71"/>
      <c r="CFR17" s="71"/>
      <c r="CFS17" s="71"/>
      <c r="CFT17" s="72"/>
      <c r="CFU17" s="70"/>
      <c r="CFV17" s="71"/>
      <c r="CFW17" s="71"/>
      <c r="CFX17" s="71"/>
      <c r="CFY17" s="71"/>
      <c r="CFZ17" s="71"/>
      <c r="CGA17" s="72"/>
      <c r="CGB17" s="70"/>
      <c r="CGC17" s="71"/>
      <c r="CGD17" s="71"/>
      <c r="CGE17" s="71"/>
      <c r="CGF17" s="71"/>
      <c r="CGG17" s="71"/>
      <c r="CGH17" s="72"/>
      <c r="CGI17" s="70"/>
      <c r="CGJ17" s="71"/>
      <c r="CGK17" s="71"/>
      <c r="CGL17" s="71"/>
      <c r="CGM17" s="71"/>
      <c r="CGN17" s="71"/>
      <c r="CGO17" s="72"/>
      <c r="CGP17" s="70"/>
      <c r="CGQ17" s="71"/>
      <c r="CGR17" s="71"/>
      <c r="CGS17" s="71"/>
      <c r="CGT17" s="71"/>
      <c r="CGU17" s="71"/>
      <c r="CGV17" s="72"/>
      <c r="CGW17" s="70"/>
      <c r="CGX17" s="71"/>
      <c r="CGY17" s="71"/>
      <c r="CGZ17" s="71"/>
      <c r="CHA17" s="71"/>
      <c r="CHB17" s="71"/>
      <c r="CHC17" s="72"/>
    </row>
    <row r="18" spans="1:2239" ht="15" customHeight="1">
      <c r="A18" s="124">
        <v>11</v>
      </c>
      <c r="B18" s="195">
        <v>1007</v>
      </c>
      <c r="E18" s="197" t="s">
        <v>186</v>
      </c>
      <c r="G18" s="198">
        <v>42826</v>
      </c>
      <c r="H18" s="199">
        <f t="shared" si="277"/>
        <v>9.4</v>
      </c>
      <c r="I18" s="200" t="str">
        <f>IF(ISERROR(INDEX(社員情報!$A:$Z,MATCH($A18,社員情報!$A:$A,0),16))=TRUE,
       "-",
       IF(INDEX(社員情報!$A:$Z,MATCH($A18,社員情報!$A:$A,0),16)=0,
           IF(OR(ISERROR(INDEX(社員情報!$A:$Z,MATCH($A18,社員情報!$A:$A,0),10))=TRUE,INDEX(社員情報!$A:$Z,MATCH($A18,社員情報!$A:$A,0),10)=0),
               "-",
               INDEX(社員情報!$A:$Z,MATCH($A18,社員情報!$A:$A,0),10)),
           INDEX(社員情報!$A:$Z,MATCH($A18,社員情報!$A:$A,0),16)))</f>
        <v>-</v>
      </c>
      <c r="J18" s="201" t="str">
        <f>IF(ISERROR(INDEX(社員情報!$A:$Z,MATCH($A18,社員情報!$A:$A,0),17))=TRUE,
       "-",
       IF(INDEX(社員情報!$A:$Z,MATCH($A18,社員情報!$A:$A,0),16)=0,
           IF(OR(ISERROR(INDEX(社員情報!$A:$Z,MATCH($A18,社員情報!$A:$A,0),11))=TRUE,INDEX(社員情報!$A:$Z,MATCH($A18,社員情報!$A:$A,0),11)=0),
               "-",
               INDEX(社員情報!$A:$Z,MATCH($A18,社員情報!$A:$A,0),11)),
           INDEX(社員情報!$A:$Z,MATCH($A18,社員情報!$A:$A,0),17)))</f>
        <v>-</v>
      </c>
      <c r="K18" s="202">
        <f>IF(ISERROR(INDEX(社員情報!$A:$R,MATCH($A18,社員情報!$A:$A,0),18))=TRUE,
       0,
       INDEX(社員情報!$A:$R,MATCH($A18,社員情報!$A:$A,0),18))</f>
        <v>0</v>
      </c>
      <c r="N18" s="203">
        <f ca="1">IF(ISERROR(INDEX(社員情報!$A:$O,MATCH($A18,社員情報!$A:$A,0),13))=TRUE,
       0,
       INDEX(社員情報!$A:$O,MATCH($A18,社員情報!$A:$A,0),13))</f>
        <v>20</v>
      </c>
      <c r="O18" s="204">
        <f ca="1">INDEX(社員情報!$A:$O,MATCH($A18,社員情報!$A:$A,0),MATCH(O$11,社員情報!$2:$2,0))</f>
        <v>20</v>
      </c>
      <c r="P18" s="205">
        <f t="shared" si="278"/>
        <v>0</v>
      </c>
      <c r="Q18" s="205">
        <f t="shared" si="279"/>
        <v>0</v>
      </c>
      <c r="R18" s="205">
        <f t="shared" si="280"/>
        <v>0</v>
      </c>
      <c r="S18" s="205">
        <f t="shared" si="281"/>
        <v>0</v>
      </c>
      <c r="T18" s="205">
        <f t="shared" si="282"/>
        <v>0</v>
      </c>
      <c r="U18" s="205">
        <f t="shared" si="283"/>
        <v>0</v>
      </c>
      <c r="V18" s="205">
        <f t="shared" si="284"/>
        <v>0</v>
      </c>
      <c r="W18" s="205">
        <f t="shared" si="285"/>
        <v>0</v>
      </c>
      <c r="X18" s="205">
        <f t="shared" si="286"/>
        <v>0</v>
      </c>
      <c r="Y18" s="205">
        <f t="shared" si="287"/>
        <v>0</v>
      </c>
      <c r="Z18" s="205">
        <f t="shared" si="288"/>
        <v>0</v>
      </c>
      <c r="AA18" s="205">
        <f t="shared" si="289"/>
        <v>0</v>
      </c>
      <c r="AB18" s="204">
        <f t="shared" si="290"/>
        <v>0</v>
      </c>
      <c r="AC18" s="206" t="str">
        <f ca="1">IF(ISERROR(INDEX(社員情報!$A:$AC,MATCH($A18,社員情報!$A:$A,0),MATCH(AC$11,社員情報!$2:$2,0)))=TRUE,
       "-",
       IF($AD18="-",
           "-",
           INDEX(社員情報!$A:$AC,MATCH($A18,社員情報!$A:$A,0),MATCH(AC$11,社員情報!$2:$2,0))))</f>
        <v>-</v>
      </c>
      <c r="AD18" s="207" t="str">
        <f>IF(ISERROR(INDEX(社員情報!$A:$AB,MATCH($A18,社員情報!$A:$A,0),23))=TRUE,
       "-",
       IF(OR(INDEX(社員情報!$A:$AB,MATCH($A18,社員情報!$A:$A,0),25)="-",
              INDEX(社員情報!$A:$AB,MATCH($A18,社員情報!$A:$A,0),23)=0,
              INDEX(社員情報!$A:$AB,MATCH($A18,社員情報!$A:$A,0),24)&lt;DATE($E$10,$F$10,1)),
           "-",
           INDEX(社員情報!$A:$AB,MATCH($A18,社員情報!$A:$A,0),23)))</f>
        <v>-</v>
      </c>
      <c r="AE18" s="207" t="str">
        <f>IF(ISERROR(INDEX(社員情報!$A:$AB,MATCH($A18,社員情報!$A:$A,0),24))=TRUE,
       "-",
       IF($AD18="-",
           "-",
           INDEX(社員情報!$A:$AB,MATCH($A18,社員情報!$A:$A,0),24)))</f>
        <v>-</v>
      </c>
      <c r="AF18" s="208">
        <f ca="1">IF(ISERROR(INDEX(社員情報!$A:$O,MATCH($A18,社員情報!$A:$A,0),MATCH(AF$11,社員情報!$2:$2,0)))=TRUE,
       0,
       IF(INDEX(社員情報!$A:$O,MATCH($A18,社員情報!$A:$A,0),MATCH(AF$11,社員情報!$2:$2,0))&lt;0,
           0,
           INDEX(社員情報!$A:$O,MATCH($A18,社員情報!$A:$A,0),MATCH(AF$11,社員情報!$2:$2,0))))</f>
        <v>0</v>
      </c>
      <c r="AI18" s="70"/>
      <c r="AJ18" s="71"/>
      <c r="AK18" s="71"/>
      <c r="AL18" s="71"/>
      <c r="AM18" s="71"/>
      <c r="AN18" s="71"/>
      <c r="AO18" s="72"/>
      <c r="AP18" s="70"/>
      <c r="AQ18" s="71"/>
      <c r="AR18" s="71"/>
      <c r="AS18" s="71"/>
      <c r="AT18" s="71"/>
      <c r="AU18" s="71"/>
      <c r="AV18" s="72"/>
      <c r="AW18" s="70"/>
      <c r="AX18" s="71"/>
      <c r="AY18" s="71"/>
      <c r="AZ18" s="71"/>
      <c r="BA18" s="71"/>
      <c r="BB18" s="71"/>
      <c r="BC18" s="72"/>
      <c r="BD18" s="70"/>
      <c r="BE18" s="71"/>
      <c r="BF18" s="71"/>
      <c r="BG18" s="71"/>
      <c r="BH18" s="71"/>
      <c r="BI18" s="71"/>
      <c r="BJ18" s="72"/>
      <c r="BK18" s="70"/>
      <c r="BL18" s="71"/>
      <c r="BM18" s="71"/>
      <c r="BN18" s="71"/>
      <c r="BO18" s="71"/>
      <c r="BP18" s="71"/>
      <c r="BQ18" s="72"/>
      <c r="BR18" s="70"/>
      <c r="BS18" s="71"/>
      <c r="BT18" s="71"/>
      <c r="BU18" s="71"/>
      <c r="BV18" s="71"/>
      <c r="BW18" s="71"/>
      <c r="BX18" s="72"/>
      <c r="BY18" s="70"/>
      <c r="BZ18" s="71"/>
      <c r="CA18" s="71"/>
      <c r="CB18" s="71"/>
      <c r="CC18" s="71"/>
      <c r="CD18" s="71"/>
      <c r="CE18" s="72"/>
      <c r="CF18" s="70"/>
      <c r="CG18" s="71"/>
      <c r="CH18" s="71"/>
      <c r="CI18" s="71"/>
      <c r="CJ18" s="71"/>
      <c r="CK18" s="71"/>
      <c r="CL18" s="72"/>
      <c r="CM18" s="70"/>
      <c r="CN18" s="71"/>
      <c r="CO18" s="71"/>
      <c r="CP18" s="71"/>
      <c r="CQ18" s="71"/>
      <c r="CR18" s="71"/>
      <c r="CS18" s="72"/>
      <c r="CT18" s="70"/>
      <c r="CU18" s="71"/>
      <c r="CV18" s="71"/>
      <c r="CW18" s="71"/>
      <c r="CX18" s="71"/>
      <c r="CY18" s="71"/>
      <c r="CZ18" s="72"/>
      <c r="DA18" s="70"/>
      <c r="DB18" s="71"/>
      <c r="DC18" s="71"/>
      <c r="DD18" s="71"/>
      <c r="DE18" s="71"/>
      <c r="DF18" s="71"/>
      <c r="DG18" s="72"/>
      <c r="DH18" s="70"/>
      <c r="DI18" s="71"/>
      <c r="DJ18" s="71"/>
      <c r="DK18" s="71"/>
      <c r="DL18" s="71"/>
      <c r="DM18" s="71"/>
      <c r="DN18" s="72"/>
      <c r="DO18" s="70"/>
      <c r="DP18" s="71"/>
      <c r="DQ18" s="71"/>
      <c r="DR18" s="71"/>
      <c r="DS18" s="71"/>
      <c r="DT18" s="71"/>
      <c r="DU18" s="72"/>
      <c r="DV18" s="70"/>
      <c r="DW18" s="71"/>
      <c r="DX18" s="71"/>
      <c r="DY18" s="71"/>
      <c r="DZ18" s="71"/>
      <c r="EA18" s="71"/>
      <c r="EB18" s="72"/>
      <c r="EC18" s="70"/>
      <c r="ED18" s="71"/>
      <c r="EE18" s="71"/>
      <c r="EF18" s="71"/>
      <c r="EG18" s="71"/>
      <c r="EH18" s="71"/>
      <c r="EI18" s="72"/>
      <c r="EJ18" s="70"/>
      <c r="EK18" s="71"/>
      <c r="EL18" s="71"/>
      <c r="EM18" s="71"/>
      <c r="EN18" s="71"/>
      <c r="EO18" s="71"/>
      <c r="EP18" s="72"/>
      <c r="EQ18" s="70"/>
      <c r="ER18" s="71"/>
      <c r="ES18" s="71"/>
      <c r="ET18" s="71"/>
      <c r="EU18" s="71"/>
      <c r="EV18" s="71"/>
      <c r="EW18" s="72"/>
      <c r="EX18" s="70"/>
      <c r="EY18" s="71"/>
      <c r="EZ18" s="71"/>
      <c r="FA18" s="71"/>
      <c r="FB18" s="71"/>
      <c r="FC18" s="71"/>
      <c r="FD18" s="72"/>
      <c r="FE18" s="70"/>
      <c r="FF18" s="71"/>
      <c r="FG18" s="71"/>
      <c r="FH18" s="71"/>
      <c r="FI18" s="71"/>
      <c r="FJ18" s="71"/>
      <c r="FK18" s="72"/>
      <c r="FL18" s="70"/>
      <c r="FM18" s="71"/>
      <c r="FN18" s="71"/>
      <c r="FO18" s="71"/>
      <c r="FP18" s="71"/>
      <c r="FQ18" s="71"/>
      <c r="FR18" s="72"/>
      <c r="FS18" s="70"/>
      <c r="FT18" s="71"/>
      <c r="FU18" s="71"/>
      <c r="FV18" s="71"/>
      <c r="FW18" s="71"/>
      <c r="FX18" s="71"/>
      <c r="FY18" s="72"/>
      <c r="FZ18" s="70"/>
      <c r="GA18" s="71"/>
      <c r="GB18" s="71"/>
      <c r="GC18" s="71"/>
      <c r="GD18" s="71"/>
      <c r="GE18" s="71"/>
      <c r="GF18" s="72"/>
      <c r="GG18" s="70"/>
      <c r="GH18" s="71"/>
      <c r="GI18" s="71"/>
      <c r="GJ18" s="71"/>
      <c r="GK18" s="71"/>
      <c r="GL18" s="71"/>
      <c r="GM18" s="72"/>
      <c r="GN18" s="70"/>
      <c r="GO18" s="71"/>
      <c r="GP18" s="71"/>
      <c r="GQ18" s="71"/>
      <c r="GR18" s="71"/>
      <c r="GS18" s="71"/>
      <c r="GT18" s="72"/>
      <c r="GU18" s="70"/>
      <c r="GV18" s="71"/>
      <c r="GW18" s="71"/>
      <c r="GX18" s="71"/>
      <c r="GY18" s="71"/>
      <c r="GZ18" s="71"/>
      <c r="HA18" s="72"/>
      <c r="HB18" s="70"/>
      <c r="HC18" s="71"/>
      <c r="HD18" s="71"/>
      <c r="HE18" s="71"/>
      <c r="HF18" s="71"/>
      <c r="HG18" s="71"/>
      <c r="HH18" s="72"/>
      <c r="HI18" s="70"/>
      <c r="HJ18" s="71"/>
      <c r="HK18" s="71"/>
      <c r="HL18" s="71"/>
      <c r="HM18" s="71"/>
      <c r="HN18" s="71"/>
      <c r="HO18" s="72"/>
      <c r="HP18" s="70"/>
      <c r="HQ18" s="71"/>
      <c r="HR18" s="71"/>
      <c r="HS18" s="71"/>
      <c r="HT18" s="71"/>
      <c r="HU18" s="71"/>
      <c r="HV18" s="72"/>
      <c r="HW18" s="70"/>
      <c r="HX18" s="71"/>
      <c r="HY18" s="71"/>
      <c r="HZ18" s="71"/>
      <c r="IA18" s="71"/>
      <c r="IB18" s="71"/>
      <c r="IC18" s="72"/>
      <c r="ID18" s="70"/>
      <c r="IE18" s="71"/>
      <c r="IF18" s="71"/>
      <c r="IG18" s="71"/>
      <c r="IH18" s="71"/>
      <c r="II18" s="71"/>
      <c r="IJ18" s="72"/>
      <c r="IK18" s="70"/>
      <c r="IL18" s="71"/>
      <c r="IM18" s="71"/>
      <c r="IN18" s="71"/>
      <c r="IO18" s="71"/>
      <c r="IP18" s="71"/>
      <c r="IQ18" s="72"/>
      <c r="IR18" s="70"/>
      <c r="IS18" s="71"/>
      <c r="IT18" s="71"/>
      <c r="IU18" s="71"/>
      <c r="IV18" s="71"/>
      <c r="IW18" s="71"/>
      <c r="IX18" s="72"/>
      <c r="IY18" s="70"/>
      <c r="IZ18" s="71"/>
      <c r="JA18" s="71"/>
      <c r="JB18" s="71"/>
      <c r="JC18" s="71"/>
      <c r="JD18" s="71"/>
      <c r="JE18" s="72"/>
      <c r="JF18" s="70"/>
      <c r="JG18" s="71"/>
      <c r="JH18" s="71"/>
      <c r="JI18" s="71"/>
      <c r="JJ18" s="71"/>
      <c r="JK18" s="71"/>
      <c r="JL18" s="72"/>
      <c r="JM18" s="70"/>
      <c r="JN18" s="71"/>
      <c r="JO18" s="71"/>
      <c r="JP18" s="71"/>
      <c r="JQ18" s="71"/>
      <c r="JR18" s="71"/>
      <c r="JS18" s="72"/>
      <c r="JT18" s="70"/>
      <c r="JU18" s="71"/>
      <c r="JV18" s="71"/>
      <c r="JW18" s="71"/>
      <c r="JX18" s="71"/>
      <c r="JY18" s="71"/>
      <c r="JZ18" s="72"/>
      <c r="KA18" s="70"/>
      <c r="KB18" s="71"/>
      <c r="KC18" s="71"/>
      <c r="KD18" s="71"/>
      <c r="KE18" s="71"/>
      <c r="KF18" s="71"/>
      <c r="KG18" s="72"/>
      <c r="KH18" s="70"/>
      <c r="KI18" s="71"/>
      <c r="KJ18" s="71"/>
      <c r="KK18" s="71"/>
      <c r="KL18" s="71"/>
      <c r="KM18" s="71"/>
      <c r="KN18" s="72"/>
      <c r="KO18" s="70"/>
      <c r="KP18" s="71"/>
      <c r="KQ18" s="71"/>
      <c r="KR18" s="71"/>
      <c r="KS18" s="71"/>
      <c r="KT18" s="71"/>
      <c r="KU18" s="72"/>
      <c r="KV18" s="70"/>
      <c r="KW18" s="71"/>
      <c r="KX18" s="71"/>
      <c r="KY18" s="71"/>
      <c r="KZ18" s="71"/>
      <c r="LA18" s="71"/>
      <c r="LB18" s="72"/>
      <c r="LC18" s="70"/>
      <c r="LD18" s="71"/>
      <c r="LE18" s="71"/>
      <c r="LF18" s="71"/>
      <c r="LG18" s="71"/>
      <c r="LH18" s="71"/>
      <c r="LI18" s="72"/>
      <c r="LJ18" s="70"/>
      <c r="LK18" s="71"/>
      <c r="LL18" s="71"/>
      <c r="LM18" s="71"/>
      <c r="LN18" s="71"/>
      <c r="LO18" s="71"/>
      <c r="LP18" s="72"/>
      <c r="LQ18" s="70"/>
      <c r="LR18" s="71"/>
      <c r="LS18" s="71"/>
      <c r="LT18" s="71"/>
      <c r="LU18" s="71"/>
      <c r="LV18" s="71"/>
      <c r="LW18" s="72"/>
      <c r="LX18" s="70"/>
      <c r="LY18" s="71"/>
      <c r="LZ18" s="71"/>
      <c r="MA18" s="71"/>
      <c r="MB18" s="71"/>
      <c r="MC18" s="71"/>
      <c r="MD18" s="72"/>
      <c r="ME18" s="70"/>
      <c r="MF18" s="71"/>
      <c r="MG18" s="71"/>
      <c r="MH18" s="71"/>
      <c r="MI18" s="71"/>
      <c r="MJ18" s="71"/>
      <c r="MK18" s="72"/>
      <c r="ML18" s="70"/>
      <c r="MM18" s="71"/>
      <c r="MN18" s="71"/>
      <c r="MO18" s="71"/>
      <c r="MP18" s="71"/>
      <c r="MQ18" s="71"/>
      <c r="MR18" s="72"/>
      <c r="MS18" s="70"/>
      <c r="MT18" s="71"/>
      <c r="MU18" s="71"/>
      <c r="MV18" s="71"/>
      <c r="MW18" s="71"/>
      <c r="MX18" s="71"/>
      <c r="MY18" s="72"/>
      <c r="MZ18" s="70"/>
      <c r="NA18" s="71"/>
      <c r="NB18" s="71"/>
      <c r="NC18" s="71"/>
      <c r="ND18" s="71"/>
      <c r="NE18" s="71"/>
      <c r="NF18" s="72"/>
      <c r="NG18" s="70"/>
      <c r="NH18" s="71"/>
      <c r="NI18" s="71"/>
      <c r="NJ18" s="71"/>
      <c r="NK18" s="71"/>
      <c r="NL18" s="71"/>
      <c r="NM18" s="72"/>
      <c r="NN18" s="70"/>
      <c r="NO18" s="71"/>
      <c r="NP18" s="71"/>
      <c r="NQ18" s="71"/>
      <c r="NR18" s="71"/>
      <c r="NS18" s="71"/>
      <c r="NT18" s="72"/>
      <c r="NU18" s="70"/>
      <c r="NV18" s="71"/>
      <c r="NW18" s="71"/>
      <c r="NX18" s="71"/>
      <c r="NY18" s="71"/>
      <c r="NZ18" s="71"/>
      <c r="OA18" s="72"/>
      <c r="OB18" s="70"/>
      <c r="OC18" s="71"/>
      <c r="OD18" s="71"/>
      <c r="OE18" s="71"/>
      <c r="OF18" s="71"/>
      <c r="OG18" s="71"/>
      <c r="OH18" s="72"/>
      <c r="OI18" s="70"/>
      <c r="OJ18" s="71"/>
      <c r="OK18" s="71"/>
      <c r="OL18" s="71"/>
      <c r="OM18" s="71"/>
      <c r="ON18" s="71"/>
      <c r="OO18" s="72"/>
      <c r="OP18" s="70"/>
      <c r="OQ18" s="71"/>
      <c r="OR18" s="71"/>
      <c r="OS18" s="71"/>
      <c r="OT18" s="71"/>
      <c r="OU18" s="71"/>
      <c r="OV18" s="72"/>
      <c r="OW18" s="70"/>
      <c r="OX18" s="71"/>
      <c r="OY18" s="71"/>
      <c r="OZ18" s="71"/>
      <c r="PA18" s="71"/>
      <c r="PB18" s="71"/>
      <c r="PC18" s="72"/>
      <c r="PD18" s="70"/>
      <c r="PE18" s="71"/>
      <c r="PF18" s="71"/>
      <c r="PG18" s="71"/>
      <c r="PH18" s="71"/>
      <c r="PI18" s="71"/>
      <c r="PJ18" s="72"/>
      <c r="PK18" s="70"/>
      <c r="PL18" s="71"/>
      <c r="PM18" s="71"/>
      <c r="PN18" s="71"/>
      <c r="PO18" s="71"/>
      <c r="PP18" s="71"/>
      <c r="PQ18" s="72"/>
      <c r="PR18" s="70"/>
      <c r="PS18" s="71"/>
      <c r="PT18" s="71"/>
      <c r="PU18" s="71"/>
      <c r="PV18" s="71"/>
      <c r="PW18" s="71"/>
      <c r="PX18" s="72"/>
      <c r="PY18" s="70"/>
      <c r="PZ18" s="71"/>
      <c r="QA18" s="71"/>
      <c r="QB18" s="71"/>
      <c r="QC18" s="71"/>
      <c r="QD18" s="71"/>
      <c r="QE18" s="72"/>
      <c r="QF18" s="70"/>
      <c r="QG18" s="71"/>
      <c r="QH18" s="71"/>
      <c r="QI18" s="71"/>
      <c r="QJ18" s="71"/>
      <c r="QK18" s="71"/>
      <c r="QL18" s="72"/>
      <c r="QM18" s="70"/>
      <c r="QN18" s="71"/>
      <c r="QO18" s="71"/>
      <c r="QP18" s="71"/>
      <c r="QQ18" s="71"/>
      <c r="QR18" s="71"/>
      <c r="QS18" s="72"/>
      <c r="QT18" s="70"/>
      <c r="QU18" s="71"/>
      <c r="QV18" s="71"/>
      <c r="QW18" s="71"/>
      <c r="QX18" s="71"/>
      <c r="QY18" s="71"/>
      <c r="QZ18" s="72"/>
      <c r="RA18" s="70"/>
      <c r="RB18" s="71"/>
      <c r="RC18" s="71"/>
      <c r="RD18" s="71"/>
      <c r="RE18" s="71"/>
      <c r="RF18" s="71"/>
      <c r="RG18" s="72"/>
      <c r="RH18" s="70"/>
      <c r="RI18" s="71"/>
      <c r="RJ18" s="71"/>
      <c r="RK18" s="71"/>
      <c r="RL18" s="71"/>
      <c r="RM18" s="71"/>
      <c r="RN18" s="72"/>
      <c r="RO18" s="70"/>
      <c r="RP18" s="71"/>
      <c r="RQ18" s="71"/>
      <c r="RR18" s="71"/>
      <c r="RS18" s="71"/>
      <c r="RT18" s="71"/>
      <c r="RU18" s="72"/>
      <c r="RV18" s="70"/>
      <c r="RW18" s="71"/>
      <c r="RX18" s="71"/>
      <c r="RY18" s="71"/>
      <c r="RZ18" s="71"/>
      <c r="SA18" s="71"/>
      <c r="SB18" s="72"/>
      <c r="SC18" s="70"/>
      <c r="SD18" s="71"/>
      <c r="SE18" s="71"/>
      <c r="SF18" s="71"/>
      <c r="SG18" s="71"/>
      <c r="SH18" s="71"/>
      <c r="SI18" s="72"/>
      <c r="SJ18" s="70"/>
      <c r="SK18" s="71"/>
      <c r="SL18" s="71"/>
      <c r="SM18" s="71"/>
      <c r="SN18" s="71"/>
      <c r="SO18" s="71"/>
      <c r="SP18" s="72"/>
      <c r="SQ18" s="70"/>
      <c r="SR18" s="71"/>
      <c r="SS18" s="71"/>
      <c r="ST18" s="71"/>
      <c r="SU18" s="71"/>
      <c r="SV18" s="71"/>
      <c r="SW18" s="72"/>
      <c r="SX18" s="70"/>
      <c r="SY18" s="71"/>
      <c r="SZ18" s="71"/>
      <c r="TA18" s="71"/>
      <c r="TB18" s="71"/>
      <c r="TC18" s="71"/>
      <c r="TD18" s="72"/>
      <c r="TE18" s="70"/>
      <c r="TF18" s="71"/>
      <c r="TG18" s="71"/>
      <c r="TH18" s="71"/>
      <c r="TI18" s="71"/>
      <c r="TJ18" s="71"/>
      <c r="TK18" s="72"/>
      <c r="TL18" s="70"/>
      <c r="TM18" s="71"/>
      <c r="TN18" s="71"/>
      <c r="TO18" s="71"/>
      <c r="TP18" s="71"/>
      <c r="TQ18" s="71"/>
      <c r="TR18" s="72"/>
      <c r="TS18" s="70"/>
      <c r="TT18" s="71"/>
      <c r="TU18" s="71"/>
      <c r="TV18" s="71"/>
      <c r="TW18" s="71"/>
      <c r="TX18" s="71"/>
      <c r="TY18" s="72"/>
      <c r="TZ18" s="70"/>
      <c r="UA18" s="71"/>
      <c r="UB18" s="71"/>
      <c r="UC18" s="71"/>
      <c r="UD18" s="71"/>
      <c r="UE18" s="71"/>
      <c r="UF18" s="72"/>
      <c r="UG18" s="70"/>
      <c r="UH18" s="71"/>
      <c r="UI18" s="71"/>
      <c r="UJ18" s="71"/>
      <c r="UK18" s="71"/>
      <c r="UL18" s="71"/>
      <c r="UM18" s="72"/>
      <c r="UN18" s="70"/>
      <c r="UO18" s="71"/>
      <c r="UP18" s="71"/>
      <c r="UQ18" s="71"/>
      <c r="UR18" s="71"/>
      <c r="US18" s="71"/>
      <c r="UT18" s="72"/>
      <c r="UU18" s="70"/>
      <c r="UV18" s="71"/>
      <c r="UW18" s="71"/>
      <c r="UX18" s="71"/>
      <c r="UY18" s="71"/>
      <c r="UZ18" s="71"/>
      <c r="VA18" s="72"/>
      <c r="VB18" s="70"/>
      <c r="VC18" s="71"/>
      <c r="VD18" s="71"/>
      <c r="VE18" s="71"/>
      <c r="VF18" s="71"/>
      <c r="VG18" s="71"/>
      <c r="VH18" s="72"/>
      <c r="VI18" s="70"/>
      <c r="VJ18" s="71"/>
      <c r="VK18" s="71"/>
      <c r="VL18" s="71"/>
      <c r="VM18" s="71"/>
      <c r="VN18" s="71"/>
      <c r="VO18" s="72"/>
      <c r="VP18" s="70"/>
      <c r="VQ18" s="71"/>
      <c r="VR18" s="71"/>
      <c r="VS18" s="71"/>
      <c r="VT18" s="71"/>
      <c r="VU18" s="71"/>
      <c r="VV18" s="72"/>
      <c r="VW18" s="70"/>
      <c r="VX18" s="71"/>
      <c r="VY18" s="71"/>
      <c r="VZ18" s="71"/>
      <c r="WA18" s="71"/>
      <c r="WB18" s="71"/>
      <c r="WC18" s="72"/>
      <c r="WD18" s="70"/>
      <c r="WE18" s="71"/>
      <c r="WF18" s="71"/>
      <c r="WG18" s="71"/>
      <c r="WH18" s="71"/>
      <c r="WI18" s="71"/>
      <c r="WJ18" s="72"/>
      <c r="WK18" s="70"/>
      <c r="WL18" s="71"/>
      <c r="WM18" s="71"/>
      <c r="WN18" s="71"/>
      <c r="WO18" s="71"/>
      <c r="WP18" s="71"/>
      <c r="WQ18" s="72"/>
      <c r="WR18" s="70"/>
      <c r="WS18" s="71"/>
      <c r="WT18" s="71"/>
      <c r="WU18" s="71"/>
      <c r="WV18" s="71"/>
      <c r="WW18" s="71"/>
      <c r="WX18" s="72"/>
      <c r="WY18" s="70"/>
      <c r="WZ18" s="71"/>
      <c r="XA18" s="71"/>
      <c r="XB18" s="71"/>
      <c r="XC18" s="71"/>
      <c r="XD18" s="71"/>
      <c r="XE18" s="72"/>
      <c r="XF18" s="70"/>
      <c r="XG18" s="71"/>
      <c r="XH18" s="71"/>
      <c r="XI18" s="71"/>
      <c r="XJ18" s="71"/>
      <c r="XK18" s="71"/>
      <c r="XL18" s="72"/>
      <c r="XM18" s="70"/>
      <c r="XN18" s="71"/>
      <c r="XO18" s="71"/>
      <c r="XP18" s="71"/>
      <c r="XQ18" s="71"/>
      <c r="XR18" s="71"/>
      <c r="XS18" s="72"/>
      <c r="XT18" s="70"/>
      <c r="XU18" s="71"/>
      <c r="XV18" s="71"/>
      <c r="XW18" s="71"/>
      <c r="XX18" s="71"/>
      <c r="XY18" s="71"/>
      <c r="XZ18" s="72"/>
      <c r="YA18" s="70"/>
      <c r="YB18" s="71"/>
      <c r="YC18" s="71"/>
      <c r="YD18" s="71"/>
      <c r="YE18" s="71"/>
      <c r="YF18" s="71"/>
      <c r="YG18" s="72"/>
      <c r="YH18" s="70"/>
      <c r="YI18" s="71"/>
      <c r="YJ18" s="71"/>
      <c r="YK18" s="71"/>
      <c r="YL18" s="71"/>
      <c r="YM18" s="71"/>
      <c r="YN18" s="72"/>
      <c r="YO18" s="70"/>
      <c r="YP18" s="71"/>
      <c r="YQ18" s="71"/>
      <c r="YR18" s="71"/>
      <c r="YS18" s="71"/>
      <c r="YT18" s="71"/>
      <c r="YU18" s="72"/>
      <c r="YV18" s="70"/>
      <c r="YW18" s="71"/>
      <c r="YX18" s="71"/>
      <c r="YY18" s="71"/>
      <c r="YZ18" s="71"/>
      <c r="ZA18" s="71"/>
      <c r="ZB18" s="72"/>
      <c r="ZC18" s="70"/>
      <c r="ZD18" s="71"/>
      <c r="ZE18" s="71"/>
      <c r="ZF18" s="71"/>
      <c r="ZG18" s="71"/>
      <c r="ZH18" s="71"/>
      <c r="ZI18" s="72"/>
      <c r="ZJ18" s="70"/>
      <c r="ZK18" s="71"/>
      <c r="ZL18" s="71"/>
      <c r="ZM18" s="71"/>
      <c r="ZN18" s="71"/>
      <c r="ZO18" s="71"/>
      <c r="ZP18" s="72"/>
      <c r="ZQ18" s="70"/>
      <c r="ZR18" s="71"/>
      <c r="ZS18" s="71"/>
      <c r="ZT18" s="71"/>
      <c r="ZU18" s="71"/>
      <c r="ZV18" s="71"/>
      <c r="ZW18" s="72"/>
      <c r="ZX18" s="70"/>
      <c r="ZY18" s="71"/>
      <c r="ZZ18" s="71"/>
      <c r="AAA18" s="71"/>
      <c r="AAB18" s="71"/>
      <c r="AAC18" s="71"/>
      <c r="AAD18" s="72"/>
      <c r="AAE18" s="70"/>
      <c r="AAF18" s="71"/>
      <c r="AAG18" s="71"/>
      <c r="AAH18" s="71"/>
      <c r="AAI18" s="71"/>
      <c r="AAJ18" s="71"/>
      <c r="AAK18" s="72"/>
      <c r="AAL18" s="70"/>
      <c r="AAM18" s="71"/>
      <c r="AAN18" s="71"/>
      <c r="AAO18" s="71"/>
      <c r="AAP18" s="71"/>
      <c r="AAQ18" s="71"/>
      <c r="AAR18" s="72"/>
      <c r="AAS18" s="70"/>
      <c r="AAT18" s="71"/>
      <c r="AAU18" s="71"/>
      <c r="AAV18" s="71"/>
      <c r="AAW18" s="71"/>
      <c r="AAX18" s="71"/>
      <c r="AAY18" s="72"/>
      <c r="AAZ18" s="70"/>
      <c r="ABA18" s="71"/>
      <c r="ABB18" s="71"/>
      <c r="ABC18" s="71"/>
      <c r="ABD18" s="71"/>
      <c r="ABE18" s="71"/>
      <c r="ABF18" s="72"/>
      <c r="ABG18" s="70"/>
      <c r="ABH18" s="71"/>
      <c r="ABI18" s="71"/>
      <c r="ABJ18" s="71"/>
      <c r="ABK18" s="71"/>
      <c r="ABL18" s="71"/>
      <c r="ABM18" s="72"/>
      <c r="ABN18" s="70"/>
      <c r="ABO18" s="71"/>
      <c r="ABP18" s="71"/>
      <c r="ABQ18" s="71"/>
      <c r="ABR18" s="71"/>
      <c r="ABS18" s="71"/>
      <c r="ABT18" s="72"/>
      <c r="ABU18" s="70"/>
      <c r="ABV18" s="71"/>
      <c r="ABW18" s="71"/>
      <c r="ABX18" s="71"/>
      <c r="ABY18" s="71"/>
      <c r="ABZ18" s="71"/>
      <c r="ACA18" s="72"/>
      <c r="ACB18" s="70"/>
      <c r="ACC18" s="71"/>
      <c r="ACD18" s="71"/>
      <c r="ACE18" s="71"/>
      <c r="ACF18" s="71"/>
      <c r="ACG18" s="71"/>
      <c r="ACH18" s="72"/>
      <c r="ACI18" s="70"/>
      <c r="ACJ18" s="71"/>
      <c r="ACK18" s="71"/>
      <c r="ACL18" s="71"/>
      <c r="ACM18" s="71"/>
      <c r="ACN18" s="71"/>
      <c r="ACO18" s="72"/>
      <c r="ACP18" s="70"/>
      <c r="ACQ18" s="71"/>
      <c r="ACR18" s="71"/>
      <c r="ACS18" s="71"/>
      <c r="ACT18" s="71"/>
      <c r="ACU18" s="71"/>
      <c r="ACV18" s="72"/>
      <c r="ACW18" s="70"/>
      <c r="ACX18" s="71"/>
      <c r="ACY18" s="71"/>
      <c r="ACZ18" s="71"/>
      <c r="ADA18" s="71"/>
      <c r="ADB18" s="71"/>
      <c r="ADC18" s="72"/>
      <c r="ADD18" s="70"/>
      <c r="ADE18" s="71"/>
      <c r="ADF18" s="71"/>
      <c r="ADG18" s="71"/>
      <c r="ADH18" s="71"/>
      <c r="ADI18" s="71"/>
      <c r="ADJ18" s="72"/>
      <c r="ADK18" s="70"/>
      <c r="ADL18" s="71"/>
      <c r="ADM18" s="71"/>
      <c r="ADN18" s="71"/>
      <c r="ADO18" s="71"/>
      <c r="ADP18" s="71"/>
      <c r="ADQ18" s="72"/>
      <c r="ADR18" s="70"/>
      <c r="ADS18" s="71"/>
      <c r="ADT18" s="71"/>
      <c r="ADU18" s="71"/>
      <c r="ADV18" s="71"/>
      <c r="ADW18" s="71"/>
      <c r="ADX18" s="72"/>
      <c r="ADY18" s="70"/>
      <c r="ADZ18" s="71"/>
      <c r="AEA18" s="71"/>
      <c r="AEB18" s="71"/>
      <c r="AEC18" s="71"/>
      <c r="AED18" s="71"/>
      <c r="AEE18" s="72"/>
      <c r="AEF18" s="70"/>
      <c r="AEG18" s="71"/>
      <c r="AEH18" s="71"/>
      <c r="AEI18" s="71"/>
      <c r="AEJ18" s="71"/>
      <c r="AEK18" s="71"/>
      <c r="AEL18" s="72"/>
      <c r="AEM18" s="70"/>
      <c r="AEN18" s="71"/>
      <c r="AEO18" s="71"/>
      <c r="AEP18" s="71"/>
      <c r="AEQ18" s="71"/>
      <c r="AER18" s="71"/>
      <c r="AES18" s="72"/>
      <c r="AET18" s="70"/>
      <c r="AEU18" s="71"/>
      <c r="AEV18" s="71"/>
      <c r="AEW18" s="71"/>
      <c r="AEX18" s="71"/>
      <c r="AEY18" s="71"/>
      <c r="AEZ18" s="72"/>
      <c r="AFA18" s="70"/>
      <c r="AFB18" s="71"/>
      <c r="AFC18" s="71"/>
      <c r="AFD18" s="71"/>
      <c r="AFE18" s="71"/>
      <c r="AFF18" s="71"/>
      <c r="AFG18" s="72"/>
      <c r="AFH18" s="70"/>
      <c r="AFI18" s="71"/>
      <c r="AFJ18" s="71"/>
      <c r="AFK18" s="71"/>
      <c r="AFL18" s="71"/>
      <c r="AFM18" s="71"/>
      <c r="AFN18" s="72"/>
      <c r="AFO18" s="70"/>
      <c r="AFP18" s="71"/>
      <c r="AFQ18" s="71"/>
      <c r="AFR18" s="71"/>
      <c r="AFS18" s="71"/>
      <c r="AFT18" s="71"/>
      <c r="AFU18" s="72"/>
      <c r="AFV18" s="70"/>
      <c r="AFW18" s="71"/>
      <c r="AFX18" s="71"/>
      <c r="AFY18" s="71"/>
      <c r="AFZ18" s="71"/>
      <c r="AGA18" s="71"/>
      <c r="AGB18" s="72"/>
      <c r="AGC18" s="70"/>
      <c r="AGD18" s="71"/>
      <c r="AGE18" s="71"/>
      <c r="AGF18" s="71"/>
      <c r="AGG18" s="71"/>
      <c r="AGH18" s="71"/>
      <c r="AGI18" s="72"/>
      <c r="AGJ18" s="70"/>
      <c r="AGK18" s="71"/>
      <c r="AGL18" s="71"/>
      <c r="AGM18" s="71"/>
      <c r="AGN18" s="71"/>
      <c r="AGO18" s="71"/>
      <c r="AGP18" s="72"/>
      <c r="AGQ18" s="70"/>
      <c r="AGR18" s="71"/>
      <c r="AGS18" s="71"/>
      <c r="AGT18" s="71"/>
      <c r="AGU18" s="71"/>
      <c r="AGV18" s="71"/>
      <c r="AGW18" s="72"/>
      <c r="AGX18" s="70"/>
      <c r="AGY18" s="71"/>
      <c r="AGZ18" s="71"/>
      <c r="AHA18" s="71"/>
      <c r="AHB18" s="71"/>
      <c r="AHC18" s="71"/>
      <c r="AHD18" s="72"/>
      <c r="AHE18" s="70"/>
      <c r="AHF18" s="71"/>
      <c r="AHG18" s="71"/>
      <c r="AHH18" s="71"/>
      <c r="AHI18" s="71"/>
      <c r="AHJ18" s="71"/>
      <c r="AHK18" s="72"/>
      <c r="AHL18" s="70"/>
      <c r="AHM18" s="71"/>
      <c r="AHN18" s="71"/>
      <c r="AHO18" s="71"/>
      <c r="AHP18" s="71"/>
      <c r="AHQ18" s="71"/>
      <c r="AHR18" s="72"/>
      <c r="AHS18" s="70"/>
      <c r="AHT18" s="71"/>
      <c r="AHU18" s="71"/>
      <c r="AHV18" s="71"/>
      <c r="AHW18" s="71"/>
      <c r="AHX18" s="71"/>
      <c r="AHY18" s="72"/>
      <c r="AHZ18" s="70"/>
      <c r="AIA18" s="71"/>
      <c r="AIB18" s="71"/>
      <c r="AIC18" s="71"/>
      <c r="AID18" s="71"/>
      <c r="AIE18" s="71"/>
      <c r="AIF18" s="72"/>
      <c r="AIG18" s="70"/>
      <c r="AIH18" s="71"/>
      <c r="AII18" s="71"/>
      <c r="AIJ18" s="71"/>
      <c r="AIK18" s="71"/>
      <c r="AIL18" s="71"/>
      <c r="AIM18" s="72"/>
      <c r="AIN18" s="70"/>
      <c r="AIO18" s="71"/>
      <c r="AIP18" s="71"/>
      <c r="AIQ18" s="71"/>
      <c r="AIR18" s="71"/>
      <c r="AIS18" s="71"/>
      <c r="AIT18" s="72"/>
      <c r="AIU18" s="70"/>
      <c r="AIV18" s="71"/>
      <c r="AIW18" s="71"/>
      <c r="AIX18" s="71"/>
      <c r="AIY18" s="71"/>
      <c r="AIZ18" s="71"/>
      <c r="AJA18" s="72"/>
      <c r="AJB18" s="70"/>
      <c r="AJC18" s="71"/>
      <c r="AJD18" s="71"/>
      <c r="AJE18" s="71"/>
      <c r="AJF18" s="71"/>
      <c r="AJG18" s="71"/>
      <c r="AJH18" s="72"/>
      <c r="AJI18" s="70"/>
      <c r="AJJ18" s="71"/>
      <c r="AJK18" s="71"/>
      <c r="AJL18" s="71"/>
      <c r="AJM18" s="71"/>
      <c r="AJN18" s="71"/>
      <c r="AJO18" s="72"/>
      <c r="AJP18" s="70"/>
      <c r="AJQ18" s="71"/>
      <c r="AJR18" s="71"/>
      <c r="AJS18" s="71"/>
      <c r="AJT18" s="71"/>
      <c r="AJU18" s="71"/>
      <c r="AJV18" s="72"/>
      <c r="AJW18" s="70"/>
      <c r="AJX18" s="71"/>
      <c r="AJY18" s="71"/>
      <c r="AJZ18" s="71"/>
      <c r="AKA18" s="71"/>
      <c r="AKB18" s="71"/>
      <c r="AKC18" s="72"/>
      <c r="AKD18" s="70"/>
      <c r="AKE18" s="71"/>
      <c r="AKF18" s="71"/>
      <c r="AKG18" s="71"/>
      <c r="AKH18" s="71"/>
      <c r="AKI18" s="71"/>
      <c r="AKJ18" s="72"/>
      <c r="AKK18" s="70"/>
      <c r="AKL18" s="71"/>
      <c r="AKM18" s="71"/>
      <c r="AKN18" s="71"/>
      <c r="AKO18" s="71"/>
      <c r="AKP18" s="71"/>
      <c r="AKQ18" s="72"/>
      <c r="AKR18" s="70"/>
      <c r="AKS18" s="71"/>
      <c r="AKT18" s="71"/>
      <c r="AKU18" s="71"/>
      <c r="AKV18" s="71"/>
      <c r="AKW18" s="71"/>
      <c r="AKX18" s="72"/>
      <c r="AKY18" s="70"/>
      <c r="AKZ18" s="71"/>
      <c r="ALA18" s="71"/>
      <c r="ALB18" s="71"/>
      <c r="ALC18" s="71"/>
      <c r="ALD18" s="71"/>
      <c r="ALE18" s="72"/>
      <c r="ALF18" s="70"/>
      <c r="ALG18" s="71"/>
      <c r="ALH18" s="71"/>
      <c r="ALI18" s="71"/>
      <c r="ALJ18" s="71"/>
      <c r="ALK18" s="71"/>
      <c r="ALL18" s="72"/>
      <c r="ALM18" s="70"/>
      <c r="ALN18" s="71"/>
      <c r="ALO18" s="71"/>
      <c r="ALP18" s="71"/>
      <c r="ALQ18" s="71"/>
      <c r="ALR18" s="71"/>
      <c r="ALS18" s="72"/>
      <c r="ALT18" s="70"/>
      <c r="ALU18" s="71"/>
      <c r="ALV18" s="71"/>
      <c r="ALW18" s="71"/>
      <c r="ALX18" s="71"/>
      <c r="ALY18" s="71"/>
      <c r="ALZ18" s="72"/>
      <c r="AMA18" s="70"/>
      <c r="AMB18" s="71"/>
      <c r="AMC18" s="71"/>
      <c r="AMD18" s="71"/>
      <c r="AME18" s="71"/>
      <c r="AMF18" s="71"/>
      <c r="AMG18" s="72"/>
      <c r="AMH18" s="70"/>
      <c r="AMI18" s="71"/>
      <c r="AMJ18" s="71"/>
      <c r="AMK18" s="71"/>
      <c r="AML18" s="71"/>
      <c r="AMM18" s="71"/>
      <c r="AMN18" s="72"/>
      <c r="AMO18" s="70"/>
      <c r="AMP18" s="71"/>
      <c r="AMQ18" s="71"/>
      <c r="AMR18" s="71"/>
      <c r="AMS18" s="71"/>
      <c r="AMT18" s="71"/>
      <c r="AMU18" s="72"/>
      <c r="AMV18" s="70"/>
      <c r="AMW18" s="71"/>
      <c r="AMX18" s="71"/>
      <c r="AMY18" s="71"/>
      <c r="AMZ18" s="71"/>
      <c r="ANA18" s="71"/>
      <c r="ANB18" s="72"/>
      <c r="ANC18" s="70"/>
      <c r="AND18" s="71"/>
      <c r="ANE18" s="71"/>
      <c r="ANF18" s="71"/>
      <c r="ANG18" s="71"/>
      <c r="ANH18" s="71"/>
      <c r="ANI18" s="72"/>
      <c r="ANJ18" s="70"/>
      <c r="ANK18" s="71"/>
      <c r="ANL18" s="71"/>
      <c r="ANM18" s="71"/>
      <c r="ANN18" s="71"/>
      <c r="ANO18" s="71"/>
      <c r="ANP18" s="72"/>
      <c r="ANQ18" s="70"/>
      <c r="ANR18" s="71"/>
      <c r="ANS18" s="71"/>
      <c r="ANT18" s="71"/>
      <c r="ANU18" s="71"/>
      <c r="ANV18" s="71"/>
      <c r="ANW18" s="72"/>
      <c r="ANX18" s="70"/>
      <c r="ANY18" s="71"/>
      <c r="ANZ18" s="71"/>
      <c r="AOA18" s="71"/>
      <c r="AOB18" s="71"/>
      <c r="AOC18" s="71"/>
      <c r="AOD18" s="72"/>
      <c r="AOE18" s="70"/>
      <c r="AOF18" s="71"/>
      <c r="AOG18" s="71"/>
      <c r="AOH18" s="71"/>
      <c r="AOI18" s="71"/>
      <c r="AOJ18" s="71"/>
      <c r="AOK18" s="72"/>
      <c r="AOL18" s="70"/>
      <c r="AOM18" s="71"/>
      <c r="AON18" s="71"/>
      <c r="AOO18" s="71"/>
      <c r="AOP18" s="71"/>
      <c r="AOQ18" s="71"/>
      <c r="AOR18" s="72"/>
      <c r="AOS18" s="70"/>
      <c r="AOT18" s="71"/>
      <c r="AOU18" s="71"/>
      <c r="AOV18" s="71"/>
      <c r="AOW18" s="71"/>
      <c r="AOX18" s="71"/>
      <c r="AOY18" s="72"/>
      <c r="AOZ18" s="70"/>
      <c r="APA18" s="71"/>
      <c r="APB18" s="71"/>
      <c r="APC18" s="71"/>
      <c r="APD18" s="71"/>
      <c r="APE18" s="71"/>
      <c r="APF18" s="72"/>
      <c r="APG18" s="70"/>
      <c r="APH18" s="71"/>
      <c r="API18" s="71"/>
      <c r="APJ18" s="71"/>
      <c r="APK18" s="71"/>
      <c r="APL18" s="71"/>
      <c r="APM18" s="72"/>
      <c r="APN18" s="70"/>
      <c r="APO18" s="71"/>
      <c r="APP18" s="71"/>
      <c r="APQ18" s="71"/>
      <c r="APR18" s="71"/>
      <c r="APS18" s="71"/>
      <c r="APT18" s="72"/>
      <c r="APU18" s="70"/>
      <c r="APV18" s="71"/>
      <c r="APW18" s="71"/>
      <c r="APX18" s="71"/>
      <c r="APY18" s="71"/>
      <c r="APZ18" s="71"/>
      <c r="AQA18" s="72"/>
      <c r="AQB18" s="70"/>
      <c r="AQC18" s="71"/>
      <c r="AQD18" s="71"/>
      <c r="AQE18" s="71"/>
      <c r="AQF18" s="71"/>
      <c r="AQG18" s="71"/>
      <c r="AQH18" s="72"/>
      <c r="AQI18" s="70"/>
      <c r="AQJ18" s="71"/>
      <c r="AQK18" s="71"/>
      <c r="AQL18" s="71"/>
      <c r="AQM18" s="71"/>
      <c r="AQN18" s="71"/>
      <c r="AQO18" s="72"/>
      <c r="AQP18" s="70"/>
      <c r="AQQ18" s="71"/>
      <c r="AQR18" s="71"/>
      <c r="AQS18" s="71"/>
      <c r="AQT18" s="71"/>
      <c r="AQU18" s="71"/>
      <c r="AQV18" s="72"/>
      <c r="AQW18" s="70"/>
      <c r="AQX18" s="71"/>
      <c r="AQY18" s="71"/>
      <c r="AQZ18" s="71"/>
      <c r="ARA18" s="71"/>
      <c r="ARB18" s="71"/>
      <c r="ARC18" s="72"/>
      <c r="ARD18" s="70"/>
      <c r="ARE18" s="71"/>
      <c r="ARF18" s="71"/>
      <c r="ARG18" s="71"/>
      <c r="ARH18" s="71"/>
      <c r="ARI18" s="71"/>
      <c r="ARJ18" s="72"/>
      <c r="ARK18" s="70"/>
      <c r="ARL18" s="71"/>
      <c r="ARM18" s="71"/>
      <c r="ARN18" s="71"/>
      <c r="ARO18" s="71"/>
      <c r="ARP18" s="71"/>
      <c r="ARQ18" s="72"/>
      <c r="ARR18" s="70"/>
      <c r="ARS18" s="71"/>
      <c r="ART18" s="71"/>
      <c r="ARU18" s="71"/>
      <c r="ARV18" s="71"/>
      <c r="ARW18" s="71"/>
      <c r="ARX18" s="72"/>
      <c r="ARY18" s="70"/>
      <c r="ARZ18" s="71"/>
      <c r="ASA18" s="71"/>
      <c r="ASB18" s="71"/>
      <c r="ASC18" s="71"/>
      <c r="ASD18" s="71"/>
      <c r="ASE18" s="72"/>
      <c r="ASF18" s="70"/>
      <c r="ASG18" s="71"/>
      <c r="ASH18" s="71"/>
      <c r="ASI18" s="71"/>
      <c r="ASJ18" s="71"/>
      <c r="ASK18" s="71"/>
      <c r="ASL18" s="72"/>
      <c r="ASM18" s="70"/>
      <c r="ASN18" s="71"/>
      <c r="ASO18" s="71"/>
      <c r="ASP18" s="71"/>
      <c r="ASQ18" s="71"/>
      <c r="ASR18" s="71"/>
      <c r="ASS18" s="72"/>
      <c r="AST18" s="70"/>
      <c r="ASU18" s="71"/>
      <c r="ASV18" s="71"/>
      <c r="ASW18" s="71"/>
      <c r="ASX18" s="71"/>
      <c r="ASY18" s="71"/>
      <c r="ASZ18" s="72"/>
      <c r="ATA18" s="70"/>
      <c r="ATB18" s="71"/>
      <c r="ATC18" s="71"/>
      <c r="ATD18" s="71"/>
      <c r="ATE18" s="71"/>
      <c r="ATF18" s="71"/>
      <c r="ATG18" s="72"/>
      <c r="ATH18" s="70"/>
      <c r="ATI18" s="71"/>
      <c r="ATJ18" s="71"/>
      <c r="ATK18" s="71"/>
      <c r="ATL18" s="71"/>
      <c r="ATM18" s="71"/>
      <c r="ATN18" s="72"/>
      <c r="ATO18" s="70"/>
      <c r="ATP18" s="71"/>
      <c r="ATQ18" s="71"/>
      <c r="ATR18" s="71"/>
      <c r="ATS18" s="71"/>
      <c r="ATT18" s="71"/>
      <c r="ATU18" s="72"/>
      <c r="ATV18" s="70"/>
      <c r="ATW18" s="71"/>
      <c r="ATX18" s="71"/>
      <c r="ATY18" s="71"/>
      <c r="ATZ18" s="71"/>
      <c r="AUA18" s="71"/>
      <c r="AUB18" s="72"/>
      <c r="AUC18" s="70"/>
      <c r="AUD18" s="71"/>
      <c r="AUE18" s="71"/>
      <c r="AUF18" s="71"/>
      <c r="AUG18" s="71"/>
      <c r="AUH18" s="71"/>
      <c r="AUI18" s="72"/>
      <c r="AUJ18" s="70"/>
      <c r="AUK18" s="71"/>
      <c r="AUL18" s="71"/>
      <c r="AUM18" s="71"/>
      <c r="AUN18" s="71"/>
      <c r="AUO18" s="71"/>
      <c r="AUP18" s="72"/>
      <c r="AUQ18" s="70"/>
      <c r="AUR18" s="71"/>
      <c r="AUS18" s="71"/>
      <c r="AUT18" s="71"/>
      <c r="AUU18" s="71"/>
      <c r="AUV18" s="71"/>
      <c r="AUW18" s="72"/>
      <c r="AUX18" s="70"/>
      <c r="AUY18" s="71"/>
      <c r="AUZ18" s="71"/>
      <c r="AVA18" s="71"/>
      <c r="AVB18" s="71"/>
      <c r="AVC18" s="71"/>
      <c r="AVD18" s="72"/>
      <c r="AVE18" s="70"/>
      <c r="AVF18" s="71"/>
      <c r="AVG18" s="71"/>
      <c r="AVH18" s="71"/>
      <c r="AVI18" s="71"/>
      <c r="AVJ18" s="71"/>
      <c r="AVK18" s="72"/>
      <c r="AVL18" s="70"/>
      <c r="AVM18" s="71"/>
      <c r="AVN18" s="71"/>
      <c r="AVO18" s="71"/>
      <c r="AVP18" s="71"/>
      <c r="AVQ18" s="71"/>
      <c r="AVR18" s="72"/>
      <c r="AVS18" s="70"/>
      <c r="AVT18" s="71"/>
      <c r="AVU18" s="71"/>
      <c r="AVV18" s="71"/>
      <c r="AVW18" s="71"/>
      <c r="AVX18" s="71"/>
      <c r="AVY18" s="72"/>
      <c r="AVZ18" s="70"/>
      <c r="AWA18" s="71"/>
      <c r="AWB18" s="71"/>
      <c r="AWC18" s="71"/>
      <c r="AWD18" s="71"/>
      <c r="AWE18" s="71"/>
      <c r="AWF18" s="72"/>
      <c r="AWG18" s="70"/>
      <c r="AWH18" s="71"/>
      <c r="AWI18" s="71"/>
      <c r="AWJ18" s="71"/>
      <c r="AWK18" s="71"/>
      <c r="AWL18" s="71"/>
      <c r="AWM18" s="72"/>
      <c r="AWN18" s="70"/>
      <c r="AWO18" s="71"/>
      <c r="AWP18" s="71"/>
      <c r="AWQ18" s="71"/>
      <c r="AWR18" s="71"/>
      <c r="AWS18" s="71"/>
      <c r="AWT18" s="72"/>
      <c r="AWU18" s="70"/>
      <c r="AWV18" s="71"/>
      <c r="AWW18" s="71"/>
      <c r="AWX18" s="71"/>
      <c r="AWY18" s="71"/>
      <c r="AWZ18" s="71"/>
      <c r="AXA18" s="72"/>
      <c r="AXB18" s="70"/>
      <c r="AXC18" s="71"/>
      <c r="AXD18" s="71"/>
      <c r="AXE18" s="71"/>
      <c r="AXF18" s="71"/>
      <c r="AXG18" s="71"/>
      <c r="AXH18" s="72"/>
      <c r="AXI18" s="70"/>
      <c r="AXJ18" s="71"/>
      <c r="AXK18" s="71"/>
      <c r="AXL18" s="71"/>
      <c r="AXM18" s="71"/>
      <c r="AXN18" s="71"/>
      <c r="AXO18" s="72"/>
      <c r="AXP18" s="70"/>
      <c r="AXQ18" s="71"/>
      <c r="AXR18" s="71"/>
      <c r="AXS18" s="71"/>
      <c r="AXT18" s="71"/>
      <c r="AXU18" s="71"/>
      <c r="AXV18" s="72"/>
      <c r="AXW18" s="70"/>
      <c r="AXX18" s="71"/>
      <c r="AXY18" s="71"/>
      <c r="AXZ18" s="71"/>
      <c r="AYA18" s="71"/>
      <c r="AYB18" s="71"/>
      <c r="AYC18" s="72"/>
      <c r="AYD18" s="70"/>
      <c r="AYE18" s="71"/>
      <c r="AYF18" s="71"/>
      <c r="AYG18" s="71"/>
      <c r="AYH18" s="71"/>
      <c r="AYI18" s="71"/>
      <c r="AYJ18" s="72"/>
      <c r="AYK18" s="70"/>
      <c r="AYL18" s="71"/>
      <c r="AYM18" s="71"/>
      <c r="AYN18" s="71"/>
      <c r="AYO18" s="71"/>
      <c r="AYP18" s="71"/>
      <c r="AYQ18" s="72"/>
      <c r="AYR18" s="70"/>
      <c r="AYS18" s="71"/>
      <c r="AYT18" s="71"/>
      <c r="AYU18" s="71"/>
      <c r="AYV18" s="71"/>
      <c r="AYW18" s="71"/>
      <c r="AYX18" s="72"/>
      <c r="AYY18" s="70"/>
      <c r="AYZ18" s="71"/>
      <c r="AZA18" s="71"/>
      <c r="AZB18" s="71"/>
      <c r="AZC18" s="71"/>
      <c r="AZD18" s="71"/>
      <c r="AZE18" s="72"/>
      <c r="AZF18" s="70"/>
      <c r="AZG18" s="71"/>
      <c r="AZH18" s="71"/>
      <c r="AZI18" s="71"/>
      <c r="AZJ18" s="71"/>
      <c r="AZK18" s="71"/>
      <c r="AZL18" s="72"/>
      <c r="AZM18" s="70"/>
      <c r="AZN18" s="71"/>
      <c r="AZO18" s="71"/>
      <c r="AZP18" s="71"/>
      <c r="AZQ18" s="71"/>
      <c r="AZR18" s="71"/>
      <c r="AZS18" s="72"/>
      <c r="AZT18" s="70"/>
      <c r="AZU18" s="71"/>
      <c r="AZV18" s="71"/>
      <c r="AZW18" s="71"/>
      <c r="AZX18" s="71"/>
      <c r="AZY18" s="71"/>
      <c r="AZZ18" s="72"/>
      <c r="BAA18" s="70"/>
      <c r="BAB18" s="71"/>
      <c r="BAC18" s="71"/>
      <c r="BAD18" s="71"/>
      <c r="BAE18" s="71"/>
      <c r="BAF18" s="71"/>
      <c r="BAG18" s="72"/>
      <c r="BAH18" s="70"/>
      <c r="BAI18" s="71"/>
      <c r="BAJ18" s="71"/>
      <c r="BAK18" s="71"/>
      <c r="BAL18" s="71"/>
      <c r="BAM18" s="71"/>
      <c r="BAN18" s="72"/>
      <c r="BAO18" s="70"/>
      <c r="BAP18" s="71"/>
      <c r="BAQ18" s="71"/>
      <c r="BAR18" s="71"/>
      <c r="BAS18" s="71"/>
      <c r="BAT18" s="71"/>
      <c r="BAU18" s="72"/>
      <c r="BAV18" s="70"/>
      <c r="BAW18" s="71"/>
      <c r="BAX18" s="71"/>
      <c r="BAY18" s="71"/>
      <c r="BAZ18" s="71"/>
      <c r="BBA18" s="71"/>
      <c r="BBB18" s="72"/>
      <c r="BBC18" s="70"/>
      <c r="BBD18" s="71"/>
      <c r="BBE18" s="71"/>
      <c r="BBF18" s="71"/>
      <c r="BBG18" s="71"/>
      <c r="BBH18" s="71"/>
      <c r="BBI18" s="72"/>
      <c r="BBJ18" s="70"/>
      <c r="BBK18" s="71"/>
      <c r="BBL18" s="71"/>
      <c r="BBM18" s="71"/>
      <c r="BBN18" s="71"/>
      <c r="BBO18" s="71"/>
      <c r="BBP18" s="72"/>
      <c r="BBQ18" s="70"/>
      <c r="BBR18" s="71"/>
      <c r="BBS18" s="71"/>
      <c r="BBT18" s="71"/>
      <c r="BBU18" s="71"/>
      <c r="BBV18" s="71"/>
      <c r="BBW18" s="72"/>
      <c r="BBX18" s="70"/>
      <c r="BBY18" s="71"/>
      <c r="BBZ18" s="71"/>
      <c r="BCA18" s="71"/>
      <c r="BCB18" s="71"/>
      <c r="BCC18" s="71"/>
      <c r="BCD18" s="72"/>
      <c r="BCE18" s="70"/>
      <c r="BCF18" s="71"/>
      <c r="BCG18" s="71"/>
      <c r="BCH18" s="71"/>
      <c r="BCI18" s="71"/>
      <c r="BCJ18" s="71"/>
      <c r="BCK18" s="72"/>
      <c r="BCL18" s="70"/>
      <c r="BCM18" s="71"/>
      <c r="BCN18" s="71"/>
      <c r="BCO18" s="71"/>
      <c r="BCP18" s="71"/>
      <c r="BCQ18" s="71"/>
      <c r="BCR18" s="72"/>
      <c r="BCS18" s="70"/>
      <c r="BCT18" s="71"/>
      <c r="BCU18" s="71"/>
      <c r="BCV18" s="71"/>
      <c r="BCW18" s="71"/>
      <c r="BCX18" s="71"/>
      <c r="BCY18" s="72"/>
      <c r="BCZ18" s="70"/>
      <c r="BDA18" s="71"/>
      <c r="BDB18" s="71"/>
      <c r="BDC18" s="71"/>
      <c r="BDD18" s="71"/>
      <c r="BDE18" s="71"/>
      <c r="BDF18" s="72"/>
      <c r="BDG18" s="70"/>
      <c r="BDH18" s="71"/>
      <c r="BDI18" s="71"/>
      <c r="BDJ18" s="71"/>
      <c r="BDK18" s="71"/>
      <c r="BDL18" s="71"/>
      <c r="BDM18" s="72"/>
      <c r="BDN18" s="70"/>
      <c r="BDO18" s="71"/>
      <c r="BDP18" s="71"/>
      <c r="BDQ18" s="71"/>
      <c r="BDR18" s="71"/>
      <c r="BDS18" s="71"/>
      <c r="BDT18" s="72"/>
      <c r="BDU18" s="70"/>
      <c r="BDV18" s="71"/>
      <c r="BDW18" s="71"/>
      <c r="BDX18" s="71"/>
      <c r="BDY18" s="71"/>
      <c r="BDZ18" s="71"/>
      <c r="BEA18" s="72"/>
      <c r="BEB18" s="70"/>
      <c r="BEC18" s="71"/>
      <c r="BED18" s="71"/>
      <c r="BEE18" s="71"/>
      <c r="BEF18" s="71"/>
      <c r="BEG18" s="71"/>
      <c r="BEH18" s="72"/>
      <c r="BEI18" s="70"/>
      <c r="BEJ18" s="71"/>
      <c r="BEK18" s="71"/>
      <c r="BEL18" s="71"/>
      <c r="BEM18" s="71"/>
      <c r="BEN18" s="71"/>
      <c r="BEO18" s="72"/>
      <c r="BEP18" s="70"/>
      <c r="BEQ18" s="71"/>
      <c r="BER18" s="71"/>
      <c r="BES18" s="71"/>
      <c r="BET18" s="71"/>
      <c r="BEU18" s="71"/>
      <c r="BEV18" s="72"/>
      <c r="BEW18" s="70"/>
      <c r="BEX18" s="71"/>
      <c r="BEY18" s="71"/>
      <c r="BEZ18" s="71"/>
      <c r="BFA18" s="71"/>
      <c r="BFB18" s="71"/>
      <c r="BFC18" s="72"/>
      <c r="BFD18" s="70"/>
      <c r="BFE18" s="71"/>
      <c r="BFF18" s="71"/>
      <c r="BFG18" s="71"/>
      <c r="BFH18" s="71"/>
      <c r="BFI18" s="71"/>
      <c r="BFJ18" s="72"/>
      <c r="BFK18" s="70"/>
      <c r="BFL18" s="71"/>
      <c r="BFM18" s="71"/>
      <c r="BFN18" s="71"/>
      <c r="BFO18" s="71"/>
      <c r="BFP18" s="71"/>
      <c r="BFQ18" s="72"/>
      <c r="BFR18" s="70"/>
      <c r="BFS18" s="71"/>
      <c r="BFT18" s="71"/>
      <c r="BFU18" s="71"/>
      <c r="BFV18" s="71"/>
      <c r="BFW18" s="71"/>
      <c r="BFX18" s="72"/>
      <c r="BFY18" s="70"/>
      <c r="BFZ18" s="71"/>
      <c r="BGA18" s="71"/>
      <c r="BGB18" s="71"/>
      <c r="BGC18" s="71"/>
      <c r="BGD18" s="71"/>
      <c r="BGE18" s="72"/>
      <c r="BGF18" s="70"/>
      <c r="BGG18" s="71"/>
      <c r="BGH18" s="71"/>
      <c r="BGI18" s="71"/>
      <c r="BGJ18" s="71"/>
      <c r="BGK18" s="71"/>
      <c r="BGL18" s="72"/>
      <c r="BGM18" s="70"/>
      <c r="BGN18" s="71"/>
      <c r="BGO18" s="71"/>
      <c r="BGP18" s="71"/>
      <c r="BGQ18" s="71"/>
      <c r="BGR18" s="71"/>
      <c r="BGS18" s="72"/>
      <c r="BGT18" s="70"/>
      <c r="BGU18" s="71"/>
      <c r="BGV18" s="71"/>
      <c r="BGW18" s="71"/>
      <c r="BGX18" s="71"/>
      <c r="BGY18" s="71"/>
      <c r="BGZ18" s="72"/>
      <c r="BHA18" s="70"/>
      <c r="BHB18" s="71"/>
      <c r="BHC18" s="71"/>
      <c r="BHD18" s="71"/>
      <c r="BHE18" s="71"/>
      <c r="BHF18" s="71"/>
      <c r="BHG18" s="72"/>
      <c r="BHH18" s="70"/>
      <c r="BHI18" s="71"/>
      <c r="BHJ18" s="71"/>
      <c r="BHK18" s="71"/>
      <c r="BHL18" s="71"/>
      <c r="BHM18" s="71"/>
      <c r="BHN18" s="72"/>
      <c r="BHO18" s="70"/>
      <c r="BHP18" s="71">
        <v>1</v>
      </c>
      <c r="BHQ18" s="71">
        <v>1</v>
      </c>
      <c r="BHR18" s="71"/>
      <c r="BHS18" s="71"/>
      <c r="BHT18" s="71"/>
      <c r="BHU18" s="72"/>
      <c r="BHV18" s="70"/>
      <c r="BHW18" s="71"/>
      <c r="BHX18" s="71"/>
      <c r="BHY18" s="71"/>
      <c r="BHZ18" s="71"/>
      <c r="BIA18" s="71"/>
      <c r="BIB18" s="72"/>
      <c r="BIC18" s="70"/>
      <c r="BID18" s="71"/>
      <c r="BIE18" s="71"/>
      <c r="BIF18" s="71"/>
      <c r="BIG18" s="71"/>
      <c r="BIH18" s="71"/>
      <c r="BII18" s="72"/>
      <c r="BIJ18" s="70"/>
      <c r="BIK18" s="71"/>
      <c r="BIL18" s="71"/>
      <c r="BIM18" s="71"/>
      <c r="BIN18" s="71"/>
      <c r="BIO18" s="71"/>
      <c r="BIP18" s="72"/>
      <c r="BIQ18" s="70"/>
      <c r="BIR18" s="71"/>
      <c r="BIS18" s="71"/>
      <c r="BIT18" s="71"/>
      <c r="BIU18" s="71"/>
      <c r="BIV18" s="71"/>
      <c r="BIW18" s="72"/>
      <c r="BIX18" s="70"/>
      <c r="BIY18" s="71"/>
      <c r="BIZ18" s="71"/>
      <c r="BJA18" s="71"/>
      <c r="BJB18" s="71"/>
      <c r="BJC18" s="71"/>
      <c r="BJD18" s="72"/>
      <c r="BJE18" s="70"/>
      <c r="BJF18" s="71"/>
      <c r="BJG18" s="71"/>
      <c r="BJH18" s="71"/>
      <c r="BJI18" s="71"/>
      <c r="BJJ18" s="71"/>
      <c r="BJK18" s="72"/>
      <c r="BJL18" s="70"/>
      <c r="BJM18" s="71"/>
      <c r="BJN18" s="71"/>
      <c r="BJO18" s="71"/>
      <c r="BJP18" s="71"/>
      <c r="BJQ18" s="71"/>
      <c r="BJR18" s="72"/>
      <c r="BJS18" s="70"/>
      <c r="BJT18" s="71"/>
      <c r="BJU18" s="71"/>
      <c r="BJV18" s="71"/>
      <c r="BJW18" s="71"/>
      <c r="BJX18" s="71"/>
      <c r="BJY18" s="72"/>
      <c r="BJZ18" s="70"/>
      <c r="BKA18" s="71"/>
      <c r="BKB18" s="71"/>
      <c r="BKC18" s="71"/>
      <c r="BKD18" s="71"/>
      <c r="BKE18" s="71"/>
      <c r="BKF18" s="72"/>
      <c r="BKG18" s="70"/>
      <c r="BKH18" s="71"/>
      <c r="BKI18" s="71"/>
      <c r="BKJ18" s="71"/>
      <c r="BKK18" s="71"/>
      <c r="BKL18" s="71"/>
      <c r="BKM18" s="72"/>
      <c r="BKN18" s="70"/>
      <c r="BKO18" s="71"/>
      <c r="BKP18" s="71"/>
      <c r="BKQ18" s="71"/>
      <c r="BKR18" s="71"/>
      <c r="BKS18" s="71"/>
      <c r="BKT18" s="72"/>
      <c r="BKU18" s="70"/>
      <c r="BKV18" s="71"/>
      <c r="BKW18" s="71"/>
      <c r="BKX18" s="71"/>
      <c r="BKY18" s="71"/>
      <c r="BKZ18" s="71"/>
      <c r="BLA18" s="72"/>
      <c r="BLB18" s="70"/>
      <c r="BLC18" s="71"/>
      <c r="BLD18" s="71"/>
      <c r="BLE18" s="71"/>
      <c r="BLF18" s="71"/>
      <c r="BLG18" s="71"/>
      <c r="BLH18" s="72"/>
      <c r="BLI18" s="70"/>
      <c r="BLJ18" s="71"/>
      <c r="BLK18" s="71"/>
      <c r="BLL18" s="71"/>
      <c r="BLM18" s="71"/>
      <c r="BLN18" s="71"/>
      <c r="BLO18" s="72"/>
      <c r="BLP18" s="70"/>
      <c r="BLQ18" s="71"/>
      <c r="BLR18" s="71"/>
      <c r="BLS18" s="71"/>
      <c r="BLT18" s="71"/>
      <c r="BLU18" s="71"/>
      <c r="BLV18" s="72"/>
      <c r="BLW18" s="70"/>
      <c r="BLX18" s="71"/>
      <c r="BLY18" s="71"/>
      <c r="BLZ18" s="71"/>
      <c r="BMA18" s="71"/>
      <c r="BMB18" s="71"/>
      <c r="BMC18" s="72"/>
      <c r="BMD18" s="70"/>
      <c r="BME18" s="71"/>
      <c r="BMF18" s="71">
        <v>1</v>
      </c>
      <c r="BMG18" s="71"/>
      <c r="BMH18" s="71"/>
      <c r="BMI18" s="71"/>
      <c r="BMJ18" s="72"/>
      <c r="BMK18" s="70"/>
      <c r="BML18" s="71"/>
      <c r="BMM18" s="71"/>
      <c r="BMN18" s="71"/>
      <c r="BMO18" s="71"/>
      <c r="BMP18" s="71"/>
      <c r="BMQ18" s="72"/>
      <c r="BMR18" s="70"/>
      <c r="BMS18" s="71"/>
      <c r="BMT18" s="71"/>
      <c r="BMU18" s="71"/>
      <c r="BMV18" s="71"/>
      <c r="BMW18" s="71"/>
      <c r="BMX18" s="72"/>
      <c r="BMY18" s="70"/>
      <c r="BMZ18" s="71"/>
      <c r="BNA18" s="71"/>
      <c r="BNB18" s="71"/>
      <c r="BNC18" s="71"/>
      <c r="BND18" s="71"/>
      <c r="BNE18" s="72"/>
      <c r="BNF18" s="70"/>
      <c r="BNG18" s="71"/>
      <c r="BNH18" s="71"/>
      <c r="BNI18" s="71"/>
      <c r="BNJ18" s="71"/>
      <c r="BNK18" s="71"/>
      <c r="BNL18" s="72"/>
      <c r="BNM18" s="70"/>
      <c r="BNN18" s="71"/>
      <c r="BNO18" s="71"/>
      <c r="BNP18" s="71"/>
      <c r="BNQ18" s="71"/>
      <c r="BNR18" s="71"/>
      <c r="BNS18" s="72"/>
      <c r="BNT18" s="70"/>
      <c r="BNU18" s="71"/>
      <c r="BNV18" s="71"/>
      <c r="BNW18" s="71"/>
      <c r="BNX18" s="71"/>
      <c r="BNY18" s="71"/>
      <c r="BNZ18" s="72"/>
      <c r="BOA18" s="70"/>
      <c r="BOB18" s="71"/>
      <c r="BOC18" s="71"/>
      <c r="BOD18" s="71"/>
      <c r="BOE18" s="71"/>
      <c r="BOF18" s="71"/>
      <c r="BOG18" s="72"/>
      <c r="BOH18" s="70"/>
      <c r="BOI18" s="71"/>
      <c r="BOJ18" s="71"/>
      <c r="BOK18" s="71"/>
      <c r="BOL18" s="71"/>
      <c r="BOM18" s="71"/>
      <c r="BON18" s="72"/>
      <c r="BOO18" s="70"/>
      <c r="BOP18" s="71"/>
      <c r="BOQ18" s="71"/>
      <c r="BOR18" s="71"/>
      <c r="BOS18" s="71"/>
      <c r="BOT18" s="71"/>
      <c r="BOU18" s="72"/>
      <c r="BOV18" s="70"/>
      <c r="BOW18" s="71"/>
      <c r="BOX18" s="71"/>
      <c r="BOY18" s="71"/>
      <c r="BOZ18" s="71"/>
      <c r="BPA18" s="71"/>
      <c r="BPB18" s="72"/>
      <c r="BPC18" s="70"/>
      <c r="BPD18" s="71"/>
      <c r="BPE18" s="71"/>
      <c r="BPF18" s="71"/>
      <c r="BPG18" s="71"/>
      <c r="BPH18" s="71"/>
      <c r="BPI18" s="72"/>
      <c r="BPJ18" s="70"/>
      <c r="BPK18" s="71"/>
      <c r="BPL18" s="71"/>
      <c r="BPM18" s="71"/>
      <c r="BPN18" s="71"/>
      <c r="BPO18" s="71"/>
      <c r="BPP18" s="72"/>
      <c r="BPQ18" s="70"/>
      <c r="BPR18" s="71"/>
      <c r="BPS18" s="71"/>
      <c r="BPT18" s="71"/>
      <c r="BPU18" s="71"/>
      <c r="BPV18" s="71"/>
      <c r="BPW18" s="72"/>
      <c r="BPX18" s="70"/>
      <c r="BPY18" s="71"/>
      <c r="BPZ18" s="71"/>
      <c r="BQA18" s="71"/>
      <c r="BQB18" s="71"/>
      <c r="BQC18" s="71"/>
      <c r="BQD18" s="72"/>
      <c r="BQE18" s="70"/>
      <c r="BQF18" s="71"/>
      <c r="BQG18" s="71"/>
      <c r="BQH18" s="71"/>
      <c r="BQI18" s="71"/>
      <c r="BQJ18" s="71"/>
      <c r="BQK18" s="72"/>
      <c r="BQL18" s="70"/>
      <c r="BQM18" s="71"/>
      <c r="BQN18" s="71"/>
      <c r="BQO18" s="71"/>
      <c r="BQP18" s="71"/>
      <c r="BQQ18" s="71"/>
      <c r="BQR18" s="72"/>
      <c r="BQS18" s="70"/>
      <c r="BQT18" s="71"/>
      <c r="BQU18" s="71"/>
      <c r="BQV18" s="71"/>
      <c r="BQW18" s="71"/>
      <c r="BQX18" s="71"/>
      <c r="BQY18" s="72"/>
      <c r="BQZ18" s="70"/>
      <c r="BRA18" s="71"/>
      <c r="BRB18" s="71"/>
      <c r="BRC18" s="71"/>
      <c r="BRD18" s="71"/>
      <c r="BRE18" s="71"/>
      <c r="BRF18" s="72"/>
      <c r="BRG18" s="70"/>
      <c r="BRH18" s="71"/>
      <c r="BRI18" s="71"/>
      <c r="BRJ18" s="71"/>
      <c r="BRK18" s="71"/>
      <c r="BRL18" s="71"/>
      <c r="BRM18" s="72"/>
      <c r="BRN18" s="70"/>
      <c r="BRO18" s="71"/>
      <c r="BRP18" s="71"/>
      <c r="BRQ18" s="71"/>
      <c r="BRR18" s="71"/>
      <c r="BRS18" s="71"/>
      <c r="BRT18" s="72"/>
      <c r="BRU18" s="70"/>
      <c r="BRV18" s="71"/>
      <c r="BRW18" s="71"/>
      <c r="BRX18" s="71"/>
      <c r="BRY18" s="71"/>
      <c r="BRZ18" s="71"/>
      <c r="BSA18" s="72"/>
      <c r="BSB18" s="70"/>
      <c r="BSC18" s="71"/>
      <c r="BSD18" s="71"/>
      <c r="BSE18" s="71"/>
      <c r="BSF18" s="71"/>
      <c r="BSG18" s="71"/>
      <c r="BSH18" s="72"/>
      <c r="BSI18" s="70"/>
      <c r="BSJ18" s="71"/>
      <c r="BSK18" s="71"/>
      <c r="BSL18" s="71"/>
      <c r="BSM18" s="71"/>
      <c r="BSN18" s="71"/>
      <c r="BSO18" s="72"/>
      <c r="BSP18" s="70"/>
      <c r="BSQ18" s="71"/>
      <c r="BSR18" s="71"/>
      <c r="BSS18" s="71"/>
      <c r="BST18" s="71"/>
      <c r="BSU18" s="71"/>
      <c r="BSV18" s="72"/>
      <c r="BSW18" s="70"/>
      <c r="BSX18" s="71"/>
      <c r="BSY18" s="71"/>
      <c r="BSZ18" s="71"/>
      <c r="BTA18" s="71"/>
      <c r="BTB18" s="71"/>
      <c r="BTC18" s="72"/>
      <c r="BTD18" s="70"/>
      <c r="BTE18" s="71"/>
      <c r="BTF18" s="71"/>
      <c r="BTG18" s="71"/>
      <c r="BTH18" s="71"/>
      <c r="BTI18" s="71"/>
      <c r="BTJ18" s="72"/>
      <c r="BTK18" s="70"/>
      <c r="BTL18" s="71"/>
      <c r="BTM18" s="71"/>
      <c r="BTN18" s="71"/>
      <c r="BTO18" s="71"/>
      <c r="BTP18" s="71"/>
      <c r="BTQ18" s="72"/>
      <c r="BTR18" s="70"/>
      <c r="BTS18" s="71"/>
      <c r="BTT18" s="71"/>
      <c r="BTU18" s="71"/>
      <c r="BTV18" s="71"/>
      <c r="BTW18" s="71"/>
      <c r="BTX18" s="72"/>
      <c r="BTY18" s="70"/>
      <c r="BTZ18" s="71"/>
      <c r="BUA18" s="71"/>
      <c r="BUB18" s="71"/>
      <c r="BUC18" s="71"/>
      <c r="BUD18" s="71"/>
      <c r="BUE18" s="72"/>
      <c r="BUF18" s="70"/>
      <c r="BUG18" s="71"/>
      <c r="BUH18" s="71"/>
      <c r="BUI18" s="71"/>
      <c r="BUJ18" s="71"/>
      <c r="BUK18" s="71"/>
      <c r="BUL18" s="72"/>
      <c r="BUM18" s="70"/>
      <c r="BUN18" s="71"/>
      <c r="BUO18" s="71"/>
      <c r="BUP18" s="71"/>
      <c r="BUQ18" s="71"/>
      <c r="BUR18" s="71"/>
      <c r="BUS18" s="72"/>
      <c r="BUT18" s="70"/>
      <c r="BUU18" s="71"/>
      <c r="BUV18" s="71"/>
      <c r="BUW18" s="71"/>
      <c r="BUX18" s="71"/>
      <c r="BUY18" s="71"/>
      <c r="BUZ18" s="72"/>
      <c r="BVA18" s="70"/>
      <c r="BVB18" s="71"/>
      <c r="BVC18" s="71"/>
      <c r="BVD18" s="71"/>
      <c r="BVE18" s="71"/>
      <c r="BVF18" s="71"/>
      <c r="BVG18" s="72"/>
      <c r="BVH18" s="70"/>
      <c r="BVI18" s="71"/>
      <c r="BVJ18" s="71"/>
      <c r="BVK18" s="71"/>
      <c r="BVL18" s="71"/>
      <c r="BVM18" s="71"/>
      <c r="BVN18" s="72"/>
      <c r="BVO18" s="70"/>
      <c r="BVP18" s="71"/>
      <c r="BVQ18" s="71"/>
      <c r="BVR18" s="71"/>
      <c r="BVS18" s="71"/>
      <c r="BVT18" s="71">
        <v>1</v>
      </c>
      <c r="BVU18" s="72">
        <v>1</v>
      </c>
      <c r="BVV18" s="70">
        <v>1</v>
      </c>
      <c r="BVW18" s="71">
        <v>1</v>
      </c>
      <c r="BVX18" s="71">
        <v>1</v>
      </c>
      <c r="BVY18" s="71"/>
      <c r="BVZ18" s="71"/>
      <c r="BWA18" s="71"/>
      <c r="BWB18" s="72"/>
      <c r="BWC18" s="70"/>
      <c r="BWD18" s="71"/>
      <c r="BWE18" s="71"/>
      <c r="BWF18" s="71"/>
      <c r="BWG18" s="71"/>
      <c r="BWH18" s="71"/>
      <c r="BWI18" s="72"/>
      <c r="BWJ18" s="70"/>
      <c r="BWK18" s="71"/>
      <c r="BWL18" s="71"/>
      <c r="BWM18" s="71"/>
      <c r="BWN18" s="71"/>
      <c r="BWO18" s="71"/>
      <c r="BWP18" s="72"/>
      <c r="BWQ18" s="70"/>
      <c r="BWR18" s="71"/>
      <c r="BWS18" s="71"/>
      <c r="BWT18" s="71"/>
      <c r="BWU18" s="71"/>
      <c r="BWV18" s="71"/>
      <c r="BWW18" s="72"/>
      <c r="BWX18" s="70"/>
      <c r="BWY18" s="71"/>
      <c r="BWZ18" s="71"/>
      <c r="BXA18" s="71"/>
      <c r="BXB18" s="71"/>
      <c r="BXC18" s="71"/>
      <c r="BXD18" s="72"/>
      <c r="BXE18" s="70"/>
      <c r="BXF18" s="71"/>
      <c r="BXG18" s="71"/>
      <c r="BXH18" s="71"/>
      <c r="BXI18" s="71"/>
      <c r="BXJ18" s="71"/>
      <c r="BXK18" s="72"/>
      <c r="BXL18" s="70"/>
      <c r="BXM18" s="71"/>
      <c r="BXN18" s="71"/>
      <c r="BXO18" s="71"/>
      <c r="BXP18" s="71"/>
      <c r="BXQ18" s="71"/>
      <c r="BXR18" s="72"/>
      <c r="BXS18" s="70"/>
      <c r="BXT18" s="71"/>
      <c r="BXU18" s="71"/>
      <c r="BXV18" s="71"/>
      <c r="BXW18" s="71"/>
      <c r="BXX18" s="71"/>
      <c r="BXY18" s="72"/>
      <c r="BXZ18" s="70"/>
      <c r="BYA18" s="71"/>
      <c r="BYB18" s="71"/>
      <c r="BYC18" s="71"/>
      <c r="BYD18" s="71"/>
      <c r="BYE18" s="71"/>
      <c r="BYF18" s="72"/>
      <c r="BYG18" s="70"/>
      <c r="BYH18" s="71"/>
      <c r="BYI18" s="71"/>
      <c r="BYJ18" s="71"/>
      <c r="BYK18" s="71"/>
      <c r="BYL18" s="71"/>
      <c r="BYM18" s="72"/>
      <c r="BYN18" s="70"/>
      <c r="BYO18" s="71"/>
      <c r="BYP18" s="71"/>
      <c r="BYQ18" s="71"/>
      <c r="BYR18" s="71"/>
      <c r="BYS18" s="71"/>
      <c r="BYT18" s="72"/>
      <c r="BYU18" s="70"/>
      <c r="BYV18" s="71"/>
      <c r="BYW18" s="71"/>
      <c r="BYX18" s="71"/>
      <c r="BYY18" s="71"/>
      <c r="BYZ18" s="71"/>
      <c r="BZA18" s="72"/>
      <c r="BZB18" s="70"/>
      <c r="BZC18" s="71"/>
      <c r="BZD18" s="71"/>
      <c r="BZE18" s="71"/>
      <c r="BZF18" s="71"/>
      <c r="BZG18" s="71"/>
      <c r="BZH18" s="72"/>
      <c r="BZI18" s="70"/>
      <c r="BZJ18" s="71"/>
      <c r="BZK18" s="71"/>
      <c r="BZL18" s="71"/>
      <c r="BZM18" s="71"/>
      <c r="BZN18" s="71"/>
      <c r="BZO18" s="72"/>
      <c r="BZP18" s="70"/>
      <c r="BZQ18" s="71"/>
      <c r="BZR18" s="71"/>
      <c r="BZS18" s="71"/>
      <c r="BZT18" s="71"/>
      <c r="BZU18" s="71"/>
      <c r="BZV18" s="72"/>
      <c r="BZW18" s="70"/>
      <c r="BZX18" s="71"/>
      <c r="BZY18" s="71"/>
      <c r="BZZ18" s="71"/>
      <c r="CAA18" s="71"/>
      <c r="CAB18" s="71"/>
      <c r="CAC18" s="72"/>
      <c r="CAD18" s="70"/>
      <c r="CAE18" s="71"/>
      <c r="CAF18" s="71"/>
      <c r="CAG18" s="71"/>
      <c r="CAH18" s="71"/>
      <c r="CAI18" s="71"/>
      <c r="CAJ18" s="72"/>
      <c r="CAK18" s="70"/>
      <c r="CAL18" s="71"/>
      <c r="CAM18" s="71"/>
      <c r="CAN18" s="71"/>
      <c r="CAO18" s="71"/>
      <c r="CAP18" s="71"/>
      <c r="CAQ18" s="72"/>
      <c r="CAR18" s="70"/>
      <c r="CAS18" s="71"/>
      <c r="CAT18" s="71"/>
      <c r="CAU18" s="71"/>
      <c r="CAV18" s="71"/>
      <c r="CAW18" s="71">
        <v>1</v>
      </c>
      <c r="CAX18" s="72"/>
      <c r="CAY18" s="70"/>
      <c r="CAZ18" s="71"/>
      <c r="CBA18" s="71"/>
      <c r="CBB18" s="71"/>
      <c r="CBC18" s="71"/>
      <c r="CBD18" s="71"/>
      <c r="CBE18" s="72"/>
      <c r="CBF18" s="70"/>
      <c r="CBG18" s="71"/>
      <c r="CBH18" s="71">
        <v>1</v>
      </c>
      <c r="CBI18" s="71"/>
      <c r="CBJ18" s="71"/>
      <c r="CBK18" s="71">
        <v>1</v>
      </c>
      <c r="CBL18" s="72"/>
      <c r="CBM18" s="70">
        <v>1</v>
      </c>
      <c r="CBN18" s="71"/>
      <c r="CBO18" s="71"/>
      <c r="CBP18" s="71"/>
      <c r="CBQ18" s="71"/>
      <c r="CBR18" s="71"/>
      <c r="CBS18" s="72"/>
      <c r="CBT18" s="70"/>
      <c r="CBU18" s="71"/>
      <c r="CBV18" s="71"/>
      <c r="CBW18" s="71"/>
      <c r="CBX18" s="71"/>
      <c r="CBY18" s="71"/>
      <c r="CBZ18" s="72"/>
      <c r="CCA18" s="70"/>
      <c r="CCB18" s="71"/>
      <c r="CCC18" s="71"/>
      <c r="CCD18" s="71"/>
      <c r="CCE18" s="71"/>
      <c r="CCF18" s="71"/>
      <c r="CCG18" s="72"/>
      <c r="CCH18" s="70"/>
      <c r="CCI18" s="71"/>
      <c r="CCJ18" s="71"/>
      <c r="CCK18" s="71"/>
      <c r="CCL18" s="71"/>
      <c r="CCM18" s="71"/>
      <c r="CCN18" s="72"/>
      <c r="CCO18" s="70"/>
      <c r="CCP18" s="71"/>
      <c r="CCQ18" s="71"/>
      <c r="CCR18" s="71"/>
      <c r="CCS18" s="71"/>
      <c r="CCT18" s="71"/>
      <c r="CCU18" s="72"/>
      <c r="CCV18" s="70"/>
      <c r="CCW18" s="71"/>
      <c r="CCX18" s="71"/>
      <c r="CCY18" s="71"/>
      <c r="CCZ18" s="71"/>
      <c r="CDA18" s="71"/>
      <c r="CDB18" s="72"/>
      <c r="CDC18" s="70"/>
      <c r="CDD18" s="71"/>
      <c r="CDE18" s="71"/>
      <c r="CDF18" s="71"/>
      <c r="CDG18" s="71"/>
      <c r="CDH18" s="71"/>
      <c r="CDI18" s="72"/>
      <c r="CDJ18" s="70"/>
      <c r="CDK18" s="71"/>
      <c r="CDL18" s="71"/>
      <c r="CDM18" s="71"/>
      <c r="CDN18" s="71"/>
      <c r="CDO18" s="71"/>
      <c r="CDP18" s="72"/>
      <c r="CDQ18" s="70"/>
      <c r="CDR18" s="71"/>
      <c r="CDS18" s="71"/>
      <c r="CDT18" s="71"/>
      <c r="CDU18" s="71"/>
      <c r="CDV18" s="71"/>
      <c r="CDW18" s="72"/>
      <c r="CDX18" s="70"/>
      <c r="CDY18" s="71"/>
      <c r="CDZ18" s="71"/>
      <c r="CEA18" s="71"/>
      <c r="CEB18" s="71"/>
      <c r="CEC18" s="71"/>
      <c r="CED18" s="72"/>
      <c r="CEE18" s="70"/>
      <c r="CEF18" s="71"/>
      <c r="CEG18" s="71"/>
      <c r="CEH18" s="71"/>
      <c r="CEI18" s="71"/>
      <c r="CEJ18" s="71"/>
      <c r="CEK18" s="72"/>
      <c r="CEL18" s="70"/>
      <c r="CEM18" s="71"/>
      <c r="CEN18" s="71"/>
      <c r="CEO18" s="71"/>
      <c r="CEP18" s="71"/>
      <c r="CEQ18" s="71"/>
      <c r="CER18" s="72"/>
      <c r="CES18" s="70"/>
      <c r="CET18" s="71"/>
      <c r="CEU18" s="71"/>
      <c r="CEV18" s="71"/>
      <c r="CEW18" s="71"/>
      <c r="CEX18" s="71"/>
      <c r="CEY18" s="72"/>
      <c r="CEZ18" s="70"/>
      <c r="CFA18" s="71"/>
      <c r="CFB18" s="71"/>
      <c r="CFC18" s="71"/>
      <c r="CFD18" s="71"/>
      <c r="CFE18" s="71"/>
      <c r="CFF18" s="72"/>
      <c r="CFG18" s="70"/>
      <c r="CFH18" s="71"/>
      <c r="CFI18" s="71"/>
      <c r="CFJ18" s="71"/>
      <c r="CFK18" s="71"/>
      <c r="CFL18" s="71"/>
      <c r="CFM18" s="72"/>
      <c r="CFN18" s="70"/>
      <c r="CFO18" s="71"/>
      <c r="CFP18" s="71"/>
      <c r="CFQ18" s="71"/>
      <c r="CFR18" s="71"/>
      <c r="CFS18" s="71"/>
      <c r="CFT18" s="72"/>
      <c r="CFU18" s="70"/>
      <c r="CFV18" s="71"/>
      <c r="CFW18" s="71"/>
      <c r="CFX18" s="71"/>
      <c r="CFY18" s="71"/>
      <c r="CFZ18" s="71"/>
      <c r="CGA18" s="72"/>
      <c r="CGB18" s="70"/>
      <c r="CGC18" s="71"/>
      <c r="CGD18" s="71"/>
      <c r="CGE18" s="71"/>
      <c r="CGF18" s="71"/>
      <c r="CGG18" s="71"/>
      <c r="CGH18" s="72"/>
      <c r="CGI18" s="70"/>
      <c r="CGJ18" s="71"/>
      <c r="CGK18" s="71"/>
      <c r="CGL18" s="71"/>
      <c r="CGM18" s="71"/>
      <c r="CGN18" s="71"/>
      <c r="CGO18" s="72"/>
      <c r="CGP18" s="70"/>
      <c r="CGQ18" s="71"/>
      <c r="CGR18" s="71"/>
      <c r="CGS18" s="71"/>
      <c r="CGT18" s="71"/>
      <c r="CGU18" s="71"/>
      <c r="CGV18" s="72"/>
      <c r="CGW18" s="70"/>
      <c r="CGX18" s="71"/>
      <c r="CGY18" s="71"/>
      <c r="CGZ18" s="71"/>
      <c r="CHA18" s="71"/>
      <c r="CHB18" s="71"/>
      <c r="CHC18" s="72"/>
    </row>
    <row r="19" spans="1:2239" ht="15" customHeight="1">
      <c r="A19" s="124">
        <v>12</v>
      </c>
      <c r="B19" s="195">
        <v>1008</v>
      </c>
      <c r="E19" s="197" t="s">
        <v>187</v>
      </c>
      <c r="G19" s="198">
        <v>42826</v>
      </c>
      <c r="H19" s="199">
        <f t="shared" si="277"/>
        <v>9.4</v>
      </c>
      <c r="I19" s="200" t="str">
        <f>IF(ISERROR(INDEX(社員情報!$A:$Z,MATCH($A19,社員情報!$A:$A,0),16))=TRUE,
       "-",
       IF(INDEX(社員情報!$A:$Z,MATCH($A19,社員情報!$A:$A,0),16)=0,
           IF(OR(ISERROR(INDEX(社員情報!$A:$Z,MATCH($A19,社員情報!$A:$A,0),10))=TRUE,INDEX(社員情報!$A:$Z,MATCH($A19,社員情報!$A:$A,0),10)=0),
               "-",
               INDEX(社員情報!$A:$Z,MATCH($A19,社員情報!$A:$A,0),10)),
           INDEX(社員情報!$A:$Z,MATCH($A19,社員情報!$A:$A,0),16)))</f>
        <v>-</v>
      </c>
      <c r="J19" s="201" t="str">
        <f>IF(ISERROR(INDEX(社員情報!$A:$Z,MATCH($A19,社員情報!$A:$A,0),17))=TRUE,
       "-",
       IF(INDEX(社員情報!$A:$Z,MATCH($A19,社員情報!$A:$A,0),16)=0,
           IF(OR(ISERROR(INDEX(社員情報!$A:$Z,MATCH($A19,社員情報!$A:$A,0),11))=TRUE,INDEX(社員情報!$A:$Z,MATCH($A19,社員情報!$A:$A,0),11)=0),
               "-",
               INDEX(社員情報!$A:$Z,MATCH($A19,社員情報!$A:$A,0),11)),
           INDEX(社員情報!$A:$Z,MATCH($A19,社員情報!$A:$A,0),17)))</f>
        <v>-</v>
      </c>
      <c r="K19" s="202">
        <f>IF(ISERROR(INDEX(社員情報!$A:$R,MATCH($A19,社員情報!$A:$A,0),18))=TRUE,
       0,
       INDEX(社員情報!$A:$R,MATCH($A19,社員情報!$A:$A,0),18))</f>
        <v>0</v>
      </c>
      <c r="N19" s="203">
        <f ca="1">IF(ISERROR(INDEX(社員情報!$A:$O,MATCH($A19,社員情報!$A:$A,0),13))=TRUE,
       0,
       INDEX(社員情報!$A:$O,MATCH($A19,社員情報!$A:$A,0),13))</f>
        <v>20</v>
      </c>
      <c r="O19" s="204">
        <f ca="1">INDEX(社員情報!$A:$O,MATCH($A19,社員情報!$A:$A,0),MATCH(O$11,社員情報!$2:$2,0))</f>
        <v>20</v>
      </c>
      <c r="P19" s="205">
        <f t="shared" si="278"/>
        <v>0</v>
      </c>
      <c r="Q19" s="205">
        <f t="shared" si="279"/>
        <v>0</v>
      </c>
      <c r="R19" s="205">
        <f t="shared" si="280"/>
        <v>0</v>
      </c>
      <c r="S19" s="205">
        <f t="shared" si="281"/>
        <v>0</v>
      </c>
      <c r="T19" s="205">
        <f t="shared" si="282"/>
        <v>0</v>
      </c>
      <c r="U19" s="205">
        <f t="shared" si="283"/>
        <v>0</v>
      </c>
      <c r="V19" s="205">
        <f t="shared" si="284"/>
        <v>0</v>
      </c>
      <c r="W19" s="205">
        <f t="shared" si="285"/>
        <v>0</v>
      </c>
      <c r="X19" s="205">
        <f t="shared" si="286"/>
        <v>0</v>
      </c>
      <c r="Y19" s="205">
        <f t="shared" si="287"/>
        <v>0</v>
      </c>
      <c r="Z19" s="205">
        <f t="shared" si="288"/>
        <v>0</v>
      </c>
      <c r="AA19" s="205">
        <f t="shared" si="289"/>
        <v>0</v>
      </c>
      <c r="AB19" s="204">
        <f t="shared" si="290"/>
        <v>0</v>
      </c>
      <c r="AC19" s="206" t="str">
        <f ca="1">IF(ISERROR(INDEX(社員情報!$A:$AC,MATCH($A19,社員情報!$A:$A,0),MATCH(AC$11,社員情報!$2:$2,0)))=TRUE,
       "-",
       IF($AD19="-",
           "-",
           INDEX(社員情報!$A:$AC,MATCH($A19,社員情報!$A:$A,0),MATCH(AC$11,社員情報!$2:$2,0))))</f>
        <v>-</v>
      </c>
      <c r="AD19" s="207" t="str">
        <f>IF(ISERROR(INDEX(社員情報!$A:$AB,MATCH($A19,社員情報!$A:$A,0),23))=TRUE,
       "-",
       IF(OR(INDEX(社員情報!$A:$AB,MATCH($A19,社員情報!$A:$A,0),25)="-",
              INDEX(社員情報!$A:$AB,MATCH($A19,社員情報!$A:$A,0),23)=0,
              INDEX(社員情報!$A:$AB,MATCH($A19,社員情報!$A:$A,0),24)&lt;DATE($E$10,$F$10,1)),
           "-",
           INDEX(社員情報!$A:$AB,MATCH($A19,社員情報!$A:$A,0),23)))</f>
        <v>-</v>
      </c>
      <c r="AE19" s="207" t="str">
        <f>IF(ISERROR(INDEX(社員情報!$A:$AB,MATCH($A19,社員情報!$A:$A,0),24))=TRUE,
       "-",
       IF($AD19="-",
           "-",
           INDEX(社員情報!$A:$AB,MATCH($A19,社員情報!$A:$A,0),24)))</f>
        <v>-</v>
      </c>
      <c r="AF19" s="208">
        <f ca="1">IF(ISERROR(INDEX(社員情報!$A:$O,MATCH($A19,社員情報!$A:$A,0),MATCH(AF$11,社員情報!$2:$2,0)))=TRUE,
       0,
       IF(INDEX(社員情報!$A:$O,MATCH($A19,社員情報!$A:$A,0),MATCH(AF$11,社員情報!$2:$2,0))&lt;0,
           0,
           INDEX(社員情報!$A:$O,MATCH($A19,社員情報!$A:$A,0),MATCH(AF$11,社員情報!$2:$2,0))))</f>
        <v>0</v>
      </c>
      <c r="AI19" s="70"/>
      <c r="AJ19" s="71"/>
      <c r="AK19" s="71"/>
      <c r="AL19" s="71"/>
      <c r="AM19" s="71"/>
      <c r="AN19" s="71"/>
      <c r="AO19" s="72"/>
      <c r="AP19" s="70"/>
      <c r="AQ19" s="71"/>
      <c r="AR19" s="71"/>
      <c r="AS19" s="71"/>
      <c r="AT19" s="71"/>
      <c r="AU19" s="71"/>
      <c r="AV19" s="72"/>
      <c r="AW19" s="70"/>
      <c r="AX19" s="71"/>
      <c r="AY19" s="71"/>
      <c r="AZ19" s="71"/>
      <c r="BA19" s="71"/>
      <c r="BB19" s="71"/>
      <c r="BC19" s="72"/>
      <c r="BD19" s="70"/>
      <c r="BE19" s="71"/>
      <c r="BF19" s="71"/>
      <c r="BG19" s="71"/>
      <c r="BH19" s="71"/>
      <c r="BI19" s="71"/>
      <c r="BJ19" s="72"/>
      <c r="BK19" s="70"/>
      <c r="BL19" s="71"/>
      <c r="BM19" s="71"/>
      <c r="BN19" s="71"/>
      <c r="BO19" s="71"/>
      <c r="BP19" s="71"/>
      <c r="BQ19" s="72"/>
      <c r="BR19" s="70"/>
      <c r="BS19" s="71"/>
      <c r="BT19" s="71"/>
      <c r="BU19" s="71"/>
      <c r="BV19" s="71"/>
      <c r="BW19" s="71"/>
      <c r="BX19" s="72"/>
      <c r="BY19" s="70"/>
      <c r="BZ19" s="71"/>
      <c r="CA19" s="71"/>
      <c r="CB19" s="71"/>
      <c r="CC19" s="71"/>
      <c r="CD19" s="71"/>
      <c r="CE19" s="72"/>
      <c r="CF19" s="70"/>
      <c r="CG19" s="71"/>
      <c r="CH19" s="71"/>
      <c r="CI19" s="71"/>
      <c r="CJ19" s="71"/>
      <c r="CK19" s="71"/>
      <c r="CL19" s="72"/>
      <c r="CM19" s="70"/>
      <c r="CN19" s="71"/>
      <c r="CO19" s="71"/>
      <c r="CP19" s="71"/>
      <c r="CQ19" s="71"/>
      <c r="CR19" s="71"/>
      <c r="CS19" s="72"/>
      <c r="CT19" s="70"/>
      <c r="CU19" s="71"/>
      <c r="CV19" s="71"/>
      <c r="CW19" s="71"/>
      <c r="CX19" s="71"/>
      <c r="CY19" s="71"/>
      <c r="CZ19" s="72"/>
      <c r="DA19" s="70"/>
      <c r="DB19" s="71"/>
      <c r="DC19" s="71"/>
      <c r="DD19" s="71"/>
      <c r="DE19" s="71"/>
      <c r="DF19" s="71"/>
      <c r="DG19" s="72"/>
      <c r="DH19" s="70"/>
      <c r="DI19" s="71"/>
      <c r="DJ19" s="71"/>
      <c r="DK19" s="71"/>
      <c r="DL19" s="71"/>
      <c r="DM19" s="71"/>
      <c r="DN19" s="72"/>
      <c r="DO19" s="70"/>
      <c r="DP19" s="71"/>
      <c r="DQ19" s="71"/>
      <c r="DR19" s="71"/>
      <c r="DS19" s="71"/>
      <c r="DT19" s="71"/>
      <c r="DU19" s="72"/>
      <c r="DV19" s="70"/>
      <c r="DW19" s="71"/>
      <c r="DX19" s="71"/>
      <c r="DY19" s="71"/>
      <c r="DZ19" s="71"/>
      <c r="EA19" s="71"/>
      <c r="EB19" s="72"/>
      <c r="EC19" s="70"/>
      <c r="ED19" s="71"/>
      <c r="EE19" s="71"/>
      <c r="EF19" s="71"/>
      <c r="EG19" s="71"/>
      <c r="EH19" s="71"/>
      <c r="EI19" s="72"/>
      <c r="EJ19" s="70"/>
      <c r="EK19" s="71"/>
      <c r="EL19" s="71"/>
      <c r="EM19" s="71"/>
      <c r="EN19" s="71"/>
      <c r="EO19" s="71"/>
      <c r="EP19" s="72"/>
      <c r="EQ19" s="70"/>
      <c r="ER19" s="71"/>
      <c r="ES19" s="71"/>
      <c r="ET19" s="71"/>
      <c r="EU19" s="71"/>
      <c r="EV19" s="71"/>
      <c r="EW19" s="72"/>
      <c r="EX19" s="70"/>
      <c r="EY19" s="71"/>
      <c r="EZ19" s="71"/>
      <c r="FA19" s="71"/>
      <c r="FB19" s="71"/>
      <c r="FC19" s="71"/>
      <c r="FD19" s="72"/>
      <c r="FE19" s="70"/>
      <c r="FF19" s="71"/>
      <c r="FG19" s="71"/>
      <c r="FH19" s="71"/>
      <c r="FI19" s="71"/>
      <c r="FJ19" s="71"/>
      <c r="FK19" s="72"/>
      <c r="FL19" s="70"/>
      <c r="FM19" s="71"/>
      <c r="FN19" s="71"/>
      <c r="FO19" s="71"/>
      <c r="FP19" s="71"/>
      <c r="FQ19" s="71"/>
      <c r="FR19" s="72"/>
      <c r="FS19" s="70"/>
      <c r="FT19" s="71"/>
      <c r="FU19" s="71"/>
      <c r="FV19" s="71"/>
      <c r="FW19" s="71"/>
      <c r="FX19" s="71"/>
      <c r="FY19" s="72"/>
      <c r="FZ19" s="70"/>
      <c r="GA19" s="71"/>
      <c r="GB19" s="71"/>
      <c r="GC19" s="71"/>
      <c r="GD19" s="71"/>
      <c r="GE19" s="71"/>
      <c r="GF19" s="72"/>
      <c r="GG19" s="70"/>
      <c r="GH19" s="71"/>
      <c r="GI19" s="71"/>
      <c r="GJ19" s="71"/>
      <c r="GK19" s="71"/>
      <c r="GL19" s="71"/>
      <c r="GM19" s="72"/>
      <c r="GN19" s="70"/>
      <c r="GO19" s="71"/>
      <c r="GP19" s="71"/>
      <c r="GQ19" s="71"/>
      <c r="GR19" s="71"/>
      <c r="GS19" s="71"/>
      <c r="GT19" s="72"/>
      <c r="GU19" s="70"/>
      <c r="GV19" s="71"/>
      <c r="GW19" s="71"/>
      <c r="GX19" s="71"/>
      <c r="GY19" s="71"/>
      <c r="GZ19" s="71"/>
      <c r="HA19" s="72"/>
      <c r="HB19" s="70"/>
      <c r="HC19" s="71"/>
      <c r="HD19" s="71"/>
      <c r="HE19" s="71"/>
      <c r="HF19" s="71"/>
      <c r="HG19" s="71"/>
      <c r="HH19" s="72"/>
      <c r="HI19" s="70"/>
      <c r="HJ19" s="71"/>
      <c r="HK19" s="71"/>
      <c r="HL19" s="71"/>
      <c r="HM19" s="71"/>
      <c r="HN19" s="71"/>
      <c r="HO19" s="72"/>
      <c r="HP19" s="70"/>
      <c r="HQ19" s="71"/>
      <c r="HR19" s="71"/>
      <c r="HS19" s="71"/>
      <c r="HT19" s="71"/>
      <c r="HU19" s="71"/>
      <c r="HV19" s="72"/>
      <c r="HW19" s="70"/>
      <c r="HX19" s="71"/>
      <c r="HY19" s="71"/>
      <c r="HZ19" s="71"/>
      <c r="IA19" s="71"/>
      <c r="IB19" s="71"/>
      <c r="IC19" s="72"/>
      <c r="ID19" s="70"/>
      <c r="IE19" s="71"/>
      <c r="IF19" s="71"/>
      <c r="IG19" s="71"/>
      <c r="IH19" s="71"/>
      <c r="II19" s="71"/>
      <c r="IJ19" s="72"/>
      <c r="IK19" s="70"/>
      <c r="IL19" s="71"/>
      <c r="IM19" s="71"/>
      <c r="IN19" s="71"/>
      <c r="IO19" s="71"/>
      <c r="IP19" s="71"/>
      <c r="IQ19" s="72"/>
      <c r="IR19" s="70"/>
      <c r="IS19" s="71"/>
      <c r="IT19" s="71"/>
      <c r="IU19" s="71"/>
      <c r="IV19" s="71"/>
      <c r="IW19" s="71"/>
      <c r="IX19" s="72"/>
      <c r="IY19" s="70"/>
      <c r="IZ19" s="71"/>
      <c r="JA19" s="71"/>
      <c r="JB19" s="71"/>
      <c r="JC19" s="71"/>
      <c r="JD19" s="71"/>
      <c r="JE19" s="72"/>
      <c r="JF19" s="70"/>
      <c r="JG19" s="71"/>
      <c r="JH19" s="71"/>
      <c r="JI19" s="71"/>
      <c r="JJ19" s="71"/>
      <c r="JK19" s="71"/>
      <c r="JL19" s="72"/>
      <c r="JM19" s="70"/>
      <c r="JN19" s="71"/>
      <c r="JO19" s="71"/>
      <c r="JP19" s="71"/>
      <c r="JQ19" s="71"/>
      <c r="JR19" s="71"/>
      <c r="JS19" s="72"/>
      <c r="JT19" s="70"/>
      <c r="JU19" s="71"/>
      <c r="JV19" s="71"/>
      <c r="JW19" s="71"/>
      <c r="JX19" s="71"/>
      <c r="JY19" s="71"/>
      <c r="JZ19" s="72"/>
      <c r="KA19" s="70"/>
      <c r="KB19" s="71"/>
      <c r="KC19" s="71"/>
      <c r="KD19" s="71"/>
      <c r="KE19" s="71"/>
      <c r="KF19" s="71"/>
      <c r="KG19" s="72"/>
      <c r="KH19" s="70"/>
      <c r="KI19" s="71"/>
      <c r="KJ19" s="71"/>
      <c r="KK19" s="71"/>
      <c r="KL19" s="71"/>
      <c r="KM19" s="71"/>
      <c r="KN19" s="72"/>
      <c r="KO19" s="70"/>
      <c r="KP19" s="71"/>
      <c r="KQ19" s="71"/>
      <c r="KR19" s="71"/>
      <c r="KS19" s="71"/>
      <c r="KT19" s="71"/>
      <c r="KU19" s="72"/>
      <c r="KV19" s="70"/>
      <c r="KW19" s="71"/>
      <c r="KX19" s="71"/>
      <c r="KY19" s="71"/>
      <c r="KZ19" s="71"/>
      <c r="LA19" s="71"/>
      <c r="LB19" s="72"/>
      <c r="LC19" s="70"/>
      <c r="LD19" s="71"/>
      <c r="LE19" s="71"/>
      <c r="LF19" s="71"/>
      <c r="LG19" s="71"/>
      <c r="LH19" s="71"/>
      <c r="LI19" s="72"/>
      <c r="LJ19" s="70"/>
      <c r="LK19" s="71"/>
      <c r="LL19" s="71"/>
      <c r="LM19" s="71"/>
      <c r="LN19" s="71"/>
      <c r="LO19" s="71"/>
      <c r="LP19" s="72"/>
      <c r="LQ19" s="70"/>
      <c r="LR19" s="71"/>
      <c r="LS19" s="71"/>
      <c r="LT19" s="71"/>
      <c r="LU19" s="71"/>
      <c r="LV19" s="71"/>
      <c r="LW19" s="72"/>
      <c r="LX19" s="70"/>
      <c r="LY19" s="71"/>
      <c r="LZ19" s="71"/>
      <c r="MA19" s="71"/>
      <c r="MB19" s="71"/>
      <c r="MC19" s="71"/>
      <c r="MD19" s="72"/>
      <c r="ME19" s="70"/>
      <c r="MF19" s="71"/>
      <c r="MG19" s="71"/>
      <c r="MH19" s="71"/>
      <c r="MI19" s="71"/>
      <c r="MJ19" s="71"/>
      <c r="MK19" s="72"/>
      <c r="ML19" s="70"/>
      <c r="MM19" s="71"/>
      <c r="MN19" s="71"/>
      <c r="MO19" s="71"/>
      <c r="MP19" s="71"/>
      <c r="MQ19" s="71"/>
      <c r="MR19" s="72"/>
      <c r="MS19" s="70"/>
      <c r="MT19" s="71"/>
      <c r="MU19" s="71"/>
      <c r="MV19" s="71"/>
      <c r="MW19" s="71"/>
      <c r="MX19" s="71"/>
      <c r="MY19" s="72"/>
      <c r="MZ19" s="70"/>
      <c r="NA19" s="71"/>
      <c r="NB19" s="71"/>
      <c r="NC19" s="71"/>
      <c r="ND19" s="71"/>
      <c r="NE19" s="71"/>
      <c r="NF19" s="72"/>
      <c r="NG19" s="70"/>
      <c r="NH19" s="71"/>
      <c r="NI19" s="71"/>
      <c r="NJ19" s="71"/>
      <c r="NK19" s="71"/>
      <c r="NL19" s="71"/>
      <c r="NM19" s="72"/>
      <c r="NN19" s="70"/>
      <c r="NO19" s="71"/>
      <c r="NP19" s="71"/>
      <c r="NQ19" s="71"/>
      <c r="NR19" s="71"/>
      <c r="NS19" s="71"/>
      <c r="NT19" s="72"/>
      <c r="NU19" s="70"/>
      <c r="NV19" s="71"/>
      <c r="NW19" s="71"/>
      <c r="NX19" s="71"/>
      <c r="NY19" s="71"/>
      <c r="NZ19" s="71"/>
      <c r="OA19" s="72"/>
      <c r="OB19" s="70"/>
      <c r="OC19" s="71"/>
      <c r="OD19" s="71"/>
      <c r="OE19" s="71"/>
      <c r="OF19" s="71"/>
      <c r="OG19" s="71"/>
      <c r="OH19" s="72"/>
      <c r="OI19" s="70"/>
      <c r="OJ19" s="71"/>
      <c r="OK19" s="71"/>
      <c r="OL19" s="71"/>
      <c r="OM19" s="71"/>
      <c r="ON19" s="71"/>
      <c r="OO19" s="72"/>
      <c r="OP19" s="70"/>
      <c r="OQ19" s="71"/>
      <c r="OR19" s="71"/>
      <c r="OS19" s="71"/>
      <c r="OT19" s="71"/>
      <c r="OU19" s="71"/>
      <c r="OV19" s="72"/>
      <c r="OW19" s="70"/>
      <c r="OX19" s="71"/>
      <c r="OY19" s="71"/>
      <c r="OZ19" s="71"/>
      <c r="PA19" s="71"/>
      <c r="PB19" s="71"/>
      <c r="PC19" s="72"/>
      <c r="PD19" s="70"/>
      <c r="PE19" s="71"/>
      <c r="PF19" s="71"/>
      <c r="PG19" s="71"/>
      <c r="PH19" s="71"/>
      <c r="PI19" s="71"/>
      <c r="PJ19" s="72"/>
      <c r="PK19" s="70"/>
      <c r="PL19" s="71"/>
      <c r="PM19" s="71"/>
      <c r="PN19" s="71"/>
      <c r="PO19" s="71"/>
      <c r="PP19" s="71"/>
      <c r="PQ19" s="72"/>
      <c r="PR19" s="70"/>
      <c r="PS19" s="71"/>
      <c r="PT19" s="71"/>
      <c r="PU19" s="71"/>
      <c r="PV19" s="71"/>
      <c r="PW19" s="71"/>
      <c r="PX19" s="72"/>
      <c r="PY19" s="70"/>
      <c r="PZ19" s="71"/>
      <c r="QA19" s="71"/>
      <c r="QB19" s="71"/>
      <c r="QC19" s="71"/>
      <c r="QD19" s="71"/>
      <c r="QE19" s="72"/>
      <c r="QF19" s="70"/>
      <c r="QG19" s="71"/>
      <c r="QH19" s="71"/>
      <c r="QI19" s="71"/>
      <c r="QJ19" s="71"/>
      <c r="QK19" s="71"/>
      <c r="QL19" s="72"/>
      <c r="QM19" s="70"/>
      <c r="QN19" s="71"/>
      <c r="QO19" s="71"/>
      <c r="QP19" s="71"/>
      <c r="QQ19" s="71"/>
      <c r="QR19" s="71"/>
      <c r="QS19" s="72"/>
      <c r="QT19" s="70"/>
      <c r="QU19" s="71"/>
      <c r="QV19" s="71"/>
      <c r="QW19" s="71"/>
      <c r="QX19" s="71"/>
      <c r="QY19" s="71"/>
      <c r="QZ19" s="72"/>
      <c r="RA19" s="70"/>
      <c r="RB19" s="71"/>
      <c r="RC19" s="71"/>
      <c r="RD19" s="71"/>
      <c r="RE19" s="71"/>
      <c r="RF19" s="71"/>
      <c r="RG19" s="72"/>
      <c r="RH19" s="70"/>
      <c r="RI19" s="71"/>
      <c r="RJ19" s="71"/>
      <c r="RK19" s="71"/>
      <c r="RL19" s="71"/>
      <c r="RM19" s="71"/>
      <c r="RN19" s="72"/>
      <c r="RO19" s="70"/>
      <c r="RP19" s="71"/>
      <c r="RQ19" s="71"/>
      <c r="RR19" s="71"/>
      <c r="RS19" s="71"/>
      <c r="RT19" s="71"/>
      <c r="RU19" s="72"/>
      <c r="RV19" s="70"/>
      <c r="RW19" s="71"/>
      <c r="RX19" s="71"/>
      <c r="RY19" s="71"/>
      <c r="RZ19" s="71"/>
      <c r="SA19" s="71"/>
      <c r="SB19" s="72"/>
      <c r="SC19" s="70"/>
      <c r="SD19" s="71"/>
      <c r="SE19" s="71"/>
      <c r="SF19" s="71"/>
      <c r="SG19" s="71"/>
      <c r="SH19" s="71"/>
      <c r="SI19" s="72"/>
      <c r="SJ19" s="70"/>
      <c r="SK19" s="71"/>
      <c r="SL19" s="71"/>
      <c r="SM19" s="71"/>
      <c r="SN19" s="71"/>
      <c r="SO19" s="71"/>
      <c r="SP19" s="72"/>
      <c r="SQ19" s="70"/>
      <c r="SR19" s="71"/>
      <c r="SS19" s="71"/>
      <c r="ST19" s="71"/>
      <c r="SU19" s="71"/>
      <c r="SV19" s="71"/>
      <c r="SW19" s="72"/>
      <c r="SX19" s="70"/>
      <c r="SY19" s="71"/>
      <c r="SZ19" s="71"/>
      <c r="TA19" s="71"/>
      <c r="TB19" s="71"/>
      <c r="TC19" s="71"/>
      <c r="TD19" s="72"/>
      <c r="TE19" s="70"/>
      <c r="TF19" s="71"/>
      <c r="TG19" s="71"/>
      <c r="TH19" s="71"/>
      <c r="TI19" s="71"/>
      <c r="TJ19" s="71"/>
      <c r="TK19" s="72"/>
      <c r="TL19" s="70"/>
      <c r="TM19" s="71"/>
      <c r="TN19" s="71"/>
      <c r="TO19" s="71"/>
      <c r="TP19" s="71"/>
      <c r="TQ19" s="71"/>
      <c r="TR19" s="72"/>
      <c r="TS19" s="70"/>
      <c r="TT19" s="71"/>
      <c r="TU19" s="71"/>
      <c r="TV19" s="71"/>
      <c r="TW19" s="71"/>
      <c r="TX19" s="71"/>
      <c r="TY19" s="72"/>
      <c r="TZ19" s="70"/>
      <c r="UA19" s="71"/>
      <c r="UB19" s="71"/>
      <c r="UC19" s="71"/>
      <c r="UD19" s="71"/>
      <c r="UE19" s="71"/>
      <c r="UF19" s="72"/>
      <c r="UG19" s="70"/>
      <c r="UH19" s="71"/>
      <c r="UI19" s="71"/>
      <c r="UJ19" s="71"/>
      <c r="UK19" s="71"/>
      <c r="UL19" s="71"/>
      <c r="UM19" s="72"/>
      <c r="UN19" s="70"/>
      <c r="UO19" s="71"/>
      <c r="UP19" s="71"/>
      <c r="UQ19" s="71"/>
      <c r="UR19" s="71"/>
      <c r="US19" s="71"/>
      <c r="UT19" s="72"/>
      <c r="UU19" s="70"/>
      <c r="UV19" s="71"/>
      <c r="UW19" s="71"/>
      <c r="UX19" s="71"/>
      <c r="UY19" s="71"/>
      <c r="UZ19" s="71"/>
      <c r="VA19" s="72"/>
      <c r="VB19" s="70"/>
      <c r="VC19" s="71"/>
      <c r="VD19" s="71"/>
      <c r="VE19" s="71"/>
      <c r="VF19" s="71"/>
      <c r="VG19" s="71"/>
      <c r="VH19" s="72"/>
      <c r="VI19" s="70"/>
      <c r="VJ19" s="71"/>
      <c r="VK19" s="71"/>
      <c r="VL19" s="71"/>
      <c r="VM19" s="71"/>
      <c r="VN19" s="71"/>
      <c r="VO19" s="72"/>
      <c r="VP19" s="70"/>
      <c r="VQ19" s="71"/>
      <c r="VR19" s="71"/>
      <c r="VS19" s="71"/>
      <c r="VT19" s="71"/>
      <c r="VU19" s="71"/>
      <c r="VV19" s="72"/>
      <c r="VW19" s="70"/>
      <c r="VX19" s="71"/>
      <c r="VY19" s="71"/>
      <c r="VZ19" s="71"/>
      <c r="WA19" s="71"/>
      <c r="WB19" s="71"/>
      <c r="WC19" s="72"/>
      <c r="WD19" s="70"/>
      <c r="WE19" s="71"/>
      <c r="WF19" s="71"/>
      <c r="WG19" s="71"/>
      <c r="WH19" s="71"/>
      <c r="WI19" s="71"/>
      <c r="WJ19" s="72"/>
      <c r="WK19" s="70"/>
      <c r="WL19" s="71"/>
      <c r="WM19" s="71"/>
      <c r="WN19" s="71"/>
      <c r="WO19" s="71"/>
      <c r="WP19" s="71"/>
      <c r="WQ19" s="72"/>
      <c r="WR19" s="70"/>
      <c r="WS19" s="71"/>
      <c r="WT19" s="71"/>
      <c r="WU19" s="71"/>
      <c r="WV19" s="71"/>
      <c r="WW19" s="71"/>
      <c r="WX19" s="72"/>
      <c r="WY19" s="70"/>
      <c r="WZ19" s="71"/>
      <c r="XA19" s="71"/>
      <c r="XB19" s="71"/>
      <c r="XC19" s="71"/>
      <c r="XD19" s="71"/>
      <c r="XE19" s="72"/>
      <c r="XF19" s="70"/>
      <c r="XG19" s="71"/>
      <c r="XH19" s="71"/>
      <c r="XI19" s="71"/>
      <c r="XJ19" s="71"/>
      <c r="XK19" s="71"/>
      <c r="XL19" s="72"/>
      <c r="XM19" s="70"/>
      <c r="XN19" s="71"/>
      <c r="XO19" s="71"/>
      <c r="XP19" s="71"/>
      <c r="XQ19" s="71"/>
      <c r="XR19" s="71"/>
      <c r="XS19" s="72"/>
      <c r="XT19" s="70"/>
      <c r="XU19" s="71"/>
      <c r="XV19" s="71"/>
      <c r="XW19" s="71"/>
      <c r="XX19" s="71"/>
      <c r="XY19" s="71"/>
      <c r="XZ19" s="72"/>
      <c r="YA19" s="70"/>
      <c r="YB19" s="71"/>
      <c r="YC19" s="71"/>
      <c r="YD19" s="71"/>
      <c r="YE19" s="71"/>
      <c r="YF19" s="71"/>
      <c r="YG19" s="72"/>
      <c r="YH19" s="70"/>
      <c r="YI19" s="71"/>
      <c r="YJ19" s="71"/>
      <c r="YK19" s="71"/>
      <c r="YL19" s="71"/>
      <c r="YM19" s="71"/>
      <c r="YN19" s="72"/>
      <c r="YO19" s="70"/>
      <c r="YP19" s="71"/>
      <c r="YQ19" s="71"/>
      <c r="YR19" s="71"/>
      <c r="YS19" s="71"/>
      <c r="YT19" s="71"/>
      <c r="YU19" s="72"/>
      <c r="YV19" s="70"/>
      <c r="YW19" s="71"/>
      <c r="YX19" s="71"/>
      <c r="YY19" s="71"/>
      <c r="YZ19" s="71"/>
      <c r="ZA19" s="71"/>
      <c r="ZB19" s="72"/>
      <c r="ZC19" s="70"/>
      <c r="ZD19" s="71"/>
      <c r="ZE19" s="71"/>
      <c r="ZF19" s="71"/>
      <c r="ZG19" s="71"/>
      <c r="ZH19" s="71"/>
      <c r="ZI19" s="72"/>
      <c r="ZJ19" s="70"/>
      <c r="ZK19" s="71"/>
      <c r="ZL19" s="71"/>
      <c r="ZM19" s="71"/>
      <c r="ZN19" s="71"/>
      <c r="ZO19" s="71"/>
      <c r="ZP19" s="72"/>
      <c r="ZQ19" s="70"/>
      <c r="ZR19" s="71"/>
      <c r="ZS19" s="71"/>
      <c r="ZT19" s="71"/>
      <c r="ZU19" s="71"/>
      <c r="ZV19" s="71"/>
      <c r="ZW19" s="72"/>
      <c r="ZX19" s="70"/>
      <c r="ZY19" s="71"/>
      <c r="ZZ19" s="71"/>
      <c r="AAA19" s="71"/>
      <c r="AAB19" s="71"/>
      <c r="AAC19" s="71"/>
      <c r="AAD19" s="72"/>
      <c r="AAE19" s="70"/>
      <c r="AAF19" s="71"/>
      <c r="AAG19" s="71"/>
      <c r="AAH19" s="71"/>
      <c r="AAI19" s="71"/>
      <c r="AAJ19" s="71"/>
      <c r="AAK19" s="72"/>
      <c r="AAL19" s="70"/>
      <c r="AAM19" s="71"/>
      <c r="AAN19" s="71"/>
      <c r="AAO19" s="71"/>
      <c r="AAP19" s="71"/>
      <c r="AAQ19" s="71"/>
      <c r="AAR19" s="72"/>
      <c r="AAS19" s="70"/>
      <c r="AAT19" s="71"/>
      <c r="AAU19" s="71"/>
      <c r="AAV19" s="71"/>
      <c r="AAW19" s="71"/>
      <c r="AAX19" s="71"/>
      <c r="AAY19" s="72"/>
      <c r="AAZ19" s="70"/>
      <c r="ABA19" s="71"/>
      <c r="ABB19" s="71"/>
      <c r="ABC19" s="71"/>
      <c r="ABD19" s="71"/>
      <c r="ABE19" s="71"/>
      <c r="ABF19" s="72"/>
      <c r="ABG19" s="70"/>
      <c r="ABH19" s="71"/>
      <c r="ABI19" s="71"/>
      <c r="ABJ19" s="71"/>
      <c r="ABK19" s="71"/>
      <c r="ABL19" s="71"/>
      <c r="ABM19" s="72"/>
      <c r="ABN19" s="70"/>
      <c r="ABO19" s="71"/>
      <c r="ABP19" s="71"/>
      <c r="ABQ19" s="71"/>
      <c r="ABR19" s="71"/>
      <c r="ABS19" s="71"/>
      <c r="ABT19" s="72"/>
      <c r="ABU19" s="70"/>
      <c r="ABV19" s="71"/>
      <c r="ABW19" s="71"/>
      <c r="ABX19" s="71"/>
      <c r="ABY19" s="71"/>
      <c r="ABZ19" s="71"/>
      <c r="ACA19" s="72"/>
      <c r="ACB19" s="70"/>
      <c r="ACC19" s="71"/>
      <c r="ACD19" s="71"/>
      <c r="ACE19" s="71"/>
      <c r="ACF19" s="71"/>
      <c r="ACG19" s="71"/>
      <c r="ACH19" s="72"/>
      <c r="ACI19" s="70"/>
      <c r="ACJ19" s="71"/>
      <c r="ACK19" s="71"/>
      <c r="ACL19" s="71"/>
      <c r="ACM19" s="71"/>
      <c r="ACN19" s="71"/>
      <c r="ACO19" s="72"/>
      <c r="ACP19" s="70"/>
      <c r="ACQ19" s="71"/>
      <c r="ACR19" s="71"/>
      <c r="ACS19" s="71"/>
      <c r="ACT19" s="71"/>
      <c r="ACU19" s="71"/>
      <c r="ACV19" s="72"/>
      <c r="ACW19" s="70"/>
      <c r="ACX19" s="71"/>
      <c r="ACY19" s="71"/>
      <c r="ACZ19" s="71"/>
      <c r="ADA19" s="71"/>
      <c r="ADB19" s="71"/>
      <c r="ADC19" s="72"/>
      <c r="ADD19" s="70"/>
      <c r="ADE19" s="71"/>
      <c r="ADF19" s="71"/>
      <c r="ADG19" s="71"/>
      <c r="ADH19" s="71"/>
      <c r="ADI19" s="71"/>
      <c r="ADJ19" s="72"/>
      <c r="ADK19" s="70"/>
      <c r="ADL19" s="71"/>
      <c r="ADM19" s="71"/>
      <c r="ADN19" s="71"/>
      <c r="ADO19" s="71"/>
      <c r="ADP19" s="71"/>
      <c r="ADQ19" s="72"/>
      <c r="ADR19" s="70"/>
      <c r="ADS19" s="71"/>
      <c r="ADT19" s="71"/>
      <c r="ADU19" s="71"/>
      <c r="ADV19" s="71"/>
      <c r="ADW19" s="71"/>
      <c r="ADX19" s="72"/>
      <c r="ADY19" s="70"/>
      <c r="ADZ19" s="71"/>
      <c r="AEA19" s="71"/>
      <c r="AEB19" s="71"/>
      <c r="AEC19" s="71"/>
      <c r="AED19" s="71"/>
      <c r="AEE19" s="72"/>
      <c r="AEF19" s="70"/>
      <c r="AEG19" s="71"/>
      <c r="AEH19" s="71"/>
      <c r="AEI19" s="71"/>
      <c r="AEJ19" s="71"/>
      <c r="AEK19" s="71"/>
      <c r="AEL19" s="72"/>
      <c r="AEM19" s="70"/>
      <c r="AEN19" s="71"/>
      <c r="AEO19" s="71"/>
      <c r="AEP19" s="71"/>
      <c r="AEQ19" s="71"/>
      <c r="AER19" s="71"/>
      <c r="AES19" s="72"/>
      <c r="AET19" s="70"/>
      <c r="AEU19" s="71"/>
      <c r="AEV19" s="71"/>
      <c r="AEW19" s="71"/>
      <c r="AEX19" s="71"/>
      <c r="AEY19" s="71"/>
      <c r="AEZ19" s="72"/>
      <c r="AFA19" s="70"/>
      <c r="AFB19" s="71"/>
      <c r="AFC19" s="71"/>
      <c r="AFD19" s="71"/>
      <c r="AFE19" s="71"/>
      <c r="AFF19" s="71"/>
      <c r="AFG19" s="72"/>
      <c r="AFH19" s="70"/>
      <c r="AFI19" s="71"/>
      <c r="AFJ19" s="71"/>
      <c r="AFK19" s="71"/>
      <c r="AFL19" s="71"/>
      <c r="AFM19" s="71"/>
      <c r="AFN19" s="72"/>
      <c r="AFO19" s="70"/>
      <c r="AFP19" s="71"/>
      <c r="AFQ19" s="71"/>
      <c r="AFR19" s="71"/>
      <c r="AFS19" s="71"/>
      <c r="AFT19" s="71"/>
      <c r="AFU19" s="72"/>
      <c r="AFV19" s="70"/>
      <c r="AFW19" s="71"/>
      <c r="AFX19" s="71"/>
      <c r="AFY19" s="71"/>
      <c r="AFZ19" s="71"/>
      <c r="AGA19" s="71"/>
      <c r="AGB19" s="72"/>
      <c r="AGC19" s="70"/>
      <c r="AGD19" s="71"/>
      <c r="AGE19" s="71"/>
      <c r="AGF19" s="71"/>
      <c r="AGG19" s="71"/>
      <c r="AGH19" s="71"/>
      <c r="AGI19" s="72"/>
      <c r="AGJ19" s="70"/>
      <c r="AGK19" s="71"/>
      <c r="AGL19" s="71"/>
      <c r="AGM19" s="71"/>
      <c r="AGN19" s="71"/>
      <c r="AGO19" s="71"/>
      <c r="AGP19" s="72"/>
      <c r="AGQ19" s="70"/>
      <c r="AGR19" s="71"/>
      <c r="AGS19" s="71"/>
      <c r="AGT19" s="71"/>
      <c r="AGU19" s="71"/>
      <c r="AGV19" s="71"/>
      <c r="AGW19" s="72"/>
      <c r="AGX19" s="70"/>
      <c r="AGY19" s="71"/>
      <c r="AGZ19" s="71"/>
      <c r="AHA19" s="71"/>
      <c r="AHB19" s="71"/>
      <c r="AHC19" s="71"/>
      <c r="AHD19" s="72"/>
      <c r="AHE19" s="70"/>
      <c r="AHF19" s="71"/>
      <c r="AHG19" s="71"/>
      <c r="AHH19" s="71"/>
      <c r="AHI19" s="71"/>
      <c r="AHJ19" s="71"/>
      <c r="AHK19" s="72"/>
      <c r="AHL19" s="70"/>
      <c r="AHM19" s="71"/>
      <c r="AHN19" s="71"/>
      <c r="AHO19" s="71"/>
      <c r="AHP19" s="71"/>
      <c r="AHQ19" s="71"/>
      <c r="AHR19" s="72"/>
      <c r="AHS19" s="70"/>
      <c r="AHT19" s="71"/>
      <c r="AHU19" s="71"/>
      <c r="AHV19" s="71"/>
      <c r="AHW19" s="71"/>
      <c r="AHX19" s="71"/>
      <c r="AHY19" s="72"/>
      <c r="AHZ19" s="70"/>
      <c r="AIA19" s="71"/>
      <c r="AIB19" s="71"/>
      <c r="AIC19" s="71"/>
      <c r="AID19" s="71"/>
      <c r="AIE19" s="71"/>
      <c r="AIF19" s="72"/>
      <c r="AIG19" s="70"/>
      <c r="AIH19" s="71"/>
      <c r="AII19" s="71"/>
      <c r="AIJ19" s="71"/>
      <c r="AIK19" s="71"/>
      <c r="AIL19" s="71"/>
      <c r="AIM19" s="72"/>
      <c r="AIN19" s="70"/>
      <c r="AIO19" s="71"/>
      <c r="AIP19" s="71"/>
      <c r="AIQ19" s="71"/>
      <c r="AIR19" s="71"/>
      <c r="AIS19" s="71"/>
      <c r="AIT19" s="72"/>
      <c r="AIU19" s="70"/>
      <c r="AIV19" s="71"/>
      <c r="AIW19" s="71"/>
      <c r="AIX19" s="71"/>
      <c r="AIY19" s="71"/>
      <c r="AIZ19" s="71"/>
      <c r="AJA19" s="72"/>
      <c r="AJB19" s="70"/>
      <c r="AJC19" s="71"/>
      <c r="AJD19" s="71"/>
      <c r="AJE19" s="71"/>
      <c r="AJF19" s="71"/>
      <c r="AJG19" s="71"/>
      <c r="AJH19" s="72"/>
      <c r="AJI19" s="70"/>
      <c r="AJJ19" s="71"/>
      <c r="AJK19" s="71"/>
      <c r="AJL19" s="71"/>
      <c r="AJM19" s="71"/>
      <c r="AJN19" s="71"/>
      <c r="AJO19" s="72"/>
      <c r="AJP19" s="70"/>
      <c r="AJQ19" s="71"/>
      <c r="AJR19" s="71"/>
      <c r="AJS19" s="71"/>
      <c r="AJT19" s="71"/>
      <c r="AJU19" s="71"/>
      <c r="AJV19" s="72"/>
      <c r="AJW19" s="70"/>
      <c r="AJX19" s="71"/>
      <c r="AJY19" s="71"/>
      <c r="AJZ19" s="71"/>
      <c r="AKA19" s="71"/>
      <c r="AKB19" s="71"/>
      <c r="AKC19" s="72"/>
      <c r="AKD19" s="70"/>
      <c r="AKE19" s="71"/>
      <c r="AKF19" s="71"/>
      <c r="AKG19" s="71"/>
      <c r="AKH19" s="71"/>
      <c r="AKI19" s="71"/>
      <c r="AKJ19" s="72"/>
      <c r="AKK19" s="70"/>
      <c r="AKL19" s="71"/>
      <c r="AKM19" s="71"/>
      <c r="AKN19" s="71"/>
      <c r="AKO19" s="71"/>
      <c r="AKP19" s="71"/>
      <c r="AKQ19" s="72"/>
      <c r="AKR19" s="70"/>
      <c r="AKS19" s="71"/>
      <c r="AKT19" s="71"/>
      <c r="AKU19" s="71"/>
      <c r="AKV19" s="71"/>
      <c r="AKW19" s="71"/>
      <c r="AKX19" s="72"/>
      <c r="AKY19" s="70"/>
      <c r="AKZ19" s="71"/>
      <c r="ALA19" s="71"/>
      <c r="ALB19" s="71"/>
      <c r="ALC19" s="71"/>
      <c r="ALD19" s="71"/>
      <c r="ALE19" s="72"/>
      <c r="ALF19" s="70"/>
      <c r="ALG19" s="71"/>
      <c r="ALH19" s="71"/>
      <c r="ALI19" s="71"/>
      <c r="ALJ19" s="71"/>
      <c r="ALK19" s="71"/>
      <c r="ALL19" s="72"/>
      <c r="ALM19" s="70"/>
      <c r="ALN19" s="71"/>
      <c r="ALO19" s="71"/>
      <c r="ALP19" s="71"/>
      <c r="ALQ19" s="71"/>
      <c r="ALR19" s="71"/>
      <c r="ALS19" s="72"/>
      <c r="ALT19" s="70"/>
      <c r="ALU19" s="71"/>
      <c r="ALV19" s="71"/>
      <c r="ALW19" s="71"/>
      <c r="ALX19" s="71"/>
      <c r="ALY19" s="71"/>
      <c r="ALZ19" s="72"/>
      <c r="AMA19" s="70"/>
      <c r="AMB19" s="71"/>
      <c r="AMC19" s="71"/>
      <c r="AMD19" s="71"/>
      <c r="AME19" s="71"/>
      <c r="AMF19" s="71"/>
      <c r="AMG19" s="72"/>
      <c r="AMH19" s="70"/>
      <c r="AMI19" s="71"/>
      <c r="AMJ19" s="71"/>
      <c r="AMK19" s="71"/>
      <c r="AML19" s="71"/>
      <c r="AMM19" s="71"/>
      <c r="AMN19" s="72"/>
      <c r="AMO19" s="70"/>
      <c r="AMP19" s="71"/>
      <c r="AMQ19" s="71"/>
      <c r="AMR19" s="71"/>
      <c r="AMS19" s="71"/>
      <c r="AMT19" s="71"/>
      <c r="AMU19" s="72"/>
      <c r="AMV19" s="70"/>
      <c r="AMW19" s="71"/>
      <c r="AMX19" s="71"/>
      <c r="AMY19" s="71"/>
      <c r="AMZ19" s="71"/>
      <c r="ANA19" s="71"/>
      <c r="ANB19" s="72"/>
      <c r="ANC19" s="70"/>
      <c r="AND19" s="71"/>
      <c r="ANE19" s="71"/>
      <c r="ANF19" s="71"/>
      <c r="ANG19" s="71"/>
      <c r="ANH19" s="71"/>
      <c r="ANI19" s="72"/>
      <c r="ANJ19" s="70"/>
      <c r="ANK19" s="71"/>
      <c r="ANL19" s="71"/>
      <c r="ANM19" s="71"/>
      <c r="ANN19" s="71"/>
      <c r="ANO19" s="71"/>
      <c r="ANP19" s="72"/>
      <c r="ANQ19" s="70"/>
      <c r="ANR19" s="71"/>
      <c r="ANS19" s="71"/>
      <c r="ANT19" s="71"/>
      <c r="ANU19" s="71"/>
      <c r="ANV19" s="71"/>
      <c r="ANW19" s="72"/>
      <c r="ANX19" s="70"/>
      <c r="ANY19" s="71"/>
      <c r="ANZ19" s="71"/>
      <c r="AOA19" s="71"/>
      <c r="AOB19" s="71"/>
      <c r="AOC19" s="71"/>
      <c r="AOD19" s="72"/>
      <c r="AOE19" s="70"/>
      <c r="AOF19" s="71"/>
      <c r="AOG19" s="71"/>
      <c r="AOH19" s="71"/>
      <c r="AOI19" s="71"/>
      <c r="AOJ19" s="71"/>
      <c r="AOK19" s="72"/>
      <c r="AOL19" s="70"/>
      <c r="AOM19" s="71"/>
      <c r="AON19" s="71"/>
      <c r="AOO19" s="71"/>
      <c r="AOP19" s="71"/>
      <c r="AOQ19" s="71"/>
      <c r="AOR19" s="72"/>
      <c r="AOS19" s="70"/>
      <c r="AOT19" s="71"/>
      <c r="AOU19" s="71"/>
      <c r="AOV19" s="71"/>
      <c r="AOW19" s="71"/>
      <c r="AOX19" s="71"/>
      <c r="AOY19" s="72"/>
      <c r="AOZ19" s="70"/>
      <c r="APA19" s="71"/>
      <c r="APB19" s="71"/>
      <c r="APC19" s="71"/>
      <c r="APD19" s="71"/>
      <c r="APE19" s="71"/>
      <c r="APF19" s="72"/>
      <c r="APG19" s="70"/>
      <c r="APH19" s="71"/>
      <c r="API19" s="71"/>
      <c r="APJ19" s="71"/>
      <c r="APK19" s="71"/>
      <c r="APL19" s="71"/>
      <c r="APM19" s="72"/>
      <c r="APN19" s="70"/>
      <c r="APO19" s="71"/>
      <c r="APP19" s="71"/>
      <c r="APQ19" s="71"/>
      <c r="APR19" s="71"/>
      <c r="APS19" s="71"/>
      <c r="APT19" s="72"/>
      <c r="APU19" s="70"/>
      <c r="APV19" s="71"/>
      <c r="APW19" s="71"/>
      <c r="APX19" s="71"/>
      <c r="APY19" s="71"/>
      <c r="APZ19" s="71"/>
      <c r="AQA19" s="72"/>
      <c r="AQB19" s="70"/>
      <c r="AQC19" s="71"/>
      <c r="AQD19" s="71"/>
      <c r="AQE19" s="71"/>
      <c r="AQF19" s="71"/>
      <c r="AQG19" s="71"/>
      <c r="AQH19" s="72"/>
      <c r="AQI19" s="70"/>
      <c r="AQJ19" s="71"/>
      <c r="AQK19" s="71"/>
      <c r="AQL19" s="71"/>
      <c r="AQM19" s="71"/>
      <c r="AQN19" s="71"/>
      <c r="AQO19" s="72"/>
      <c r="AQP19" s="70"/>
      <c r="AQQ19" s="71"/>
      <c r="AQR19" s="71"/>
      <c r="AQS19" s="71"/>
      <c r="AQT19" s="71"/>
      <c r="AQU19" s="71"/>
      <c r="AQV19" s="72"/>
      <c r="AQW19" s="70"/>
      <c r="AQX19" s="71"/>
      <c r="AQY19" s="71"/>
      <c r="AQZ19" s="71"/>
      <c r="ARA19" s="71"/>
      <c r="ARB19" s="71"/>
      <c r="ARC19" s="72"/>
      <c r="ARD19" s="70"/>
      <c r="ARE19" s="71"/>
      <c r="ARF19" s="71"/>
      <c r="ARG19" s="71"/>
      <c r="ARH19" s="71"/>
      <c r="ARI19" s="71"/>
      <c r="ARJ19" s="72"/>
      <c r="ARK19" s="70"/>
      <c r="ARL19" s="71"/>
      <c r="ARM19" s="71"/>
      <c r="ARN19" s="71"/>
      <c r="ARO19" s="71"/>
      <c r="ARP19" s="71"/>
      <c r="ARQ19" s="72"/>
      <c r="ARR19" s="70"/>
      <c r="ARS19" s="71"/>
      <c r="ART19" s="71"/>
      <c r="ARU19" s="71"/>
      <c r="ARV19" s="71"/>
      <c r="ARW19" s="71"/>
      <c r="ARX19" s="72"/>
      <c r="ARY19" s="70"/>
      <c r="ARZ19" s="71"/>
      <c r="ASA19" s="71"/>
      <c r="ASB19" s="71"/>
      <c r="ASC19" s="71"/>
      <c r="ASD19" s="71"/>
      <c r="ASE19" s="72"/>
      <c r="ASF19" s="70"/>
      <c r="ASG19" s="71"/>
      <c r="ASH19" s="71"/>
      <c r="ASI19" s="71"/>
      <c r="ASJ19" s="71"/>
      <c r="ASK19" s="71"/>
      <c r="ASL19" s="72"/>
      <c r="ASM19" s="70"/>
      <c r="ASN19" s="71"/>
      <c r="ASO19" s="71"/>
      <c r="ASP19" s="71"/>
      <c r="ASQ19" s="71"/>
      <c r="ASR19" s="71"/>
      <c r="ASS19" s="72"/>
      <c r="AST19" s="70"/>
      <c r="ASU19" s="71"/>
      <c r="ASV19" s="71"/>
      <c r="ASW19" s="71"/>
      <c r="ASX19" s="71"/>
      <c r="ASY19" s="71"/>
      <c r="ASZ19" s="72"/>
      <c r="ATA19" s="70"/>
      <c r="ATB19" s="71"/>
      <c r="ATC19" s="71"/>
      <c r="ATD19" s="71"/>
      <c r="ATE19" s="71"/>
      <c r="ATF19" s="71"/>
      <c r="ATG19" s="72"/>
      <c r="ATH19" s="70"/>
      <c r="ATI19" s="71"/>
      <c r="ATJ19" s="71"/>
      <c r="ATK19" s="71"/>
      <c r="ATL19" s="71"/>
      <c r="ATM19" s="71"/>
      <c r="ATN19" s="72"/>
      <c r="ATO19" s="70"/>
      <c r="ATP19" s="71"/>
      <c r="ATQ19" s="71"/>
      <c r="ATR19" s="71"/>
      <c r="ATS19" s="71"/>
      <c r="ATT19" s="71"/>
      <c r="ATU19" s="72"/>
      <c r="ATV19" s="70"/>
      <c r="ATW19" s="71"/>
      <c r="ATX19" s="71"/>
      <c r="ATY19" s="71"/>
      <c r="ATZ19" s="71"/>
      <c r="AUA19" s="71"/>
      <c r="AUB19" s="72"/>
      <c r="AUC19" s="70"/>
      <c r="AUD19" s="71"/>
      <c r="AUE19" s="71"/>
      <c r="AUF19" s="71"/>
      <c r="AUG19" s="71"/>
      <c r="AUH19" s="71"/>
      <c r="AUI19" s="72"/>
      <c r="AUJ19" s="70"/>
      <c r="AUK19" s="71"/>
      <c r="AUL19" s="71"/>
      <c r="AUM19" s="71"/>
      <c r="AUN19" s="71"/>
      <c r="AUO19" s="71"/>
      <c r="AUP19" s="72"/>
      <c r="AUQ19" s="70"/>
      <c r="AUR19" s="71"/>
      <c r="AUS19" s="71"/>
      <c r="AUT19" s="71"/>
      <c r="AUU19" s="71"/>
      <c r="AUV19" s="71"/>
      <c r="AUW19" s="72"/>
      <c r="AUX19" s="70"/>
      <c r="AUY19" s="71"/>
      <c r="AUZ19" s="71"/>
      <c r="AVA19" s="71"/>
      <c r="AVB19" s="71"/>
      <c r="AVC19" s="71"/>
      <c r="AVD19" s="72"/>
      <c r="AVE19" s="70"/>
      <c r="AVF19" s="71"/>
      <c r="AVG19" s="71"/>
      <c r="AVH19" s="71"/>
      <c r="AVI19" s="71"/>
      <c r="AVJ19" s="71"/>
      <c r="AVK19" s="72"/>
      <c r="AVL19" s="70"/>
      <c r="AVM19" s="71"/>
      <c r="AVN19" s="71"/>
      <c r="AVO19" s="71"/>
      <c r="AVP19" s="71"/>
      <c r="AVQ19" s="71"/>
      <c r="AVR19" s="72"/>
      <c r="AVS19" s="70"/>
      <c r="AVT19" s="71"/>
      <c r="AVU19" s="71"/>
      <c r="AVV19" s="71"/>
      <c r="AVW19" s="71"/>
      <c r="AVX19" s="71"/>
      <c r="AVY19" s="72"/>
      <c r="AVZ19" s="70"/>
      <c r="AWA19" s="71"/>
      <c r="AWB19" s="71"/>
      <c r="AWC19" s="71"/>
      <c r="AWD19" s="71"/>
      <c r="AWE19" s="71"/>
      <c r="AWF19" s="72"/>
      <c r="AWG19" s="70"/>
      <c r="AWH19" s="71"/>
      <c r="AWI19" s="71"/>
      <c r="AWJ19" s="71"/>
      <c r="AWK19" s="71"/>
      <c r="AWL19" s="71"/>
      <c r="AWM19" s="72"/>
      <c r="AWN19" s="70"/>
      <c r="AWO19" s="71"/>
      <c r="AWP19" s="71"/>
      <c r="AWQ19" s="71"/>
      <c r="AWR19" s="71"/>
      <c r="AWS19" s="71"/>
      <c r="AWT19" s="72"/>
      <c r="AWU19" s="70"/>
      <c r="AWV19" s="71"/>
      <c r="AWW19" s="71"/>
      <c r="AWX19" s="71"/>
      <c r="AWY19" s="71"/>
      <c r="AWZ19" s="71"/>
      <c r="AXA19" s="72"/>
      <c r="AXB19" s="70"/>
      <c r="AXC19" s="71"/>
      <c r="AXD19" s="71"/>
      <c r="AXE19" s="71"/>
      <c r="AXF19" s="71"/>
      <c r="AXG19" s="71"/>
      <c r="AXH19" s="72"/>
      <c r="AXI19" s="70"/>
      <c r="AXJ19" s="71"/>
      <c r="AXK19" s="71"/>
      <c r="AXL19" s="71"/>
      <c r="AXM19" s="71"/>
      <c r="AXN19" s="71"/>
      <c r="AXO19" s="72"/>
      <c r="AXP19" s="70"/>
      <c r="AXQ19" s="71"/>
      <c r="AXR19" s="71"/>
      <c r="AXS19" s="71"/>
      <c r="AXT19" s="71"/>
      <c r="AXU19" s="71"/>
      <c r="AXV19" s="72"/>
      <c r="AXW19" s="70"/>
      <c r="AXX19" s="71"/>
      <c r="AXY19" s="71"/>
      <c r="AXZ19" s="71"/>
      <c r="AYA19" s="71"/>
      <c r="AYB19" s="71"/>
      <c r="AYC19" s="72"/>
      <c r="AYD19" s="70"/>
      <c r="AYE19" s="71"/>
      <c r="AYF19" s="71"/>
      <c r="AYG19" s="71"/>
      <c r="AYH19" s="71"/>
      <c r="AYI19" s="71"/>
      <c r="AYJ19" s="72"/>
      <c r="AYK19" s="70"/>
      <c r="AYL19" s="71"/>
      <c r="AYM19" s="71"/>
      <c r="AYN19" s="71"/>
      <c r="AYO19" s="71"/>
      <c r="AYP19" s="71"/>
      <c r="AYQ19" s="72">
        <v>1</v>
      </c>
      <c r="AYR19" s="70">
        <v>1</v>
      </c>
      <c r="AYS19" s="71">
        <v>1</v>
      </c>
      <c r="AYT19" s="71">
        <v>1</v>
      </c>
      <c r="AYU19" s="71">
        <v>1</v>
      </c>
      <c r="AYV19" s="71"/>
      <c r="AYW19" s="71">
        <v>1</v>
      </c>
      <c r="AYX19" s="72"/>
      <c r="AYY19" s="70">
        <v>1</v>
      </c>
      <c r="AYZ19" s="71">
        <v>1</v>
      </c>
      <c r="AZA19" s="71">
        <v>1</v>
      </c>
      <c r="AZB19" s="71">
        <v>1</v>
      </c>
      <c r="AZC19" s="71"/>
      <c r="AZD19" s="71"/>
      <c r="AZE19" s="72"/>
      <c r="AZF19" s="70"/>
      <c r="AZG19" s="71"/>
      <c r="AZH19" s="71"/>
      <c r="AZI19" s="71"/>
      <c r="AZJ19" s="71"/>
      <c r="AZK19" s="71"/>
      <c r="AZL19" s="72"/>
      <c r="AZM19" s="70"/>
      <c r="AZN19" s="71"/>
      <c r="AZO19" s="71"/>
      <c r="AZP19" s="71"/>
      <c r="AZQ19" s="71"/>
      <c r="AZR19" s="71"/>
      <c r="AZS19" s="72"/>
      <c r="AZT19" s="70"/>
      <c r="AZU19" s="71"/>
      <c r="AZV19" s="71"/>
      <c r="AZW19" s="71"/>
      <c r="AZX19" s="71"/>
      <c r="AZY19" s="71"/>
      <c r="AZZ19" s="72"/>
      <c r="BAA19" s="70"/>
      <c r="BAB19" s="71"/>
      <c r="BAC19" s="71"/>
      <c r="BAD19" s="71"/>
      <c r="BAE19" s="71"/>
      <c r="BAF19" s="71"/>
      <c r="BAG19" s="72"/>
      <c r="BAH19" s="70"/>
      <c r="BAI19" s="71"/>
      <c r="BAJ19" s="71"/>
      <c r="BAK19" s="71"/>
      <c r="BAL19" s="71"/>
      <c r="BAM19" s="71"/>
      <c r="BAN19" s="72"/>
      <c r="BAO19" s="70"/>
      <c r="BAP19" s="71"/>
      <c r="BAQ19" s="71"/>
      <c r="BAR19" s="71"/>
      <c r="BAS19" s="71"/>
      <c r="BAT19" s="71"/>
      <c r="BAU19" s="72"/>
      <c r="BAV19" s="70"/>
      <c r="BAW19" s="71"/>
      <c r="BAX19" s="71"/>
      <c r="BAY19" s="71"/>
      <c r="BAZ19" s="71"/>
      <c r="BBA19" s="71"/>
      <c r="BBB19" s="72"/>
      <c r="BBC19" s="70"/>
      <c r="BBD19" s="71"/>
      <c r="BBE19" s="71"/>
      <c r="BBF19" s="71"/>
      <c r="BBG19" s="71"/>
      <c r="BBH19" s="71"/>
      <c r="BBI19" s="72"/>
      <c r="BBJ19" s="70"/>
      <c r="BBK19" s="71"/>
      <c r="BBL19" s="71"/>
      <c r="BBM19" s="71"/>
      <c r="BBN19" s="71"/>
      <c r="BBO19" s="71"/>
      <c r="BBP19" s="72"/>
      <c r="BBQ19" s="70"/>
      <c r="BBR19" s="71"/>
      <c r="BBS19" s="71"/>
      <c r="BBT19" s="71"/>
      <c r="BBU19" s="71"/>
      <c r="BBV19" s="71"/>
      <c r="BBW19" s="72"/>
      <c r="BBX19" s="70"/>
      <c r="BBY19" s="71"/>
      <c r="BBZ19" s="71"/>
      <c r="BCA19" s="71"/>
      <c r="BCB19" s="71"/>
      <c r="BCC19" s="71"/>
      <c r="BCD19" s="72"/>
      <c r="BCE19" s="70"/>
      <c r="BCF19" s="71"/>
      <c r="BCG19" s="71"/>
      <c r="BCH19" s="71"/>
      <c r="BCI19" s="71"/>
      <c r="BCJ19" s="71"/>
      <c r="BCK19" s="72"/>
      <c r="BCL19" s="70"/>
      <c r="BCM19" s="71"/>
      <c r="BCN19" s="71"/>
      <c r="BCO19" s="71"/>
      <c r="BCP19" s="71"/>
      <c r="BCQ19" s="71"/>
      <c r="BCR19" s="72"/>
      <c r="BCS19" s="70"/>
      <c r="BCT19" s="71"/>
      <c r="BCU19" s="71"/>
      <c r="BCV19" s="71"/>
      <c r="BCW19" s="71"/>
      <c r="BCX19" s="71"/>
      <c r="BCY19" s="72"/>
      <c r="BCZ19" s="70"/>
      <c r="BDA19" s="71"/>
      <c r="BDB19" s="71"/>
      <c r="BDC19" s="71"/>
      <c r="BDD19" s="71"/>
      <c r="BDE19" s="71"/>
      <c r="BDF19" s="72"/>
      <c r="BDG19" s="70"/>
      <c r="BDH19" s="71"/>
      <c r="BDI19" s="71"/>
      <c r="BDJ19" s="71"/>
      <c r="BDK19" s="71"/>
      <c r="BDL19" s="71"/>
      <c r="BDM19" s="72"/>
      <c r="BDN19" s="70"/>
      <c r="BDO19" s="71"/>
      <c r="BDP19" s="71"/>
      <c r="BDQ19" s="71"/>
      <c r="BDR19" s="71"/>
      <c r="BDS19" s="71"/>
      <c r="BDT19" s="72"/>
      <c r="BDU19" s="70"/>
      <c r="BDV19" s="71"/>
      <c r="BDW19" s="71"/>
      <c r="BDX19" s="71"/>
      <c r="BDY19" s="71"/>
      <c r="BDZ19" s="71"/>
      <c r="BEA19" s="72"/>
      <c r="BEB19" s="70"/>
      <c r="BEC19" s="71"/>
      <c r="BED19" s="71"/>
      <c r="BEE19" s="71"/>
      <c r="BEF19" s="71"/>
      <c r="BEG19" s="71"/>
      <c r="BEH19" s="72"/>
      <c r="BEI19" s="70"/>
      <c r="BEJ19" s="71"/>
      <c r="BEK19" s="71"/>
      <c r="BEL19" s="71"/>
      <c r="BEM19" s="71"/>
      <c r="BEN19" s="71"/>
      <c r="BEO19" s="72"/>
      <c r="BEP19" s="70"/>
      <c r="BEQ19" s="71"/>
      <c r="BER19" s="71"/>
      <c r="BES19" s="71"/>
      <c r="BET19" s="71"/>
      <c r="BEU19" s="71"/>
      <c r="BEV19" s="72"/>
      <c r="BEW19" s="70"/>
      <c r="BEX19" s="71"/>
      <c r="BEY19" s="71"/>
      <c r="BEZ19" s="71"/>
      <c r="BFA19" s="71"/>
      <c r="BFB19" s="71"/>
      <c r="BFC19" s="72"/>
      <c r="BFD19" s="70"/>
      <c r="BFE19" s="71"/>
      <c r="BFF19" s="71"/>
      <c r="BFG19" s="71"/>
      <c r="BFH19" s="71"/>
      <c r="BFI19" s="71"/>
      <c r="BFJ19" s="72"/>
      <c r="BFK19" s="70"/>
      <c r="BFL19" s="71"/>
      <c r="BFM19" s="71"/>
      <c r="BFN19" s="71"/>
      <c r="BFO19" s="71"/>
      <c r="BFP19" s="71"/>
      <c r="BFQ19" s="72"/>
      <c r="BFR19" s="70"/>
      <c r="BFS19" s="71"/>
      <c r="BFT19" s="71"/>
      <c r="BFU19" s="71"/>
      <c r="BFV19" s="71"/>
      <c r="BFW19" s="71"/>
      <c r="BFX19" s="72"/>
      <c r="BFY19" s="70"/>
      <c r="BFZ19" s="71"/>
      <c r="BGA19" s="71"/>
      <c r="BGB19" s="71"/>
      <c r="BGC19" s="71"/>
      <c r="BGD19" s="71"/>
      <c r="BGE19" s="72"/>
      <c r="BGF19" s="70"/>
      <c r="BGG19" s="71"/>
      <c r="BGH19" s="71"/>
      <c r="BGI19" s="71"/>
      <c r="BGJ19" s="71"/>
      <c r="BGK19" s="71"/>
      <c r="BGL19" s="72"/>
      <c r="BGM19" s="70"/>
      <c r="BGN19" s="71"/>
      <c r="BGO19" s="71"/>
      <c r="BGP19" s="71"/>
      <c r="BGQ19" s="71"/>
      <c r="BGR19" s="71"/>
      <c r="BGS19" s="72"/>
      <c r="BGT19" s="70"/>
      <c r="BGU19" s="71"/>
      <c r="BGV19" s="71"/>
      <c r="BGW19" s="71"/>
      <c r="BGX19" s="71"/>
      <c r="BGY19" s="71"/>
      <c r="BGZ19" s="72"/>
      <c r="BHA19" s="70"/>
      <c r="BHB19" s="71"/>
      <c r="BHC19" s="71"/>
      <c r="BHD19" s="71"/>
      <c r="BHE19" s="71"/>
      <c r="BHF19" s="71"/>
      <c r="BHG19" s="72"/>
      <c r="BHH19" s="70"/>
      <c r="BHI19" s="71"/>
      <c r="BHJ19" s="71"/>
      <c r="BHK19" s="71"/>
      <c r="BHL19" s="71"/>
      <c r="BHM19" s="71"/>
      <c r="BHN19" s="72"/>
      <c r="BHO19" s="70"/>
      <c r="BHP19" s="71"/>
      <c r="BHQ19" s="71"/>
      <c r="BHR19" s="71"/>
      <c r="BHS19" s="71"/>
      <c r="BHT19" s="71"/>
      <c r="BHU19" s="72"/>
      <c r="BHV19" s="70"/>
      <c r="BHW19" s="71"/>
      <c r="BHX19" s="71"/>
      <c r="BHY19" s="71"/>
      <c r="BHZ19" s="71"/>
      <c r="BIA19" s="71"/>
      <c r="BIB19" s="72"/>
      <c r="BIC19" s="70"/>
      <c r="BID19" s="71"/>
      <c r="BIE19" s="71"/>
      <c r="BIF19" s="71"/>
      <c r="BIG19" s="71"/>
      <c r="BIH19" s="71"/>
      <c r="BII19" s="72"/>
      <c r="BIJ19" s="70"/>
      <c r="BIK19" s="71"/>
      <c r="BIL19" s="71"/>
      <c r="BIM19" s="71"/>
      <c r="BIN19" s="71"/>
      <c r="BIO19" s="71"/>
      <c r="BIP19" s="72"/>
      <c r="BIQ19" s="70"/>
      <c r="BIR19" s="71"/>
      <c r="BIS19" s="71"/>
      <c r="BIT19" s="71"/>
      <c r="BIU19" s="71"/>
      <c r="BIV19" s="71"/>
      <c r="BIW19" s="72"/>
      <c r="BIX19" s="70"/>
      <c r="BIY19" s="71"/>
      <c r="BIZ19" s="71"/>
      <c r="BJA19" s="71"/>
      <c r="BJB19" s="71"/>
      <c r="BJC19" s="71"/>
      <c r="BJD19" s="72"/>
      <c r="BJE19" s="70"/>
      <c r="BJF19" s="71"/>
      <c r="BJG19" s="71"/>
      <c r="BJH19" s="71"/>
      <c r="BJI19" s="71"/>
      <c r="BJJ19" s="71"/>
      <c r="BJK19" s="72"/>
      <c r="BJL19" s="70"/>
      <c r="BJM19" s="71"/>
      <c r="BJN19" s="71"/>
      <c r="BJO19" s="71"/>
      <c r="BJP19" s="71"/>
      <c r="BJQ19" s="71"/>
      <c r="BJR19" s="72"/>
      <c r="BJS19" s="70"/>
      <c r="BJT19" s="71"/>
      <c r="BJU19" s="71"/>
      <c r="BJV19" s="71"/>
      <c r="BJW19" s="71"/>
      <c r="BJX19" s="71"/>
      <c r="BJY19" s="72"/>
      <c r="BJZ19" s="70"/>
      <c r="BKA19" s="71"/>
      <c r="BKB19" s="71"/>
      <c r="BKC19" s="71"/>
      <c r="BKD19" s="71"/>
      <c r="BKE19" s="71"/>
      <c r="BKF19" s="72"/>
      <c r="BKG19" s="70"/>
      <c r="BKH19" s="71"/>
      <c r="BKI19" s="71"/>
      <c r="BKJ19" s="71"/>
      <c r="BKK19" s="71"/>
      <c r="BKL19" s="71"/>
      <c r="BKM19" s="72"/>
      <c r="BKN19" s="70"/>
      <c r="BKO19" s="71"/>
      <c r="BKP19" s="71"/>
      <c r="BKQ19" s="71"/>
      <c r="BKR19" s="71"/>
      <c r="BKS19" s="71"/>
      <c r="BKT19" s="72"/>
      <c r="BKU19" s="70"/>
      <c r="BKV19" s="71"/>
      <c r="BKW19" s="71"/>
      <c r="BKX19" s="71"/>
      <c r="BKY19" s="71"/>
      <c r="BKZ19" s="71"/>
      <c r="BLA19" s="72"/>
      <c r="BLB19" s="70"/>
      <c r="BLC19" s="71"/>
      <c r="BLD19" s="71"/>
      <c r="BLE19" s="71"/>
      <c r="BLF19" s="71"/>
      <c r="BLG19" s="71"/>
      <c r="BLH19" s="72"/>
      <c r="BLI19" s="70"/>
      <c r="BLJ19" s="71"/>
      <c r="BLK19" s="71"/>
      <c r="BLL19" s="71"/>
      <c r="BLM19" s="71"/>
      <c r="BLN19" s="71"/>
      <c r="BLO19" s="72"/>
      <c r="BLP19" s="70"/>
      <c r="BLQ19" s="71"/>
      <c r="BLR19" s="71"/>
      <c r="BLS19" s="71"/>
      <c r="BLT19" s="71"/>
      <c r="BLU19" s="71"/>
      <c r="BLV19" s="72"/>
      <c r="BLW19" s="70"/>
      <c r="BLX19" s="71"/>
      <c r="BLY19" s="71"/>
      <c r="BLZ19" s="71"/>
      <c r="BMA19" s="71"/>
      <c r="BMB19" s="71"/>
      <c r="BMC19" s="72"/>
      <c r="BMD19" s="70"/>
      <c r="BME19" s="71"/>
      <c r="BMF19" s="71"/>
      <c r="BMG19" s="71"/>
      <c r="BMH19" s="71"/>
      <c r="BMI19" s="71"/>
      <c r="BMJ19" s="72"/>
      <c r="BMK19" s="70"/>
      <c r="BML19" s="71"/>
      <c r="BMM19" s="71"/>
      <c r="BMN19" s="71"/>
      <c r="BMO19" s="71"/>
      <c r="BMP19" s="71"/>
      <c r="BMQ19" s="72"/>
      <c r="BMR19" s="70"/>
      <c r="BMS19" s="71"/>
      <c r="BMT19" s="71"/>
      <c r="BMU19" s="71"/>
      <c r="BMV19" s="71"/>
      <c r="BMW19" s="71"/>
      <c r="BMX19" s="72"/>
      <c r="BMY19" s="70"/>
      <c r="BMZ19" s="71"/>
      <c r="BNA19" s="71"/>
      <c r="BNB19" s="71"/>
      <c r="BNC19" s="71"/>
      <c r="BND19" s="71"/>
      <c r="BNE19" s="72"/>
      <c r="BNF19" s="70"/>
      <c r="BNG19" s="71"/>
      <c r="BNH19" s="71"/>
      <c r="BNI19" s="71"/>
      <c r="BNJ19" s="71"/>
      <c r="BNK19" s="71"/>
      <c r="BNL19" s="72"/>
      <c r="BNM19" s="70"/>
      <c r="BNN19" s="71"/>
      <c r="BNO19" s="71"/>
      <c r="BNP19" s="71"/>
      <c r="BNQ19" s="71"/>
      <c r="BNR19" s="71"/>
      <c r="BNS19" s="72"/>
      <c r="BNT19" s="70"/>
      <c r="BNU19" s="71"/>
      <c r="BNV19" s="71"/>
      <c r="BNW19" s="71"/>
      <c r="BNX19" s="71"/>
      <c r="BNY19" s="71"/>
      <c r="BNZ19" s="72"/>
      <c r="BOA19" s="70"/>
      <c r="BOB19" s="71"/>
      <c r="BOC19" s="71"/>
      <c r="BOD19" s="71"/>
      <c r="BOE19" s="71"/>
      <c r="BOF19" s="71"/>
      <c r="BOG19" s="72"/>
      <c r="BOH19" s="70"/>
      <c r="BOI19" s="71"/>
      <c r="BOJ19" s="71"/>
      <c r="BOK19" s="71"/>
      <c r="BOL19" s="71"/>
      <c r="BOM19" s="71"/>
      <c r="BON19" s="72"/>
      <c r="BOO19" s="70"/>
      <c r="BOP19" s="71"/>
      <c r="BOQ19" s="71"/>
      <c r="BOR19" s="71"/>
      <c r="BOS19" s="71"/>
      <c r="BOT19" s="71"/>
      <c r="BOU19" s="72"/>
      <c r="BOV19" s="70"/>
      <c r="BOW19" s="71"/>
      <c r="BOX19" s="71"/>
      <c r="BOY19" s="71"/>
      <c r="BOZ19" s="71"/>
      <c r="BPA19" s="71"/>
      <c r="BPB19" s="72"/>
      <c r="BPC19" s="70"/>
      <c r="BPD19" s="71"/>
      <c r="BPE19" s="71"/>
      <c r="BPF19" s="71"/>
      <c r="BPG19" s="71"/>
      <c r="BPH19" s="71"/>
      <c r="BPI19" s="72"/>
      <c r="BPJ19" s="70"/>
      <c r="BPK19" s="71"/>
      <c r="BPL19" s="71"/>
      <c r="BPM19" s="71"/>
      <c r="BPN19" s="71"/>
      <c r="BPO19" s="71"/>
      <c r="BPP19" s="72"/>
      <c r="BPQ19" s="70"/>
      <c r="BPR19" s="71"/>
      <c r="BPS19" s="71"/>
      <c r="BPT19" s="71"/>
      <c r="BPU19" s="71"/>
      <c r="BPV19" s="71"/>
      <c r="BPW19" s="72"/>
      <c r="BPX19" s="70"/>
      <c r="BPY19" s="71"/>
      <c r="BPZ19" s="71"/>
      <c r="BQA19" s="71"/>
      <c r="BQB19" s="71"/>
      <c r="BQC19" s="71"/>
      <c r="BQD19" s="72"/>
      <c r="BQE19" s="70"/>
      <c r="BQF19" s="71"/>
      <c r="BQG19" s="71"/>
      <c r="BQH19" s="71"/>
      <c r="BQI19" s="71"/>
      <c r="BQJ19" s="71"/>
      <c r="BQK19" s="72"/>
      <c r="BQL19" s="70"/>
      <c r="BQM19" s="71"/>
      <c r="BQN19" s="71"/>
      <c r="BQO19" s="71"/>
      <c r="BQP19" s="71"/>
      <c r="BQQ19" s="71"/>
      <c r="BQR19" s="72"/>
      <c r="BQS19" s="70"/>
      <c r="BQT19" s="71"/>
      <c r="BQU19" s="71"/>
      <c r="BQV19" s="71"/>
      <c r="BQW19" s="71"/>
      <c r="BQX19" s="71"/>
      <c r="BQY19" s="72"/>
      <c r="BQZ19" s="70"/>
      <c r="BRA19" s="71"/>
      <c r="BRB19" s="71"/>
      <c r="BRC19" s="71"/>
      <c r="BRD19" s="71"/>
      <c r="BRE19" s="71"/>
      <c r="BRF19" s="72"/>
      <c r="BRG19" s="70"/>
      <c r="BRH19" s="71"/>
      <c r="BRI19" s="71"/>
      <c r="BRJ19" s="71"/>
      <c r="BRK19" s="71"/>
      <c r="BRL19" s="71"/>
      <c r="BRM19" s="72"/>
      <c r="BRN19" s="70"/>
      <c r="BRO19" s="71"/>
      <c r="BRP19" s="71"/>
      <c r="BRQ19" s="71"/>
      <c r="BRR19" s="71"/>
      <c r="BRS19" s="71"/>
      <c r="BRT19" s="72"/>
      <c r="BRU19" s="70"/>
      <c r="BRV19" s="71"/>
      <c r="BRW19" s="71"/>
      <c r="BRX19" s="71"/>
      <c r="BRY19" s="71"/>
      <c r="BRZ19" s="71"/>
      <c r="BSA19" s="72"/>
      <c r="BSB19" s="70"/>
      <c r="BSC19" s="71"/>
      <c r="BSD19" s="71"/>
      <c r="BSE19" s="71"/>
      <c r="BSF19" s="71"/>
      <c r="BSG19" s="71"/>
      <c r="BSH19" s="72"/>
      <c r="BSI19" s="70"/>
      <c r="BSJ19" s="71"/>
      <c r="BSK19" s="71"/>
      <c r="BSL19" s="71"/>
      <c r="BSM19" s="71"/>
      <c r="BSN19" s="71"/>
      <c r="BSO19" s="72"/>
      <c r="BSP19" s="70"/>
      <c r="BSQ19" s="71"/>
      <c r="BSR19" s="71"/>
      <c r="BSS19" s="71"/>
      <c r="BST19" s="71"/>
      <c r="BSU19" s="71"/>
      <c r="BSV19" s="72"/>
      <c r="BSW19" s="70"/>
      <c r="BSX19" s="71"/>
      <c r="BSY19" s="71"/>
      <c r="BSZ19" s="71"/>
      <c r="BTA19" s="71"/>
      <c r="BTB19" s="71"/>
      <c r="BTC19" s="72"/>
      <c r="BTD19" s="70"/>
      <c r="BTE19" s="71"/>
      <c r="BTF19" s="71"/>
      <c r="BTG19" s="71"/>
      <c r="BTH19" s="71"/>
      <c r="BTI19" s="71"/>
      <c r="BTJ19" s="72"/>
      <c r="BTK19" s="70"/>
      <c r="BTL19" s="71"/>
      <c r="BTM19" s="71"/>
      <c r="BTN19" s="71"/>
      <c r="BTO19" s="71"/>
      <c r="BTP19" s="71"/>
      <c r="BTQ19" s="72"/>
      <c r="BTR19" s="70"/>
      <c r="BTS19" s="71"/>
      <c r="BTT19" s="71"/>
      <c r="BTU19" s="71"/>
      <c r="BTV19" s="71"/>
      <c r="BTW19" s="71"/>
      <c r="BTX19" s="72"/>
      <c r="BTY19" s="70"/>
      <c r="BTZ19" s="71"/>
      <c r="BUA19" s="71"/>
      <c r="BUB19" s="71"/>
      <c r="BUC19" s="71"/>
      <c r="BUD19" s="71"/>
      <c r="BUE19" s="72"/>
      <c r="BUF19" s="70"/>
      <c r="BUG19" s="71"/>
      <c r="BUH19" s="71"/>
      <c r="BUI19" s="71"/>
      <c r="BUJ19" s="71"/>
      <c r="BUK19" s="71"/>
      <c r="BUL19" s="72"/>
      <c r="BUM19" s="70"/>
      <c r="BUN19" s="71"/>
      <c r="BUO19" s="71"/>
      <c r="BUP19" s="71"/>
      <c r="BUQ19" s="71"/>
      <c r="BUR19" s="71"/>
      <c r="BUS19" s="72"/>
      <c r="BUT19" s="70"/>
      <c r="BUU19" s="71"/>
      <c r="BUV19" s="71"/>
      <c r="BUW19" s="71"/>
      <c r="BUX19" s="71"/>
      <c r="BUY19" s="71"/>
      <c r="BUZ19" s="72"/>
      <c r="BVA19" s="70"/>
      <c r="BVB19" s="71"/>
      <c r="BVC19" s="71"/>
      <c r="BVD19" s="71"/>
      <c r="BVE19" s="71"/>
      <c r="BVF19" s="71"/>
      <c r="BVG19" s="72"/>
      <c r="BVH19" s="70"/>
      <c r="BVI19" s="71"/>
      <c r="BVJ19" s="71"/>
      <c r="BVK19" s="71"/>
      <c r="BVL19" s="71"/>
      <c r="BVM19" s="71"/>
      <c r="BVN19" s="72"/>
      <c r="BVO19" s="70"/>
      <c r="BVP19" s="71"/>
      <c r="BVQ19" s="71"/>
      <c r="BVR19" s="71"/>
      <c r="BVS19" s="71"/>
      <c r="BVT19" s="71">
        <v>1</v>
      </c>
      <c r="BVU19" s="72">
        <v>1</v>
      </c>
      <c r="BVV19" s="70">
        <v>1</v>
      </c>
      <c r="BVW19" s="71">
        <v>1</v>
      </c>
      <c r="BVX19" s="71">
        <v>1</v>
      </c>
      <c r="BVY19" s="71"/>
      <c r="BVZ19" s="71"/>
      <c r="BWA19" s="71"/>
      <c r="BWB19" s="72">
        <v>1</v>
      </c>
      <c r="BWC19" s="70">
        <v>1</v>
      </c>
      <c r="BWD19" s="71">
        <v>1</v>
      </c>
      <c r="BWE19" s="71">
        <v>1</v>
      </c>
      <c r="BWF19" s="71"/>
      <c r="BWG19" s="71"/>
      <c r="BWH19" s="71"/>
      <c r="BWI19" s="72"/>
      <c r="BWJ19" s="70"/>
      <c r="BWK19" s="71"/>
      <c r="BWL19" s="71"/>
      <c r="BWM19" s="71"/>
      <c r="BWN19" s="71"/>
      <c r="BWO19" s="71"/>
      <c r="BWP19" s="72"/>
      <c r="BWQ19" s="70"/>
      <c r="BWR19" s="71"/>
      <c r="BWS19" s="71"/>
      <c r="BWT19" s="71"/>
      <c r="BWU19" s="71"/>
      <c r="BWV19" s="71">
        <v>1</v>
      </c>
      <c r="BWW19" s="72">
        <v>1</v>
      </c>
      <c r="BWX19" s="70">
        <v>1</v>
      </c>
      <c r="BWY19" s="71">
        <v>1</v>
      </c>
      <c r="BWZ19" s="71">
        <v>1</v>
      </c>
      <c r="BXA19" s="71"/>
      <c r="BXB19" s="71"/>
      <c r="BXC19" s="71">
        <v>1</v>
      </c>
      <c r="BXD19" s="72"/>
      <c r="BXE19" s="70"/>
      <c r="BXF19" s="71"/>
      <c r="BXG19" s="71"/>
      <c r="BXH19" s="71"/>
      <c r="BXI19" s="71"/>
      <c r="BXJ19" s="71"/>
      <c r="BXK19" s="72"/>
      <c r="BXL19" s="70"/>
      <c r="BXM19" s="71"/>
      <c r="BXN19" s="71"/>
      <c r="BXO19" s="71"/>
      <c r="BXP19" s="71"/>
      <c r="BXQ19" s="71"/>
      <c r="BXR19" s="72"/>
      <c r="BXS19" s="70"/>
      <c r="BXT19" s="71"/>
      <c r="BXU19" s="71"/>
      <c r="BXV19" s="71"/>
      <c r="BXW19" s="71"/>
      <c r="BXX19" s="71"/>
      <c r="BXY19" s="72"/>
      <c r="BXZ19" s="70"/>
      <c r="BYA19" s="71"/>
      <c r="BYB19" s="71"/>
      <c r="BYC19" s="71"/>
      <c r="BYD19" s="71"/>
      <c r="BYE19" s="71"/>
      <c r="BYF19" s="72"/>
      <c r="BYG19" s="70"/>
      <c r="BYH19" s="71"/>
      <c r="BYI19" s="71"/>
      <c r="BYJ19" s="71"/>
      <c r="BYK19" s="71"/>
      <c r="BYL19" s="71"/>
      <c r="BYM19" s="72"/>
      <c r="BYN19" s="70"/>
      <c r="BYO19" s="71"/>
      <c r="BYP19" s="71"/>
      <c r="BYQ19" s="71"/>
      <c r="BYR19" s="71"/>
      <c r="BYS19" s="71"/>
      <c r="BYT19" s="72"/>
      <c r="BYU19" s="70"/>
      <c r="BYV19" s="71"/>
      <c r="BYW19" s="71"/>
      <c r="BYX19" s="71"/>
      <c r="BYY19" s="71"/>
      <c r="BYZ19" s="71"/>
      <c r="BZA19" s="72"/>
      <c r="BZB19" s="70"/>
      <c r="BZC19" s="71"/>
      <c r="BZD19" s="71"/>
      <c r="BZE19" s="71"/>
      <c r="BZF19" s="71"/>
      <c r="BZG19" s="71"/>
      <c r="BZH19" s="72"/>
      <c r="BZI19" s="70"/>
      <c r="BZJ19" s="71"/>
      <c r="BZK19" s="71"/>
      <c r="BZL19" s="71"/>
      <c r="BZM19" s="71"/>
      <c r="BZN19" s="71"/>
      <c r="BZO19" s="72"/>
      <c r="BZP19" s="70"/>
      <c r="BZQ19" s="71"/>
      <c r="BZR19" s="71"/>
      <c r="BZS19" s="71"/>
      <c r="BZT19" s="71"/>
      <c r="BZU19" s="71"/>
      <c r="BZV19" s="72"/>
      <c r="BZW19" s="70"/>
      <c r="BZX19" s="71"/>
      <c r="BZY19" s="71"/>
      <c r="BZZ19" s="71"/>
      <c r="CAA19" s="71"/>
      <c r="CAB19" s="71"/>
      <c r="CAC19" s="72"/>
      <c r="CAD19" s="70"/>
      <c r="CAE19" s="71"/>
      <c r="CAF19" s="71"/>
      <c r="CAG19" s="71"/>
      <c r="CAH19" s="71"/>
      <c r="CAI19" s="71"/>
      <c r="CAJ19" s="72"/>
      <c r="CAK19" s="70"/>
      <c r="CAL19" s="71"/>
      <c r="CAM19" s="71"/>
      <c r="CAN19" s="71"/>
      <c r="CAO19" s="71"/>
      <c r="CAP19" s="71"/>
      <c r="CAQ19" s="72"/>
      <c r="CAR19" s="70"/>
      <c r="CAS19" s="71"/>
      <c r="CAT19" s="71"/>
      <c r="CAU19" s="71"/>
      <c r="CAV19" s="71"/>
      <c r="CAW19" s="71"/>
      <c r="CAX19" s="72"/>
      <c r="CAY19" s="70"/>
      <c r="CAZ19" s="71"/>
      <c r="CBA19" s="71"/>
      <c r="CBB19" s="71"/>
      <c r="CBC19" s="71"/>
      <c r="CBD19" s="71"/>
      <c r="CBE19" s="72"/>
      <c r="CBF19" s="70"/>
      <c r="CBG19" s="71"/>
      <c r="CBH19" s="71"/>
      <c r="CBI19" s="71"/>
      <c r="CBJ19" s="71"/>
      <c r="CBK19" s="71"/>
      <c r="CBL19" s="72"/>
      <c r="CBM19" s="70"/>
      <c r="CBN19" s="71"/>
      <c r="CBO19" s="71"/>
      <c r="CBP19" s="71"/>
      <c r="CBQ19" s="71"/>
      <c r="CBR19" s="71"/>
      <c r="CBS19" s="72"/>
      <c r="CBT19" s="70"/>
      <c r="CBU19" s="71">
        <v>1</v>
      </c>
      <c r="CBV19" s="71">
        <v>1</v>
      </c>
      <c r="CBW19" s="71"/>
      <c r="CBX19" s="71"/>
      <c r="CBY19" s="71"/>
      <c r="CBZ19" s="72"/>
      <c r="CCA19" s="70"/>
      <c r="CCB19" s="71"/>
      <c r="CCC19" s="71"/>
      <c r="CCD19" s="71"/>
      <c r="CCE19" s="71"/>
      <c r="CCF19" s="71"/>
      <c r="CCG19" s="72"/>
      <c r="CCH19" s="70"/>
      <c r="CCI19" s="71"/>
      <c r="CCJ19" s="71"/>
      <c r="CCK19" s="71"/>
      <c r="CCL19" s="71"/>
      <c r="CCM19" s="71"/>
      <c r="CCN19" s="72"/>
      <c r="CCO19" s="70"/>
      <c r="CCP19" s="71"/>
      <c r="CCQ19" s="71"/>
      <c r="CCR19" s="71"/>
      <c r="CCS19" s="71"/>
      <c r="CCT19" s="71"/>
      <c r="CCU19" s="72"/>
      <c r="CCV19" s="70"/>
      <c r="CCW19" s="71"/>
      <c r="CCX19" s="71"/>
      <c r="CCY19" s="71"/>
      <c r="CCZ19" s="71"/>
      <c r="CDA19" s="71"/>
      <c r="CDB19" s="72"/>
      <c r="CDC19" s="70"/>
      <c r="CDD19" s="71"/>
      <c r="CDE19" s="71"/>
      <c r="CDF19" s="71"/>
      <c r="CDG19" s="71"/>
      <c r="CDH19" s="71"/>
      <c r="CDI19" s="72"/>
      <c r="CDJ19" s="70"/>
      <c r="CDK19" s="71"/>
      <c r="CDL19" s="71"/>
      <c r="CDM19" s="71"/>
      <c r="CDN19" s="71"/>
      <c r="CDO19" s="71"/>
      <c r="CDP19" s="72"/>
      <c r="CDQ19" s="70"/>
      <c r="CDR19" s="71"/>
      <c r="CDS19" s="71"/>
      <c r="CDT19" s="71"/>
      <c r="CDU19" s="71"/>
      <c r="CDV19" s="71"/>
      <c r="CDW19" s="72"/>
      <c r="CDX19" s="70"/>
      <c r="CDY19" s="71"/>
      <c r="CDZ19" s="71"/>
      <c r="CEA19" s="71"/>
      <c r="CEB19" s="71"/>
      <c r="CEC19" s="71"/>
      <c r="CED19" s="72"/>
      <c r="CEE19" s="70"/>
      <c r="CEF19" s="71"/>
      <c r="CEG19" s="71"/>
      <c r="CEH19" s="71"/>
      <c r="CEI19" s="71"/>
      <c r="CEJ19" s="71"/>
      <c r="CEK19" s="72"/>
      <c r="CEL19" s="70"/>
      <c r="CEM19" s="71"/>
      <c r="CEN19" s="71"/>
      <c r="CEO19" s="71"/>
      <c r="CEP19" s="71"/>
      <c r="CEQ19" s="71"/>
      <c r="CER19" s="72"/>
      <c r="CES19" s="70"/>
      <c r="CET19" s="71"/>
      <c r="CEU19" s="71"/>
      <c r="CEV19" s="71"/>
      <c r="CEW19" s="71"/>
      <c r="CEX19" s="71"/>
      <c r="CEY19" s="72"/>
      <c r="CEZ19" s="70"/>
      <c r="CFA19" s="71"/>
      <c r="CFB19" s="71"/>
      <c r="CFC19" s="71"/>
      <c r="CFD19" s="71"/>
      <c r="CFE19" s="71"/>
      <c r="CFF19" s="72"/>
      <c r="CFG19" s="70"/>
      <c r="CFH19" s="71"/>
      <c r="CFI19" s="71"/>
      <c r="CFJ19" s="71"/>
      <c r="CFK19" s="71"/>
      <c r="CFL19" s="71"/>
      <c r="CFM19" s="72"/>
      <c r="CFN19" s="70"/>
      <c r="CFO19" s="71"/>
      <c r="CFP19" s="71"/>
      <c r="CFQ19" s="71"/>
      <c r="CFR19" s="71"/>
      <c r="CFS19" s="71"/>
      <c r="CFT19" s="72"/>
      <c r="CFU19" s="70"/>
      <c r="CFV19" s="71"/>
      <c r="CFW19" s="71"/>
      <c r="CFX19" s="71"/>
      <c r="CFY19" s="71"/>
      <c r="CFZ19" s="71"/>
      <c r="CGA19" s="72"/>
      <c r="CGB19" s="70"/>
      <c r="CGC19" s="71"/>
      <c r="CGD19" s="71"/>
      <c r="CGE19" s="71"/>
      <c r="CGF19" s="71"/>
      <c r="CGG19" s="71"/>
      <c r="CGH19" s="72"/>
      <c r="CGI19" s="70"/>
      <c r="CGJ19" s="71"/>
      <c r="CGK19" s="71"/>
      <c r="CGL19" s="71"/>
      <c r="CGM19" s="71"/>
      <c r="CGN19" s="71"/>
      <c r="CGO19" s="72"/>
      <c r="CGP19" s="70"/>
      <c r="CGQ19" s="71"/>
      <c r="CGR19" s="71"/>
      <c r="CGS19" s="71"/>
      <c r="CGT19" s="71"/>
      <c r="CGU19" s="71"/>
      <c r="CGV19" s="72"/>
      <c r="CGW19" s="70"/>
      <c r="CGX19" s="71"/>
      <c r="CGY19" s="71"/>
      <c r="CGZ19" s="71"/>
      <c r="CHA19" s="71"/>
      <c r="CHB19" s="71"/>
      <c r="CHC19" s="72"/>
    </row>
    <row r="20" spans="1:2239" ht="15" customHeight="1">
      <c r="A20" s="124">
        <v>17</v>
      </c>
      <c r="B20" s="195">
        <v>1013</v>
      </c>
      <c r="E20" s="197" t="s">
        <v>188</v>
      </c>
      <c r="G20" s="198">
        <v>43466</v>
      </c>
      <c r="H20" s="199">
        <f t="shared" si="277"/>
        <v>7.6</v>
      </c>
      <c r="I20" s="200" t="str">
        <f>IF(ISERROR(INDEX(社員情報!$A:$Z,MATCH($A20,社員情報!$A:$A,0),16))=TRUE,
       "-",
       IF(INDEX(社員情報!$A:$Z,MATCH($A20,社員情報!$A:$A,0),16)=0,
           IF(OR(ISERROR(INDEX(社員情報!$A:$Z,MATCH($A20,社員情報!$A:$A,0),10))=TRUE,INDEX(社員情報!$A:$Z,MATCH($A20,社員情報!$A:$A,0),10)=0),
               "-",
               INDEX(社員情報!$A:$Z,MATCH($A20,社員情報!$A:$A,0),10)),
           INDEX(社員情報!$A:$Z,MATCH($A20,社員情報!$A:$A,0),16)))</f>
        <v>-</v>
      </c>
      <c r="J20" s="201" t="str">
        <f>IF(ISERROR(INDEX(社員情報!$A:$Z,MATCH($A20,社員情報!$A:$A,0),17))=TRUE,
       "-",
       IF(INDEX(社員情報!$A:$Z,MATCH($A20,社員情報!$A:$A,0),16)=0,
           IF(OR(ISERROR(INDEX(社員情報!$A:$Z,MATCH($A20,社員情報!$A:$A,0),11))=TRUE,INDEX(社員情報!$A:$Z,MATCH($A20,社員情報!$A:$A,0),11)=0),
               "-",
               INDEX(社員情報!$A:$Z,MATCH($A20,社員情報!$A:$A,0),11)),
           INDEX(社員情報!$A:$Z,MATCH($A20,社員情報!$A:$A,0),17)))</f>
        <v>-</v>
      </c>
      <c r="K20" s="202">
        <f>IF(ISERROR(INDEX(社員情報!$A:$R,MATCH($A20,社員情報!$A:$A,0),18))=TRUE,
       0,
       INDEX(社員情報!$A:$R,MATCH($A20,社員情報!$A:$A,0),18))</f>
        <v>0</v>
      </c>
      <c r="N20" s="203">
        <f>IF(ISERROR(INDEX(社員情報!$A:$O,MATCH($A20,社員情報!$A:$A,0),13))=TRUE,
       0,
       INDEX(社員情報!$A:$O,MATCH($A20,社員情報!$A:$A,0),13))</f>
        <v>0</v>
      </c>
      <c r="O20" s="204" t="e">
        <f>INDEX(社員情報!$A:$O,MATCH($A20,社員情報!$A:$A,0),MATCH(O$11,社員情報!$2:$2,0))</f>
        <v>#N/A</v>
      </c>
      <c r="P20" s="205">
        <f t="shared" si="278"/>
        <v>0</v>
      </c>
      <c r="Q20" s="205">
        <f t="shared" si="279"/>
        <v>0</v>
      </c>
      <c r="R20" s="205">
        <f t="shared" si="280"/>
        <v>0</v>
      </c>
      <c r="S20" s="205">
        <f t="shared" si="281"/>
        <v>0</v>
      </c>
      <c r="T20" s="205">
        <f t="shared" si="282"/>
        <v>0</v>
      </c>
      <c r="U20" s="205">
        <f t="shared" si="283"/>
        <v>0</v>
      </c>
      <c r="V20" s="205">
        <f t="shared" si="284"/>
        <v>0</v>
      </c>
      <c r="W20" s="205">
        <f t="shared" si="285"/>
        <v>0</v>
      </c>
      <c r="X20" s="205">
        <f t="shared" si="286"/>
        <v>0</v>
      </c>
      <c r="Y20" s="205">
        <f t="shared" si="287"/>
        <v>0</v>
      </c>
      <c r="Z20" s="205">
        <f t="shared" si="288"/>
        <v>0</v>
      </c>
      <c r="AA20" s="205">
        <f t="shared" si="289"/>
        <v>0</v>
      </c>
      <c r="AB20" s="204">
        <f t="shared" si="290"/>
        <v>0</v>
      </c>
      <c r="AC20" s="206" t="str">
        <f ca="1">IF(ISERROR(INDEX(社員情報!$A:$AC,MATCH($A20,社員情報!$A:$A,0),MATCH(AC$11,社員情報!$2:$2,0)))=TRUE,
       "-",
       IF($AD20="-",
           "-",
           INDEX(社員情報!$A:$AC,MATCH($A20,社員情報!$A:$A,0),MATCH(AC$11,社員情報!$2:$2,0))))</f>
        <v>-</v>
      </c>
      <c r="AD20" s="207" t="str">
        <f>IF(ISERROR(INDEX(社員情報!$A:$AB,MATCH($A20,社員情報!$A:$A,0),23))=TRUE,
       "-",
       IF(OR(INDEX(社員情報!$A:$AB,MATCH($A20,社員情報!$A:$A,0),25)="-",
              INDEX(社員情報!$A:$AB,MATCH($A20,社員情報!$A:$A,0),23)=0,
              INDEX(社員情報!$A:$AB,MATCH($A20,社員情報!$A:$A,0),24)&lt;DATE($E$10,$F$10,1)),
           "-",
           INDEX(社員情報!$A:$AB,MATCH($A20,社員情報!$A:$A,0),23)))</f>
        <v>-</v>
      </c>
      <c r="AE20" s="207" t="str">
        <f>IF(ISERROR(INDEX(社員情報!$A:$AB,MATCH($A20,社員情報!$A:$A,0),24))=TRUE,
       "-",
       IF($AD20="-",
           "-",
           INDEX(社員情報!$A:$AB,MATCH($A20,社員情報!$A:$A,0),24)))</f>
        <v>-</v>
      </c>
      <c r="AF20" s="208">
        <f ca="1">IF(ISERROR(INDEX(社員情報!$A:$O,MATCH($A20,社員情報!$A:$A,0),MATCH(AF$11,社員情報!$2:$2,0)))=TRUE,
       0,
       IF(INDEX(社員情報!$A:$O,MATCH($A20,社員情報!$A:$A,0),MATCH(AF$11,社員情報!$2:$2,0))&lt;0,
           0,
           INDEX(社員情報!$A:$O,MATCH($A20,社員情報!$A:$A,0),MATCH(AF$11,社員情報!$2:$2,0))))</f>
        <v>0</v>
      </c>
      <c r="AI20" s="70"/>
      <c r="AJ20" s="71"/>
      <c r="AK20" s="71"/>
      <c r="AL20" s="71"/>
      <c r="AM20" s="71"/>
      <c r="AN20" s="71"/>
      <c r="AO20" s="72"/>
      <c r="AP20" s="70"/>
      <c r="AQ20" s="71"/>
      <c r="AR20" s="71"/>
      <c r="AS20" s="71"/>
      <c r="AT20" s="71"/>
      <c r="AU20" s="71"/>
      <c r="AV20" s="72"/>
      <c r="AW20" s="70"/>
      <c r="AX20" s="71"/>
      <c r="AY20" s="71"/>
      <c r="AZ20" s="71"/>
      <c r="BA20" s="71"/>
      <c r="BB20" s="71"/>
      <c r="BC20" s="72"/>
      <c r="BD20" s="70"/>
      <c r="BE20" s="71"/>
      <c r="BF20" s="71"/>
      <c r="BG20" s="71"/>
      <c r="BH20" s="71"/>
      <c r="BI20" s="71"/>
      <c r="BJ20" s="72"/>
      <c r="BK20" s="70"/>
      <c r="BL20" s="71"/>
      <c r="BM20" s="71"/>
      <c r="BN20" s="71"/>
      <c r="BO20" s="71"/>
      <c r="BP20" s="71"/>
      <c r="BQ20" s="72"/>
      <c r="BR20" s="70"/>
      <c r="BS20" s="71"/>
      <c r="BT20" s="71"/>
      <c r="BU20" s="71"/>
      <c r="BV20" s="71"/>
      <c r="BW20" s="71"/>
      <c r="BX20" s="72"/>
      <c r="BY20" s="70"/>
      <c r="BZ20" s="71"/>
      <c r="CA20" s="71"/>
      <c r="CB20" s="71"/>
      <c r="CC20" s="71"/>
      <c r="CD20" s="71"/>
      <c r="CE20" s="72"/>
      <c r="CF20" s="70"/>
      <c r="CG20" s="71"/>
      <c r="CH20" s="71"/>
      <c r="CI20" s="71"/>
      <c r="CJ20" s="71"/>
      <c r="CK20" s="71"/>
      <c r="CL20" s="72"/>
      <c r="CM20" s="70"/>
      <c r="CN20" s="71"/>
      <c r="CO20" s="71"/>
      <c r="CP20" s="71"/>
      <c r="CQ20" s="71"/>
      <c r="CR20" s="71"/>
      <c r="CS20" s="72"/>
      <c r="CT20" s="70"/>
      <c r="CU20" s="71"/>
      <c r="CV20" s="71"/>
      <c r="CW20" s="71"/>
      <c r="CX20" s="71"/>
      <c r="CY20" s="71"/>
      <c r="CZ20" s="72"/>
      <c r="DA20" s="70"/>
      <c r="DB20" s="71"/>
      <c r="DC20" s="71"/>
      <c r="DD20" s="71"/>
      <c r="DE20" s="71"/>
      <c r="DF20" s="71"/>
      <c r="DG20" s="72"/>
      <c r="DH20" s="70"/>
      <c r="DI20" s="71"/>
      <c r="DJ20" s="71"/>
      <c r="DK20" s="71"/>
      <c r="DL20" s="71"/>
      <c r="DM20" s="71"/>
      <c r="DN20" s="72"/>
      <c r="DO20" s="70"/>
      <c r="DP20" s="71"/>
      <c r="DQ20" s="71"/>
      <c r="DR20" s="71"/>
      <c r="DS20" s="71"/>
      <c r="DT20" s="71"/>
      <c r="DU20" s="72"/>
      <c r="DV20" s="70"/>
      <c r="DW20" s="71"/>
      <c r="DX20" s="71"/>
      <c r="DY20" s="71"/>
      <c r="DZ20" s="71"/>
      <c r="EA20" s="71"/>
      <c r="EB20" s="72"/>
      <c r="EC20" s="70"/>
      <c r="ED20" s="71"/>
      <c r="EE20" s="71"/>
      <c r="EF20" s="71"/>
      <c r="EG20" s="71"/>
      <c r="EH20" s="71"/>
      <c r="EI20" s="72"/>
      <c r="EJ20" s="70"/>
      <c r="EK20" s="71"/>
      <c r="EL20" s="71"/>
      <c r="EM20" s="71"/>
      <c r="EN20" s="71"/>
      <c r="EO20" s="71"/>
      <c r="EP20" s="72"/>
      <c r="EQ20" s="70"/>
      <c r="ER20" s="71"/>
      <c r="ES20" s="71"/>
      <c r="ET20" s="71"/>
      <c r="EU20" s="71"/>
      <c r="EV20" s="71"/>
      <c r="EW20" s="72"/>
      <c r="EX20" s="70"/>
      <c r="EY20" s="71"/>
      <c r="EZ20" s="71"/>
      <c r="FA20" s="71"/>
      <c r="FB20" s="71"/>
      <c r="FC20" s="71"/>
      <c r="FD20" s="72"/>
      <c r="FE20" s="70"/>
      <c r="FF20" s="71"/>
      <c r="FG20" s="71"/>
      <c r="FH20" s="71"/>
      <c r="FI20" s="71"/>
      <c r="FJ20" s="71"/>
      <c r="FK20" s="72"/>
      <c r="FL20" s="70"/>
      <c r="FM20" s="71"/>
      <c r="FN20" s="71"/>
      <c r="FO20" s="71"/>
      <c r="FP20" s="71"/>
      <c r="FQ20" s="71"/>
      <c r="FR20" s="72"/>
      <c r="FS20" s="70"/>
      <c r="FT20" s="71"/>
      <c r="FU20" s="71"/>
      <c r="FV20" s="71"/>
      <c r="FW20" s="71"/>
      <c r="FX20" s="71"/>
      <c r="FY20" s="72"/>
      <c r="FZ20" s="70"/>
      <c r="GA20" s="71"/>
      <c r="GB20" s="71"/>
      <c r="GC20" s="71"/>
      <c r="GD20" s="71"/>
      <c r="GE20" s="71"/>
      <c r="GF20" s="72"/>
      <c r="GG20" s="70"/>
      <c r="GH20" s="71"/>
      <c r="GI20" s="71"/>
      <c r="GJ20" s="71"/>
      <c r="GK20" s="71"/>
      <c r="GL20" s="71"/>
      <c r="GM20" s="72"/>
      <c r="GN20" s="70"/>
      <c r="GO20" s="71"/>
      <c r="GP20" s="71"/>
      <c r="GQ20" s="71"/>
      <c r="GR20" s="71"/>
      <c r="GS20" s="71"/>
      <c r="GT20" s="72"/>
      <c r="GU20" s="70"/>
      <c r="GV20" s="71"/>
      <c r="GW20" s="71"/>
      <c r="GX20" s="71"/>
      <c r="GY20" s="71"/>
      <c r="GZ20" s="71"/>
      <c r="HA20" s="72"/>
      <c r="HB20" s="70"/>
      <c r="HC20" s="71"/>
      <c r="HD20" s="71"/>
      <c r="HE20" s="71"/>
      <c r="HF20" s="71"/>
      <c r="HG20" s="71"/>
      <c r="HH20" s="72"/>
      <c r="HI20" s="70"/>
      <c r="HJ20" s="71"/>
      <c r="HK20" s="71"/>
      <c r="HL20" s="71"/>
      <c r="HM20" s="71"/>
      <c r="HN20" s="71"/>
      <c r="HO20" s="72"/>
      <c r="HP20" s="70"/>
      <c r="HQ20" s="71"/>
      <c r="HR20" s="71"/>
      <c r="HS20" s="71"/>
      <c r="HT20" s="71"/>
      <c r="HU20" s="71"/>
      <c r="HV20" s="72"/>
      <c r="HW20" s="70"/>
      <c r="HX20" s="71"/>
      <c r="HY20" s="71"/>
      <c r="HZ20" s="71"/>
      <c r="IA20" s="71"/>
      <c r="IB20" s="71"/>
      <c r="IC20" s="72"/>
      <c r="ID20" s="70"/>
      <c r="IE20" s="71"/>
      <c r="IF20" s="71"/>
      <c r="IG20" s="71"/>
      <c r="IH20" s="71"/>
      <c r="II20" s="71"/>
      <c r="IJ20" s="72"/>
      <c r="IK20" s="70"/>
      <c r="IL20" s="71"/>
      <c r="IM20" s="71"/>
      <c r="IN20" s="71"/>
      <c r="IO20" s="71"/>
      <c r="IP20" s="71"/>
      <c r="IQ20" s="72"/>
      <c r="IR20" s="70"/>
      <c r="IS20" s="71"/>
      <c r="IT20" s="71"/>
      <c r="IU20" s="71"/>
      <c r="IV20" s="71"/>
      <c r="IW20" s="71"/>
      <c r="IX20" s="72"/>
      <c r="IY20" s="70"/>
      <c r="IZ20" s="71"/>
      <c r="JA20" s="71"/>
      <c r="JB20" s="71"/>
      <c r="JC20" s="71"/>
      <c r="JD20" s="71"/>
      <c r="JE20" s="72"/>
      <c r="JF20" s="70"/>
      <c r="JG20" s="71"/>
      <c r="JH20" s="71"/>
      <c r="JI20" s="71"/>
      <c r="JJ20" s="71"/>
      <c r="JK20" s="71"/>
      <c r="JL20" s="72"/>
      <c r="JM20" s="70"/>
      <c r="JN20" s="71"/>
      <c r="JO20" s="71"/>
      <c r="JP20" s="71"/>
      <c r="JQ20" s="71"/>
      <c r="JR20" s="71"/>
      <c r="JS20" s="72"/>
      <c r="JT20" s="70"/>
      <c r="JU20" s="71"/>
      <c r="JV20" s="71"/>
      <c r="JW20" s="71"/>
      <c r="JX20" s="71"/>
      <c r="JY20" s="71"/>
      <c r="JZ20" s="72"/>
      <c r="KA20" s="70"/>
      <c r="KB20" s="71"/>
      <c r="KC20" s="71"/>
      <c r="KD20" s="71"/>
      <c r="KE20" s="71"/>
      <c r="KF20" s="71"/>
      <c r="KG20" s="72"/>
      <c r="KH20" s="70"/>
      <c r="KI20" s="71"/>
      <c r="KJ20" s="71"/>
      <c r="KK20" s="71"/>
      <c r="KL20" s="71"/>
      <c r="KM20" s="71"/>
      <c r="KN20" s="72"/>
      <c r="KO20" s="70"/>
      <c r="KP20" s="71"/>
      <c r="KQ20" s="71"/>
      <c r="KR20" s="71"/>
      <c r="KS20" s="71"/>
      <c r="KT20" s="71"/>
      <c r="KU20" s="72"/>
      <c r="KV20" s="70"/>
      <c r="KW20" s="71"/>
      <c r="KX20" s="71"/>
      <c r="KY20" s="71"/>
      <c r="KZ20" s="71"/>
      <c r="LA20" s="71"/>
      <c r="LB20" s="72"/>
      <c r="LC20" s="70"/>
      <c r="LD20" s="71"/>
      <c r="LE20" s="71"/>
      <c r="LF20" s="71"/>
      <c r="LG20" s="71"/>
      <c r="LH20" s="71"/>
      <c r="LI20" s="72"/>
      <c r="LJ20" s="70"/>
      <c r="LK20" s="71"/>
      <c r="LL20" s="71"/>
      <c r="LM20" s="71"/>
      <c r="LN20" s="71"/>
      <c r="LO20" s="71"/>
      <c r="LP20" s="72"/>
      <c r="LQ20" s="70"/>
      <c r="LR20" s="71"/>
      <c r="LS20" s="71"/>
      <c r="LT20" s="71"/>
      <c r="LU20" s="71"/>
      <c r="LV20" s="71"/>
      <c r="LW20" s="72"/>
      <c r="LX20" s="70"/>
      <c r="LY20" s="71"/>
      <c r="LZ20" s="71"/>
      <c r="MA20" s="71"/>
      <c r="MB20" s="71"/>
      <c r="MC20" s="71"/>
      <c r="MD20" s="72"/>
      <c r="ME20" s="70"/>
      <c r="MF20" s="71"/>
      <c r="MG20" s="71"/>
      <c r="MH20" s="71"/>
      <c r="MI20" s="71"/>
      <c r="MJ20" s="71"/>
      <c r="MK20" s="72"/>
      <c r="ML20" s="70"/>
      <c r="MM20" s="71"/>
      <c r="MN20" s="71"/>
      <c r="MO20" s="71"/>
      <c r="MP20" s="71"/>
      <c r="MQ20" s="71"/>
      <c r="MR20" s="72"/>
      <c r="MS20" s="70"/>
      <c r="MT20" s="71"/>
      <c r="MU20" s="71"/>
      <c r="MV20" s="71"/>
      <c r="MW20" s="71"/>
      <c r="MX20" s="71"/>
      <c r="MY20" s="72"/>
      <c r="MZ20" s="70"/>
      <c r="NA20" s="71"/>
      <c r="NB20" s="71"/>
      <c r="NC20" s="71"/>
      <c r="ND20" s="71"/>
      <c r="NE20" s="71"/>
      <c r="NF20" s="72"/>
      <c r="NG20" s="70"/>
      <c r="NH20" s="71"/>
      <c r="NI20" s="71"/>
      <c r="NJ20" s="71"/>
      <c r="NK20" s="71"/>
      <c r="NL20" s="71"/>
      <c r="NM20" s="72"/>
      <c r="NN20" s="70"/>
      <c r="NO20" s="71"/>
      <c r="NP20" s="71"/>
      <c r="NQ20" s="71"/>
      <c r="NR20" s="71"/>
      <c r="NS20" s="71"/>
      <c r="NT20" s="72"/>
      <c r="NU20" s="70"/>
      <c r="NV20" s="71"/>
      <c r="NW20" s="71"/>
      <c r="NX20" s="71"/>
      <c r="NY20" s="71"/>
      <c r="NZ20" s="71"/>
      <c r="OA20" s="72"/>
      <c r="OB20" s="70"/>
      <c r="OC20" s="71"/>
      <c r="OD20" s="71"/>
      <c r="OE20" s="71"/>
      <c r="OF20" s="71"/>
      <c r="OG20" s="71"/>
      <c r="OH20" s="72"/>
      <c r="OI20" s="70"/>
      <c r="OJ20" s="71"/>
      <c r="OK20" s="71"/>
      <c r="OL20" s="71"/>
      <c r="OM20" s="71"/>
      <c r="ON20" s="71"/>
      <c r="OO20" s="72"/>
      <c r="OP20" s="70"/>
      <c r="OQ20" s="71"/>
      <c r="OR20" s="71"/>
      <c r="OS20" s="71"/>
      <c r="OT20" s="71"/>
      <c r="OU20" s="71"/>
      <c r="OV20" s="72"/>
      <c r="OW20" s="70"/>
      <c r="OX20" s="71"/>
      <c r="OY20" s="71"/>
      <c r="OZ20" s="71"/>
      <c r="PA20" s="71"/>
      <c r="PB20" s="71"/>
      <c r="PC20" s="72"/>
      <c r="PD20" s="70"/>
      <c r="PE20" s="71"/>
      <c r="PF20" s="71"/>
      <c r="PG20" s="71"/>
      <c r="PH20" s="71"/>
      <c r="PI20" s="71"/>
      <c r="PJ20" s="72"/>
      <c r="PK20" s="70"/>
      <c r="PL20" s="71"/>
      <c r="PM20" s="71"/>
      <c r="PN20" s="71"/>
      <c r="PO20" s="71"/>
      <c r="PP20" s="71"/>
      <c r="PQ20" s="72"/>
      <c r="PR20" s="70"/>
      <c r="PS20" s="71"/>
      <c r="PT20" s="71"/>
      <c r="PU20" s="71"/>
      <c r="PV20" s="71"/>
      <c r="PW20" s="71"/>
      <c r="PX20" s="72"/>
      <c r="PY20" s="70"/>
      <c r="PZ20" s="71"/>
      <c r="QA20" s="71"/>
      <c r="QB20" s="71"/>
      <c r="QC20" s="71"/>
      <c r="QD20" s="71"/>
      <c r="QE20" s="72"/>
      <c r="QF20" s="70"/>
      <c r="QG20" s="71"/>
      <c r="QH20" s="71"/>
      <c r="QI20" s="71"/>
      <c r="QJ20" s="71"/>
      <c r="QK20" s="71"/>
      <c r="QL20" s="72"/>
      <c r="QM20" s="70"/>
      <c r="QN20" s="71"/>
      <c r="QO20" s="71"/>
      <c r="QP20" s="71"/>
      <c r="QQ20" s="71"/>
      <c r="QR20" s="71"/>
      <c r="QS20" s="72"/>
      <c r="QT20" s="70"/>
      <c r="QU20" s="71"/>
      <c r="QV20" s="71"/>
      <c r="QW20" s="71"/>
      <c r="QX20" s="71"/>
      <c r="QY20" s="71"/>
      <c r="QZ20" s="72"/>
      <c r="RA20" s="70"/>
      <c r="RB20" s="71"/>
      <c r="RC20" s="71"/>
      <c r="RD20" s="71"/>
      <c r="RE20" s="71"/>
      <c r="RF20" s="71"/>
      <c r="RG20" s="72"/>
      <c r="RH20" s="70"/>
      <c r="RI20" s="71"/>
      <c r="RJ20" s="71"/>
      <c r="RK20" s="71"/>
      <c r="RL20" s="71"/>
      <c r="RM20" s="71"/>
      <c r="RN20" s="72"/>
      <c r="RO20" s="70"/>
      <c r="RP20" s="71"/>
      <c r="RQ20" s="71"/>
      <c r="RR20" s="71"/>
      <c r="RS20" s="71"/>
      <c r="RT20" s="71"/>
      <c r="RU20" s="72"/>
      <c r="RV20" s="70"/>
      <c r="RW20" s="71"/>
      <c r="RX20" s="71"/>
      <c r="RY20" s="71"/>
      <c r="RZ20" s="71"/>
      <c r="SA20" s="71"/>
      <c r="SB20" s="72"/>
      <c r="SC20" s="70"/>
      <c r="SD20" s="71"/>
      <c r="SE20" s="71"/>
      <c r="SF20" s="71"/>
      <c r="SG20" s="71"/>
      <c r="SH20" s="71"/>
      <c r="SI20" s="72"/>
      <c r="SJ20" s="70"/>
      <c r="SK20" s="71"/>
      <c r="SL20" s="71"/>
      <c r="SM20" s="71"/>
      <c r="SN20" s="71"/>
      <c r="SO20" s="71"/>
      <c r="SP20" s="72"/>
      <c r="SQ20" s="70"/>
      <c r="SR20" s="71"/>
      <c r="SS20" s="71"/>
      <c r="ST20" s="71"/>
      <c r="SU20" s="71"/>
      <c r="SV20" s="71"/>
      <c r="SW20" s="72"/>
      <c r="SX20" s="70"/>
      <c r="SY20" s="71"/>
      <c r="SZ20" s="71"/>
      <c r="TA20" s="71"/>
      <c r="TB20" s="71"/>
      <c r="TC20" s="71"/>
      <c r="TD20" s="72"/>
      <c r="TE20" s="70"/>
      <c r="TF20" s="71"/>
      <c r="TG20" s="71"/>
      <c r="TH20" s="71"/>
      <c r="TI20" s="71"/>
      <c r="TJ20" s="71"/>
      <c r="TK20" s="72"/>
      <c r="TL20" s="70"/>
      <c r="TM20" s="71"/>
      <c r="TN20" s="71"/>
      <c r="TO20" s="71"/>
      <c r="TP20" s="71"/>
      <c r="TQ20" s="71"/>
      <c r="TR20" s="72"/>
      <c r="TS20" s="70"/>
      <c r="TT20" s="71"/>
      <c r="TU20" s="71"/>
      <c r="TV20" s="71"/>
      <c r="TW20" s="71"/>
      <c r="TX20" s="71"/>
      <c r="TY20" s="72"/>
      <c r="TZ20" s="70"/>
      <c r="UA20" s="71"/>
      <c r="UB20" s="71"/>
      <c r="UC20" s="71"/>
      <c r="UD20" s="71"/>
      <c r="UE20" s="71"/>
      <c r="UF20" s="72"/>
      <c r="UG20" s="70"/>
      <c r="UH20" s="71"/>
      <c r="UI20" s="71"/>
      <c r="UJ20" s="71"/>
      <c r="UK20" s="71"/>
      <c r="UL20" s="71"/>
      <c r="UM20" s="72"/>
      <c r="UN20" s="70"/>
      <c r="UO20" s="71"/>
      <c r="UP20" s="71"/>
      <c r="UQ20" s="71"/>
      <c r="UR20" s="71"/>
      <c r="US20" s="71"/>
      <c r="UT20" s="72"/>
      <c r="UU20" s="70"/>
      <c r="UV20" s="71"/>
      <c r="UW20" s="71"/>
      <c r="UX20" s="71"/>
      <c r="UY20" s="71"/>
      <c r="UZ20" s="71"/>
      <c r="VA20" s="72"/>
      <c r="VB20" s="70"/>
      <c r="VC20" s="71"/>
      <c r="VD20" s="71"/>
      <c r="VE20" s="71"/>
      <c r="VF20" s="71"/>
      <c r="VG20" s="71"/>
      <c r="VH20" s="72"/>
      <c r="VI20" s="70"/>
      <c r="VJ20" s="71"/>
      <c r="VK20" s="71"/>
      <c r="VL20" s="71"/>
      <c r="VM20" s="71"/>
      <c r="VN20" s="71"/>
      <c r="VO20" s="72"/>
      <c r="VP20" s="70"/>
      <c r="VQ20" s="71"/>
      <c r="VR20" s="71"/>
      <c r="VS20" s="71"/>
      <c r="VT20" s="71"/>
      <c r="VU20" s="71"/>
      <c r="VV20" s="72"/>
      <c r="VW20" s="70"/>
      <c r="VX20" s="71"/>
      <c r="VY20" s="71"/>
      <c r="VZ20" s="71"/>
      <c r="WA20" s="71"/>
      <c r="WB20" s="71"/>
      <c r="WC20" s="72"/>
      <c r="WD20" s="70"/>
      <c r="WE20" s="71"/>
      <c r="WF20" s="71"/>
      <c r="WG20" s="71"/>
      <c r="WH20" s="71"/>
      <c r="WI20" s="71"/>
      <c r="WJ20" s="72"/>
      <c r="WK20" s="70"/>
      <c r="WL20" s="71"/>
      <c r="WM20" s="71"/>
      <c r="WN20" s="71"/>
      <c r="WO20" s="71"/>
      <c r="WP20" s="71"/>
      <c r="WQ20" s="72"/>
      <c r="WR20" s="70"/>
      <c r="WS20" s="71"/>
      <c r="WT20" s="71"/>
      <c r="WU20" s="71"/>
      <c r="WV20" s="71"/>
      <c r="WW20" s="71"/>
      <c r="WX20" s="72"/>
      <c r="WY20" s="70"/>
      <c r="WZ20" s="71"/>
      <c r="XA20" s="71"/>
      <c r="XB20" s="71"/>
      <c r="XC20" s="71"/>
      <c r="XD20" s="71"/>
      <c r="XE20" s="72"/>
      <c r="XF20" s="70"/>
      <c r="XG20" s="71"/>
      <c r="XH20" s="71"/>
      <c r="XI20" s="71"/>
      <c r="XJ20" s="71"/>
      <c r="XK20" s="71"/>
      <c r="XL20" s="72"/>
      <c r="XM20" s="70"/>
      <c r="XN20" s="71"/>
      <c r="XO20" s="71"/>
      <c r="XP20" s="71"/>
      <c r="XQ20" s="71"/>
      <c r="XR20" s="71"/>
      <c r="XS20" s="72"/>
      <c r="XT20" s="70"/>
      <c r="XU20" s="71"/>
      <c r="XV20" s="71"/>
      <c r="XW20" s="71"/>
      <c r="XX20" s="71"/>
      <c r="XY20" s="71"/>
      <c r="XZ20" s="72"/>
      <c r="YA20" s="70"/>
      <c r="YB20" s="71"/>
      <c r="YC20" s="71"/>
      <c r="YD20" s="71"/>
      <c r="YE20" s="71"/>
      <c r="YF20" s="71"/>
      <c r="YG20" s="72"/>
      <c r="YH20" s="70"/>
      <c r="YI20" s="71"/>
      <c r="YJ20" s="71"/>
      <c r="YK20" s="71"/>
      <c r="YL20" s="71"/>
      <c r="YM20" s="71"/>
      <c r="YN20" s="72"/>
      <c r="YO20" s="70"/>
      <c r="YP20" s="71"/>
      <c r="YQ20" s="71"/>
      <c r="YR20" s="71"/>
      <c r="YS20" s="71"/>
      <c r="YT20" s="71"/>
      <c r="YU20" s="72"/>
      <c r="YV20" s="70"/>
      <c r="YW20" s="71"/>
      <c r="YX20" s="71"/>
      <c r="YY20" s="71"/>
      <c r="YZ20" s="71"/>
      <c r="ZA20" s="71"/>
      <c r="ZB20" s="72"/>
      <c r="ZC20" s="70"/>
      <c r="ZD20" s="71"/>
      <c r="ZE20" s="71"/>
      <c r="ZF20" s="71"/>
      <c r="ZG20" s="71"/>
      <c r="ZH20" s="71"/>
      <c r="ZI20" s="72"/>
      <c r="ZJ20" s="70"/>
      <c r="ZK20" s="71"/>
      <c r="ZL20" s="71"/>
      <c r="ZM20" s="71"/>
      <c r="ZN20" s="71"/>
      <c r="ZO20" s="71"/>
      <c r="ZP20" s="72"/>
      <c r="ZQ20" s="70"/>
      <c r="ZR20" s="71"/>
      <c r="ZS20" s="71"/>
      <c r="ZT20" s="71"/>
      <c r="ZU20" s="71"/>
      <c r="ZV20" s="71"/>
      <c r="ZW20" s="72"/>
      <c r="ZX20" s="70"/>
      <c r="ZY20" s="71"/>
      <c r="ZZ20" s="71"/>
      <c r="AAA20" s="71"/>
      <c r="AAB20" s="71"/>
      <c r="AAC20" s="71"/>
      <c r="AAD20" s="72"/>
      <c r="AAE20" s="70"/>
      <c r="AAF20" s="71"/>
      <c r="AAG20" s="71"/>
      <c r="AAH20" s="71"/>
      <c r="AAI20" s="71"/>
      <c r="AAJ20" s="71"/>
      <c r="AAK20" s="72"/>
      <c r="AAL20" s="70"/>
      <c r="AAM20" s="71"/>
      <c r="AAN20" s="71"/>
      <c r="AAO20" s="71"/>
      <c r="AAP20" s="71"/>
      <c r="AAQ20" s="71"/>
      <c r="AAR20" s="72"/>
      <c r="AAS20" s="70"/>
      <c r="AAT20" s="71"/>
      <c r="AAU20" s="71"/>
      <c r="AAV20" s="71"/>
      <c r="AAW20" s="71"/>
      <c r="AAX20" s="71"/>
      <c r="AAY20" s="72"/>
      <c r="AAZ20" s="70"/>
      <c r="ABA20" s="71"/>
      <c r="ABB20" s="71"/>
      <c r="ABC20" s="71"/>
      <c r="ABD20" s="71"/>
      <c r="ABE20" s="71"/>
      <c r="ABF20" s="72"/>
      <c r="ABG20" s="70"/>
      <c r="ABH20" s="71"/>
      <c r="ABI20" s="71"/>
      <c r="ABJ20" s="71"/>
      <c r="ABK20" s="71"/>
      <c r="ABL20" s="71"/>
      <c r="ABM20" s="72"/>
      <c r="ABN20" s="70"/>
      <c r="ABO20" s="71"/>
      <c r="ABP20" s="71"/>
      <c r="ABQ20" s="71"/>
      <c r="ABR20" s="71"/>
      <c r="ABS20" s="71"/>
      <c r="ABT20" s="72"/>
      <c r="ABU20" s="70"/>
      <c r="ABV20" s="71"/>
      <c r="ABW20" s="71"/>
      <c r="ABX20" s="71"/>
      <c r="ABY20" s="71"/>
      <c r="ABZ20" s="71"/>
      <c r="ACA20" s="72"/>
      <c r="ACB20" s="70"/>
      <c r="ACC20" s="71"/>
      <c r="ACD20" s="71"/>
      <c r="ACE20" s="71"/>
      <c r="ACF20" s="71"/>
      <c r="ACG20" s="71"/>
      <c r="ACH20" s="72"/>
      <c r="ACI20" s="70"/>
      <c r="ACJ20" s="71"/>
      <c r="ACK20" s="71"/>
      <c r="ACL20" s="71"/>
      <c r="ACM20" s="71"/>
      <c r="ACN20" s="71"/>
      <c r="ACO20" s="72"/>
      <c r="ACP20" s="70"/>
      <c r="ACQ20" s="71"/>
      <c r="ACR20" s="71"/>
      <c r="ACS20" s="71"/>
      <c r="ACT20" s="71"/>
      <c r="ACU20" s="71"/>
      <c r="ACV20" s="72"/>
      <c r="ACW20" s="70"/>
      <c r="ACX20" s="71"/>
      <c r="ACY20" s="71"/>
      <c r="ACZ20" s="71"/>
      <c r="ADA20" s="71"/>
      <c r="ADB20" s="71"/>
      <c r="ADC20" s="72"/>
      <c r="ADD20" s="70"/>
      <c r="ADE20" s="71"/>
      <c r="ADF20" s="71"/>
      <c r="ADG20" s="71"/>
      <c r="ADH20" s="71"/>
      <c r="ADI20" s="71"/>
      <c r="ADJ20" s="72"/>
      <c r="ADK20" s="70"/>
      <c r="ADL20" s="71"/>
      <c r="ADM20" s="71"/>
      <c r="ADN20" s="71"/>
      <c r="ADO20" s="71"/>
      <c r="ADP20" s="71"/>
      <c r="ADQ20" s="72"/>
      <c r="ADR20" s="70"/>
      <c r="ADS20" s="71"/>
      <c r="ADT20" s="71"/>
      <c r="ADU20" s="71"/>
      <c r="ADV20" s="71"/>
      <c r="ADW20" s="71"/>
      <c r="ADX20" s="72"/>
      <c r="ADY20" s="70"/>
      <c r="ADZ20" s="71"/>
      <c r="AEA20" s="71"/>
      <c r="AEB20" s="71"/>
      <c r="AEC20" s="71"/>
      <c r="AED20" s="71"/>
      <c r="AEE20" s="72"/>
      <c r="AEF20" s="70"/>
      <c r="AEG20" s="71"/>
      <c r="AEH20" s="71"/>
      <c r="AEI20" s="71"/>
      <c r="AEJ20" s="71"/>
      <c r="AEK20" s="71"/>
      <c r="AEL20" s="72"/>
      <c r="AEM20" s="70"/>
      <c r="AEN20" s="71"/>
      <c r="AEO20" s="71"/>
      <c r="AEP20" s="71"/>
      <c r="AEQ20" s="71"/>
      <c r="AER20" s="71"/>
      <c r="AES20" s="72"/>
      <c r="AET20" s="70"/>
      <c r="AEU20" s="71"/>
      <c r="AEV20" s="71"/>
      <c r="AEW20" s="71"/>
      <c r="AEX20" s="71"/>
      <c r="AEY20" s="71"/>
      <c r="AEZ20" s="72"/>
      <c r="AFA20" s="70"/>
      <c r="AFB20" s="71"/>
      <c r="AFC20" s="71"/>
      <c r="AFD20" s="71"/>
      <c r="AFE20" s="71"/>
      <c r="AFF20" s="71"/>
      <c r="AFG20" s="72"/>
      <c r="AFH20" s="70"/>
      <c r="AFI20" s="71"/>
      <c r="AFJ20" s="71"/>
      <c r="AFK20" s="71"/>
      <c r="AFL20" s="71"/>
      <c r="AFM20" s="71"/>
      <c r="AFN20" s="72"/>
      <c r="AFO20" s="70"/>
      <c r="AFP20" s="71"/>
      <c r="AFQ20" s="71"/>
      <c r="AFR20" s="71"/>
      <c r="AFS20" s="71"/>
      <c r="AFT20" s="71"/>
      <c r="AFU20" s="72"/>
      <c r="AFV20" s="70"/>
      <c r="AFW20" s="71"/>
      <c r="AFX20" s="71"/>
      <c r="AFY20" s="71"/>
      <c r="AFZ20" s="71"/>
      <c r="AGA20" s="71"/>
      <c r="AGB20" s="72"/>
      <c r="AGC20" s="70"/>
      <c r="AGD20" s="71"/>
      <c r="AGE20" s="71"/>
      <c r="AGF20" s="71"/>
      <c r="AGG20" s="71"/>
      <c r="AGH20" s="71"/>
      <c r="AGI20" s="72"/>
      <c r="AGJ20" s="70"/>
      <c r="AGK20" s="71"/>
      <c r="AGL20" s="71"/>
      <c r="AGM20" s="71"/>
      <c r="AGN20" s="71"/>
      <c r="AGO20" s="71"/>
      <c r="AGP20" s="72"/>
      <c r="AGQ20" s="70"/>
      <c r="AGR20" s="71"/>
      <c r="AGS20" s="71"/>
      <c r="AGT20" s="71"/>
      <c r="AGU20" s="71"/>
      <c r="AGV20" s="71"/>
      <c r="AGW20" s="72"/>
      <c r="AGX20" s="70"/>
      <c r="AGY20" s="71"/>
      <c r="AGZ20" s="71"/>
      <c r="AHA20" s="71"/>
      <c r="AHB20" s="71"/>
      <c r="AHC20" s="71"/>
      <c r="AHD20" s="72"/>
      <c r="AHE20" s="70"/>
      <c r="AHF20" s="71"/>
      <c r="AHG20" s="71"/>
      <c r="AHH20" s="71"/>
      <c r="AHI20" s="71"/>
      <c r="AHJ20" s="71"/>
      <c r="AHK20" s="72"/>
      <c r="AHL20" s="70"/>
      <c r="AHM20" s="71"/>
      <c r="AHN20" s="71"/>
      <c r="AHO20" s="71"/>
      <c r="AHP20" s="71"/>
      <c r="AHQ20" s="71"/>
      <c r="AHR20" s="72"/>
      <c r="AHS20" s="70"/>
      <c r="AHT20" s="71"/>
      <c r="AHU20" s="71"/>
      <c r="AHV20" s="71"/>
      <c r="AHW20" s="71"/>
      <c r="AHX20" s="71"/>
      <c r="AHY20" s="72"/>
      <c r="AHZ20" s="70"/>
      <c r="AIA20" s="71"/>
      <c r="AIB20" s="71"/>
      <c r="AIC20" s="71"/>
      <c r="AID20" s="71"/>
      <c r="AIE20" s="71"/>
      <c r="AIF20" s="72"/>
      <c r="AIG20" s="70"/>
      <c r="AIH20" s="71"/>
      <c r="AII20" s="71"/>
      <c r="AIJ20" s="71"/>
      <c r="AIK20" s="71"/>
      <c r="AIL20" s="71"/>
      <c r="AIM20" s="72"/>
      <c r="AIN20" s="70"/>
      <c r="AIO20" s="71"/>
      <c r="AIP20" s="71"/>
      <c r="AIQ20" s="71"/>
      <c r="AIR20" s="71"/>
      <c r="AIS20" s="71"/>
      <c r="AIT20" s="72"/>
      <c r="AIU20" s="70"/>
      <c r="AIV20" s="71"/>
      <c r="AIW20" s="71"/>
      <c r="AIX20" s="71"/>
      <c r="AIY20" s="71"/>
      <c r="AIZ20" s="71"/>
      <c r="AJA20" s="72"/>
      <c r="AJB20" s="70"/>
      <c r="AJC20" s="71"/>
      <c r="AJD20" s="71"/>
      <c r="AJE20" s="71"/>
      <c r="AJF20" s="71"/>
      <c r="AJG20" s="71"/>
      <c r="AJH20" s="72"/>
      <c r="AJI20" s="70"/>
      <c r="AJJ20" s="71"/>
      <c r="AJK20" s="71"/>
      <c r="AJL20" s="71"/>
      <c r="AJM20" s="71"/>
      <c r="AJN20" s="71"/>
      <c r="AJO20" s="72"/>
      <c r="AJP20" s="70"/>
      <c r="AJQ20" s="71"/>
      <c r="AJR20" s="71"/>
      <c r="AJS20" s="71"/>
      <c r="AJT20" s="71"/>
      <c r="AJU20" s="71"/>
      <c r="AJV20" s="72"/>
      <c r="AJW20" s="70"/>
      <c r="AJX20" s="71"/>
      <c r="AJY20" s="71"/>
      <c r="AJZ20" s="71"/>
      <c r="AKA20" s="71"/>
      <c r="AKB20" s="71"/>
      <c r="AKC20" s="72"/>
      <c r="AKD20" s="70"/>
      <c r="AKE20" s="71"/>
      <c r="AKF20" s="71"/>
      <c r="AKG20" s="71"/>
      <c r="AKH20" s="71"/>
      <c r="AKI20" s="71"/>
      <c r="AKJ20" s="72"/>
      <c r="AKK20" s="70"/>
      <c r="AKL20" s="71"/>
      <c r="AKM20" s="71"/>
      <c r="AKN20" s="71"/>
      <c r="AKO20" s="71"/>
      <c r="AKP20" s="71"/>
      <c r="AKQ20" s="72"/>
      <c r="AKR20" s="70"/>
      <c r="AKS20" s="71"/>
      <c r="AKT20" s="71"/>
      <c r="AKU20" s="71"/>
      <c r="AKV20" s="71"/>
      <c r="AKW20" s="71"/>
      <c r="AKX20" s="72"/>
      <c r="AKY20" s="70"/>
      <c r="AKZ20" s="71"/>
      <c r="ALA20" s="71"/>
      <c r="ALB20" s="71"/>
      <c r="ALC20" s="71"/>
      <c r="ALD20" s="71"/>
      <c r="ALE20" s="72"/>
      <c r="ALF20" s="70"/>
      <c r="ALG20" s="71"/>
      <c r="ALH20" s="71"/>
      <c r="ALI20" s="71"/>
      <c r="ALJ20" s="71"/>
      <c r="ALK20" s="71"/>
      <c r="ALL20" s="72"/>
      <c r="ALM20" s="70"/>
      <c r="ALN20" s="71"/>
      <c r="ALO20" s="71"/>
      <c r="ALP20" s="71"/>
      <c r="ALQ20" s="71"/>
      <c r="ALR20" s="71"/>
      <c r="ALS20" s="72"/>
      <c r="ALT20" s="70"/>
      <c r="ALU20" s="71"/>
      <c r="ALV20" s="71"/>
      <c r="ALW20" s="71"/>
      <c r="ALX20" s="71"/>
      <c r="ALY20" s="71"/>
      <c r="ALZ20" s="72"/>
      <c r="AMA20" s="70"/>
      <c r="AMB20" s="71"/>
      <c r="AMC20" s="71"/>
      <c r="AMD20" s="71"/>
      <c r="AME20" s="71"/>
      <c r="AMF20" s="71"/>
      <c r="AMG20" s="72"/>
      <c r="AMH20" s="70"/>
      <c r="AMI20" s="71"/>
      <c r="AMJ20" s="71"/>
      <c r="AMK20" s="71"/>
      <c r="AML20" s="71"/>
      <c r="AMM20" s="71"/>
      <c r="AMN20" s="72"/>
      <c r="AMO20" s="70"/>
      <c r="AMP20" s="71"/>
      <c r="AMQ20" s="71"/>
      <c r="AMR20" s="71"/>
      <c r="AMS20" s="71"/>
      <c r="AMT20" s="71"/>
      <c r="AMU20" s="72"/>
      <c r="AMV20" s="70"/>
      <c r="AMW20" s="71"/>
      <c r="AMX20" s="71"/>
      <c r="AMY20" s="71"/>
      <c r="AMZ20" s="71"/>
      <c r="ANA20" s="71"/>
      <c r="ANB20" s="72"/>
      <c r="ANC20" s="70"/>
      <c r="AND20" s="71"/>
      <c r="ANE20" s="71"/>
      <c r="ANF20" s="71"/>
      <c r="ANG20" s="71"/>
      <c r="ANH20" s="71"/>
      <c r="ANI20" s="72"/>
      <c r="ANJ20" s="70"/>
      <c r="ANK20" s="71"/>
      <c r="ANL20" s="71"/>
      <c r="ANM20" s="71"/>
      <c r="ANN20" s="71"/>
      <c r="ANO20" s="71"/>
      <c r="ANP20" s="72"/>
      <c r="ANQ20" s="70"/>
      <c r="ANR20" s="71"/>
      <c r="ANS20" s="71"/>
      <c r="ANT20" s="71"/>
      <c r="ANU20" s="71"/>
      <c r="ANV20" s="71"/>
      <c r="ANW20" s="72"/>
      <c r="ANX20" s="70"/>
      <c r="ANY20" s="71"/>
      <c r="ANZ20" s="71"/>
      <c r="AOA20" s="71"/>
      <c r="AOB20" s="71"/>
      <c r="AOC20" s="71"/>
      <c r="AOD20" s="72"/>
      <c r="AOE20" s="70"/>
      <c r="AOF20" s="71"/>
      <c r="AOG20" s="71"/>
      <c r="AOH20" s="71"/>
      <c r="AOI20" s="71"/>
      <c r="AOJ20" s="71"/>
      <c r="AOK20" s="72"/>
      <c r="AOL20" s="70"/>
      <c r="AOM20" s="71"/>
      <c r="AON20" s="71"/>
      <c r="AOO20" s="71"/>
      <c r="AOP20" s="71"/>
      <c r="AOQ20" s="71"/>
      <c r="AOR20" s="72"/>
      <c r="AOS20" s="70"/>
      <c r="AOT20" s="71"/>
      <c r="AOU20" s="71"/>
      <c r="AOV20" s="71"/>
      <c r="AOW20" s="71"/>
      <c r="AOX20" s="71"/>
      <c r="AOY20" s="72"/>
      <c r="AOZ20" s="70"/>
      <c r="APA20" s="71"/>
      <c r="APB20" s="71"/>
      <c r="APC20" s="71"/>
      <c r="APD20" s="71"/>
      <c r="APE20" s="71"/>
      <c r="APF20" s="72"/>
      <c r="APG20" s="70"/>
      <c r="APH20" s="71"/>
      <c r="API20" s="71"/>
      <c r="APJ20" s="71"/>
      <c r="APK20" s="71"/>
      <c r="APL20" s="71"/>
      <c r="APM20" s="72"/>
      <c r="APN20" s="70"/>
      <c r="APO20" s="71"/>
      <c r="APP20" s="71"/>
      <c r="APQ20" s="71"/>
      <c r="APR20" s="71"/>
      <c r="APS20" s="71"/>
      <c r="APT20" s="72"/>
      <c r="APU20" s="70"/>
      <c r="APV20" s="71"/>
      <c r="APW20" s="71"/>
      <c r="APX20" s="71"/>
      <c r="APY20" s="71"/>
      <c r="APZ20" s="71"/>
      <c r="AQA20" s="72"/>
      <c r="AQB20" s="70"/>
      <c r="AQC20" s="71"/>
      <c r="AQD20" s="71"/>
      <c r="AQE20" s="71"/>
      <c r="AQF20" s="71"/>
      <c r="AQG20" s="71"/>
      <c r="AQH20" s="72"/>
      <c r="AQI20" s="70"/>
      <c r="AQJ20" s="71"/>
      <c r="AQK20" s="71"/>
      <c r="AQL20" s="71"/>
      <c r="AQM20" s="71"/>
      <c r="AQN20" s="71"/>
      <c r="AQO20" s="72"/>
      <c r="AQP20" s="70"/>
      <c r="AQQ20" s="71"/>
      <c r="AQR20" s="71"/>
      <c r="AQS20" s="71"/>
      <c r="AQT20" s="71"/>
      <c r="AQU20" s="71"/>
      <c r="AQV20" s="72"/>
      <c r="AQW20" s="70"/>
      <c r="AQX20" s="71"/>
      <c r="AQY20" s="71"/>
      <c r="AQZ20" s="71"/>
      <c r="ARA20" s="71"/>
      <c r="ARB20" s="71"/>
      <c r="ARC20" s="72"/>
      <c r="ARD20" s="70"/>
      <c r="ARE20" s="71"/>
      <c r="ARF20" s="71"/>
      <c r="ARG20" s="71"/>
      <c r="ARH20" s="71"/>
      <c r="ARI20" s="71"/>
      <c r="ARJ20" s="72"/>
      <c r="ARK20" s="70"/>
      <c r="ARL20" s="71"/>
      <c r="ARM20" s="71"/>
      <c r="ARN20" s="71"/>
      <c r="ARO20" s="71"/>
      <c r="ARP20" s="71"/>
      <c r="ARQ20" s="72"/>
      <c r="ARR20" s="70"/>
      <c r="ARS20" s="71"/>
      <c r="ART20" s="71"/>
      <c r="ARU20" s="71"/>
      <c r="ARV20" s="71"/>
      <c r="ARW20" s="71"/>
      <c r="ARX20" s="72"/>
      <c r="ARY20" s="70"/>
      <c r="ARZ20" s="71"/>
      <c r="ASA20" s="71"/>
      <c r="ASB20" s="71"/>
      <c r="ASC20" s="71"/>
      <c r="ASD20" s="71"/>
      <c r="ASE20" s="72"/>
      <c r="ASF20" s="70"/>
      <c r="ASG20" s="71"/>
      <c r="ASH20" s="71"/>
      <c r="ASI20" s="71"/>
      <c r="ASJ20" s="71"/>
      <c r="ASK20" s="71"/>
      <c r="ASL20" s="72"/>
      <c r="ASM20" s="70"/>
      <c r="ASN20" s="71"/>
      <c r="ASO20" s="71"/>
      <c r="ASP20" s="71"/>
      <c r="ASQ20" s="71"/>
      <c r="ASR20" s="71"/>
      <c r="ASS20" s="72"/>
      <c r="AST20" s="70"/>
      <c r="ASU20" s="71"/>
      <c r="ASV20" s="71"/>
      <c r="ASW20" s="71"/>
      <c r="ASX20" s="71"/>
      <c r="ASY20" s="71"/>
      <c r="ASZ20" s="72"/>
      <c r="ATA20" s="70"/>
      <c r="ATB20" s="71"/>
      <c r="ATC20" s="71"/>
      <c r="ATD20" s="71"/>
      <c r="ATE20" s="71"/>
      <c r="ATF20" s="71"/>
      <c r="ATG20" s="72"/>
      <c r="ATH20" s="70"/>
      <c r="ATI20" s="71"/>
      <c r="ATJ20" s="71"/>
      <c r="ATK20" s="71"/>
      <c r="ATL20" s="71"/>
      <c r="ATM20" s="71"/>
      <c r="ATN20" s="72"/>
      <c r="ATO20" s="70"/>
      <c r="ATP20" s="71"/>
      <c r="ATQ20" s="71"/>
      <c r="ATR20" s="71"/>
      <c r="ATS20" s="71"/>
      <c r="ATT20" s="71"/>
      <c r="ATU20" s="72"/>
      <c r="ATV20" s="70"/>
      <c r="ATW20" s="71"/>
      <c r="ATX20" s="71"/>
      <c r="ATY20" s="71"/>
      <c r="ATZ20" s="71"/>
      <c r="AUA20" s="71"/>
      <c r="AUB20" s="72"/>
      <c r="AUC20" s="70"/>
      <c r="AUD20" s="71"/>
      <c r="AUE20" s="71"/>
      <c r="AUF20" s="71"/>
      <c r="AUG20" s="71"/>
      <c r="AUH20" s="71"/>
      <c r="AUI20" s="72"/>
      <c r="AUJ20" s="70"/>
      <c r="AUK20" s="71"/>
      <c r="AUL20" s="71"/>
      <c r="AUM20" s="71"/>
      <c r="AUN20" s="71"/>
      <c r="AUO20" s="71"/>
      <c r="AUP20" s="72"/>
      <c r="AUQ20" s="70"/>
      <c r="AUR20" s="71"/>
      <c r="AUS20" s="71"/>
      <c r="AUT20" s="71"/>
      <c r="AUU20" s="71"/>
      <c r="AUV20" s="71"/>
      <c r="AUW20" s="72"/>
      <c r="AUX20" s="70"/>
      <c r="AUY20" s="71"/>
      <c r="AUZ20" s="71"/>
      <c r="AVA20" s="71"/>
      <c r="AVB20" s="71"/>
      <c r="AVC20" s="71"/>
      <c r="AVD20" s="72"/>
      <c r="AVE20" s="70"/>
      <c r="AVF20" s="71"/>
      <c r="AVG20" s="71"/>
      <c r="AVH20" s="71"/>
      <c r="AVI20" s="71"/>
      <c r="AVJ20" s="71"/>
      <c r="AVK20" s="72"/>
      <c r="AVL20" s="70"/>
      <c r="AVM20" s="71"/>
      <c r="AVN20" s="71"/>
      <c r="AVO20" s="71"/>
      <c r="AVP20" s="71"/>
      <c r="AVQ20" s="71"/>
      <c r="AVR20" s="72"/>
      <c r="AVS20" s="70"/>
      <c r="AVT20" s="71"/>
      <c r="AVU20" s="71"/>
      <c r="AVV20" s="71"/>
      <c r="AVW20" s="71"/>
      <c r="AVX20" s="71"/>
      <c r="AVY20" s="72"/>
      <c r="AVZ20" s="70"/>
      <c r="AWA20" s="71"/>
      <c r="AWB20" s="71"/>
      <c r="AWC20" s="71"/>
      <c r="AWD20" s="71"/>
      <c r="AWE20" s="71"/>
      <c r="AWF20" s="72"/>
      <c r="AWG20" s="70"/>
      <c r="AWH20" s="71"/>
      <c r="AWI20" s="71"/>
      <c r="AWJ20" s="71"/>
      <c r="AWK20" s="71"/>
      <c r="AWL20" s="71"/>
      <c r="AWM20" s="72"/>
      <c r="AWN20" s="70"/>
      <c r="AWO20" s="71"/>
      <c r="AWP20" s="71"/>
      <c r="AWQ20" s="71"/>
      <c r="AWR20" s="71"/>
      <c r="AWS20" s="71"/>
      <c r="AWT20" s="72"/>
      <c r="AWU20" s="70"/>
      <c r="AWV20" s="71"/>
      <c r="AWW20" s="71"/>
      <c r="AWX20" s="71"/>
      <c r="AWY20" s="71"/>
      <c r="AWZ20" s="71"/>
      <c r="AXA20" s="72"/>
      <c r="AXB20" s="70"/>
      <c r="AXC20" s="71"/>
      <c r="AXD20" s="71"/>
      <c r="AXE20" s="71"/>
      <c r="AXF20" s="71"/>
      <c r="AXG20" s="71"/>
      <c r="AXH20" s="72"/>
      <c r="AXI20" s="70"/>
      <c r="AXJ20" s="71"/>
      <c r="AXK20" s="71"/>
      <c r="AXL20" s="71"/>
      <c r="AXM20" s="71"/>
      <c r="AXN20" s="71"/>
      <c r="AXO20" s="72"/>
      <c r="AXP20" s="70"/>
      <c r="AXQ20" s="71"/>
      <c r="AXR20" s="71"/>
      <c r="AXS20" s="71"/>
      <c r="AXT20" s="71"/>
      <c r="AXU20" s="71"/>
      <c r="AXV20" s="72"/>
      <c r="AXW20" s="70"/>
      <c r="AXX20" s="71"/>
      <c r="AXY20" s="71"/>
      <c r="AXZ20" s="71"/>
      <c r="AYA20" s="71"/>
      <c r="AYB20" s="71"/>
      <c r="AYC20" s="72"/>
      <c r="AYD20" s="70"/>
      <c r="AYE20" s="71"/>
      <c r="AYF20" s="71"/>
      <c r="AYG20" s="71"/>
      <c r="AYH20" s="71"/>
      <c r="AYI20" s="71"/>
      <c r="AYJ20" s="72"/>
      <c r="AYK20" s="70"/>
      <c r="AYL20" s="71"/>
      <c r="AYM20" s="71"/>
      <c r="AYN20" s="71"/>
      <c r="AYO20" s="71"/>
      <c r="AYP20" s="71"/>
      <c r="AYQ20" s="72"/>
      <c r="AYR20" s="70"/>
      <c r="AYS20" s="71"/>
      <c r="AYT20" s="71"/>
      <c r="AYU20" s="71"/>
      <c r="AYV20" s="71"/>
      <c r="AYW20" s="71"/>
      <c r="AYX20" s="72"/>
      <c r="AYY20" s="70"/>
      <c r="AYZ20" s="71"/>
      <c r="AZA20" s="71"/>
      <c r="AZB20" s="71"/>
      <c r="AZC20" s="71"/>
      <c r="AZD20" s="71"/>
      <c r="AZE20" s="72"/>
      <c r="AZF20" s="70"/>
      <c r="AZG20" s="71"/>
      <c r="AZH20" s="71"/>
      <c r="AZI20" s="71"/>
      <c r="AZJ20" s="71"/>
      <c r="AZK20" s="71"/>
      <c r="AZL20" s="72"/>
      <c r="AZM20" s="70"/>
      <c r="AZN20" s="71"/>
      <c r="AZO20" s="71"/>
      <c r="AZP20" s="71"/>
      <c r="AZQ20" s="71"/>
      <c r="AZR20" s="71"/>
      <c r="AZS20" s="72"/>
      <c r="AZT20" s="70"/>
      <c r="AZU20" s="71"/>
      <c r="AZV20" s="71"/>
      <c r="AZW20" s="71"/>
      <c r="AZX20" s="71"/>
      <c r="AZY20" s="71"/>
      <c r="AZZ20" s="72"/>
      <c r="BAA20" s="70"/>
      <c r="BAB20" s="71"/>
      <c r="BAC20" s="71"/>
      <c r="BAD20" s="71"/>
      <c r="BAE20" s="71"/>
      <c r="BAF20" s="71"/>
      <c r="BAG20" s="72"/>
      <c r="BAH20" s="70"/>
      <c r="BAI20" s="71"/>
      <c r="BAJ20" s="71"/>
      <c r="BAK20" s="71"/>
      <c r="BAL20" s="71"/>
      <c r="BAM20" s="71"/>
      <c r="BAN20" s="72"/>
      <c r="BAO20" s="70"/>
      <c r="BAP20" s="71"/>
      <c r="BAQ20" s="71"/>
      <c r="BAR20" s="71"/>
      <c r="BAS20" s="71"/>
      <c r="BAT20" s="71"/>
      <c r="BAU20" s="72"/>
      <c r="BAV20" s="70"/>
      <c r="BAW20" s="71"/>
      <c r="BAX20" s="71"/>
      <c r="BAY20" s="71"/>
      <c r="BAZ20" s="71"/>
      <c r="BBA20" s="71"/>
      <c r="BBB20" s="72"/>
      <c r="BBC20" s="70"/>
      <c r="BBD20" s="71"/>
      <c r="BBE20" s="71"/>
      <c r="BBF20" s="71"/>
      <c r="BBG20" s="71"/>
      <c r="BBH20" s="71"/>
      <c r="BBI20" s="72"/>
      <c r="BBJ20" s="70"/>
      <c r="BBK20" s="71"/>
      <c r="BBL20" s="71"/>
      <c r="BBM20" s="71"/>
      <c r="BBN20" s="71"/>
      <c r="BBO20" s="71"/>
      <c r="BBP20" s="72"/>
      <c r="BBQ20" s="70"/>
      <c r="BBR20" s="71"/>
      <c r="BBS20" s="71"/>
      <c r="BBT20" s="71"/>
      <c r="BBU20" s="71"/>
      <c r="BBV20" s="71"/>
      <c r="BBW20" s="72"/>
      <c r="BBX20" s="70"/>
      <c r="BBY20" s="71"/>
      <c r="BBZ20" s="71"/>
      <c r="BCA20" s="71"/>
      <c r="BCB20" s="71"/>
      <c r="BCC20" s="71"/>
      <c r="BCD20" s="72"/>
      <c r="BCE20" s="70"/>
      <c r="BCF20" s="71"/>
      <c r="BCG20" s="71"/>
      <c r="BCH20" s="71"/>
      <c r="BCI20" s="71"/>
      <c r="BCJ20" s="71"/>
      <c r="BCK20" s="72"/>
      <c r="BCL20" s="70"/>
      <c r="BCM20" s="71"/>
      <c r="BCN20" s="71"/>
      <c r="BCO20" s="71"/>
      <c r="BCP20" s="71"/>
      <c r="BCQ20" s="71"/>
      <c r="BCR20" s="72"/>
      <c r="BCS20" s="70"/>
      <c r="BCT20" s="71"/>
      <c r="BCU20" s="71"/>
      <c r="BCV20" s="71"/>
      <c r="BCW20" s="71"/>
      <c r="BCX20" s="71"/>
      <c r="BCY20" s="72"/>
      <c r="BCZ20" s="70"/>
      <c r="BDA20" s="71"/>
      <c r="BDB20" s="71"/>
      <c r="BDC20" s="71"/>
      <c r="BDD20" s="71"/>
      <c r="BDE20" s="71"/>
      <c r="BDF20" s="72"/>
      <c r="BDG20" s="70"/>
      <c r="BDH20" s="71"/>
      <c r="BDI20" s="71"/>
      <c r="BDJ20" s="71"/>
      <c r="BDK20" s="71"/>
      <c r="BDL20" s="71"/>
      <c r="BDM20" s="72"/>
      <c r="BDN20" s="70"/>
      <c r="BDO20" s="71"/>
      <c r="BDP20" s="71"/>
      <c r="BDQ20" s="71"/>
      <c r="BDR20" s="71"/>
      <c r="BDS20" s="71"/>
      <c r="BDT20" s="72"/>
      <c r="BDU20" s="70"/>
      <c r="BDV20" s="71"/>
      <c r="BDW20" s="71"/>
      <c r="BDX20" s="71"/>
      <c r="BDY20" s="71"/>
      <c r="BDZ20" s="71"/>
      <c r="BEA20" s="72"/>
      <c r="BEB20" s="70"/>
      <c r="BEC20" s="71"/>
      <c r="BED20" s="71"/>
      <c r="BEE20" s="71"/>
      <c r="BEF20" s="71"/>
      <c r="BEG20" s="71"/>
      <c r="BEH20" s="72"/>
      <c r="BEI20" s="70"/>
      <c r="BEJ20" s="71"/>
      <c r="BEK20" s="71"/>
      <c r="BEL20" s="71"/>
      <c r="BEM20" s="71"/>
      <c r="BEN20" s="71"/>
      <c r="BEO20" s="72"/>
      <c r="BEP20" s="70"/>
      <c r="BEQ20" s="71"/>
      <c r="BER20" s="71"/>
      <c r="BES20" s="71"/>
      <c r="BET20" s="71"/>
      <c r="BEU20" s="71"/>
      <c r="BEV20" s="72"/>
      <c r="BEW20" s="70"/>
      <c r="BEX20" s="71"/>
      <c r="BEY20" s="71"/>
      <c r="BEZ20" s="71"/>
      <c r="BFA20" s="71"/>
      <c r="BFB20" s="71"/>
      <c r="BFC20" s="72"/>
      <c r="BFD20" s="70"/>
      <c r="BFE20" s="71"/>
      <c r="BFF20" s="71"/>
      <c r="BFG20" s="71"/>
      <c r="BFH20" s="71"/>
      <c r="BFI20" s="71"/>
      <c r="BFJ20" s="72"/>
      <c r="BFK20" s="70"/>
      <c r="BFL20" s="71"/>
      <c r="BFM20" s="71"/>
      <c r="BFN20" s="71"/>
      <c r="BFO20" s="71"/>
      <c r="BFP20" s="71"/>
      <c r="BFQ20" s="72"/>
      <c r="BFR20" s="70"/>
      <c r="BFS20" s="71"/>
      <c r="BFT20" s="71"/>
      <c r="BFU20" s="71"/>
      <c r="BFV20" s="71"/>
      <c r="BFW20" s="71"/>
      <c r="BFX20" s="72"/>
      <c r="BFY20" s="70"/>
      <c r="BFZ20" s="71"/>
      <c r="BGA20" s="71"/>
      <c r="BGB20" s="71"/>
      <c r="BGC20" s="71"/>
      <c r="BGD20" s="71"/>
      <c r="BGE20" s="72"/>
      <c r="BGF20" s="70"/>
      <c r="BGG20" s="71"/>
      <c r="BGH20" s="71"/>
      <c r="BGI20" s="71"/>
      <c r="BGJ20" s="71"/>
      <c r="BGK20" s="71"/>
      <c r="BGL20" s="72"/>
      <c r="BGM20" s="70"/>
      <c r="BGN20" s="71"/>
      <c r="BGO20" s="71"/>
      <c r="BGP20" s="71"/>
      <c r="BGQ20" s="71"/>
      <c r="BGR20" s="71"/>
      <c r="BGS20" s="72"/>
      <c r="BGT20" s="70"/>
      <c r="BGU20" s="71"/>
      <c r="BGV20" s="71"/>
      <c r="BGW20" s="71"/>
      <c r="BGX20" s="71"/>
      <c r="BGY20" s="71"/>
      <c r="BGZ20" s="72"/>
      <c r="BHA20" s="70"/>
      <c r="BHB20" s="71"/>
      <c r="BHC20" s="71"/>
      <c r="BHD20" s="71"/>
      <c r="BHE20" s="71"/>
      <c r="BHF20" s="71"/>
      <c r="BHG20" s="72"/>
      <c r="BHH20" s="70"/>
      <c r="BHI20" s="71"/>
      <c r="BHJ20" s="71"/>
      <c r="BHK20" s="71"/>
      <c r="BHL20" s="71"/>
      <c r="BHM20" s="71"/>
      <c r="BHN20" s="72"/>
      <c r="BHO20" s="70"/>
      <c r="BHP20" s="71"/>
      <c r="BHQ20" s="71"/>
      <c r="BHR20" s="71"/>
      <c r="BHS20" s="71"/>
      <c r="BHT20" s="71"/>
      <c r="BHU20" s="72"/>
      <c r="BHV20" s="70"/>
      <c r="BHW20" s="71"/>
      <c r="BHX20" s="71"/>
      <c r="BHY20" s="71"/>
      <c r="BHZ20" s="71"/>
      <c r="BIA20" s="71"/>
      <c r="BIB20" s="72"/>
      <c r="BIC20" s="70"/>
      <c r="BID20" s="71"/>
      <c r="BIE20" s="71"/>
      <c r="BIF20" s="71"/>
      <c r="BIG20" s="71"/>
      <c r="BIH20" s="71"/>
      <c r="BII20" s="72"/>
      <c r="BIJ20" s="70"/>
      <c r="BIK20" s="71"/>
      <c r="BIL20" s="71"/>
      <c r="BIM20" s="71"/>
      <c r="BIN20" s="71"/>
      <c r="BIO20" s="71"/>
      <c r="BIP20" s="72"/>
      <c r="BIQ20" s="70"/>
      <c r="BIR20" s="71"/>
      <c r="BIS20" s="71"/>
      <c r="BIT20" s="71"/>
      <c r="BIU20" s="71"/>
      <c r="BIV20" s="71"/>
      <c r="BIW20" s="72"/>
      <c r="BIX20" s="70"/>
      <c r="BIY20" s="71"/>
      <c r="BIZ20" s="71"/>
      <c r="BJA20" s="71"/>
      <c r="BJB20" s="71"/>
      <c r="BJC20" s="71"/>
      <c r="BJD20" s="72"/>
      <c r="BJE20" s="70"/>
      <c r="BJF20" s="71"/>
      <c r="BJG20" s="71"/>
      <c r="BJH20" s="71"/>
      <c r="BJI20" s="71"/>
      <c r="BJJ20" s="71"/>
      <c r="BJK20" s="72"/>
      <c r="BJL20" s="70"/>
      <c r="BJM20" s="71"/>
      <c r="BJN20" s="71"/>
      <c r="BJO20" s="71"/>
      <c r="BJP20" s="71"/>
      <c r="BJQ20" s="71"/>
      <c r="BJR20" s="72"/>
      <c r="BJS20" s="70"/>
      <c r="BJT20" s="71"/>
      <c r="BJU20" s="71"/>
      <c r="BJV20" s="71"/>
      <c r="BJW20" s="71"/>
      <c r="BJX20" s="71"/>
      <c r="BJY20" s="72"/>
      <c r="BJZ20" s="70"/>
      <c r="BKA20" s="71"/>
      <c r="BKB20" s="71"/>
      <c r="BKC20" s="71"/>
      <c r="BKD20" s="71"/>
      <c r="BKE20" s="71"/>
      <c r="BKF20" s="72"/>
      <c r="BKG20" s="70"/>
      <c r="BKH20" s="71"/>
      <c r="BKI20" s="71"/>
      <c r="BKJ20" s="71"/>
      <c r="BKK20" s="71"/>
      <c r="BKL20" s="71"/>
      <c r="BKM20" s="72"/>
      <c r="BKN20" s="70"/>
      <c r="BKO20" s="71"/>
      <c r="BKP20" s="71"/>
      <c r="BKQ20" s="71"/>
      <c r="BKR20" s="71"/>
      <c r="BKS20" s="71"/>
      <c r="BKT20" s="72"/>
      <c r="BKU20" s="70"/>
      <c r="BKV20" s="71"/>
      <c r="BKW20" s="71"/>
      <c r="BKX20" s="71"/>
      <c r="BKY20" s="71"/>
      <c r="BKZ20" s="71"/>
      <c r="BLA20" s="72"/>
      <c r="BLB20" s="70"/>
      <c r="BLC20" s="71"/>
      <c r="BLD20" s="71"/>
      <c r="BLE20" s="71"/>
      <c r="BLF20" s="71"/>
      <c r="BLG20" s="71"/>
      <c r="BLH20" s="72"/>
      <c r="BLI20" s="70"/>
      <c r="BLJ20" s="71"/>
      <c r="BLK20" s="71"/>
      <c r="BLL20" s="71"/>
      <c r="BLM20" s="71"/>
      <c r="BLN20" s="71"/>
      <c r="BLO20" s="72"/>
      <c r="BLP20" s="70"/>
      <c r="BLQ20" s="71"/>
      <c r="BLR20" s="71"/>
      <c r="BLS20" s="71"/>
      <c r="BLT20" s="71"/>
      <c r="BLU20" s="71"/>
      <c r="BLV20" s="72"/>
      <c r="BLW20" s="70"/>
      <c r="BLX20" s="71"/>
      <c r="BLY20" s="71"/>
      <c r="BLZ20" s="71"/>
      <c r="BMA20" s="71"/>
      <c r="BMB20" s="71"/>
      <c r="BMC20" s="72"/>
      <c r="BMD20" s="70"/>
      <c r="BME20" s="71"/>
      <c r="BMF20" s="71"/>
      <c r="BMG20" s="71"/>
      <c r="BMH20" s="71"/>
      <c r="BMI20" s="71"/>
      <c r="BMJ20" s="72"/>
      <c r="BMK20" s="70"/>
      <c r="BML20" s="71"/>
      <c r="BMM20" s="71"/>
      <c r="BMN20" s="71"/>
      <c r="BMO20" s="71"/>
      <c r="BMP20" s="71"/>
      <c r="BMQ20" s="72"/>
      <c r="BMR20" s="70"/>
      <c r="BMS20" s="71"/>
      <c r="BMT20" s="71"/>
      <c r="BMU20" s="71"/>
      <c r="BMV20" s="71"/>
      <c r="BMW20" s="71"/>
      <c r="BMX20" s="72"/>
      <c r="BMY20" s="70"/>
      <c r="BMZ20" s="71"/>
      <c r="BNA20" s="71"/>
      <c r="BNB20" s="71"/>
      <c r="BNC20" s="71"/>
      <c r="BND20" s="71"/>
      <c r="BNE20" s="72"/>
      <c r="BNF20" s="70"/>
      <c r="BNG20" s="71"/>
      <c r="BNH20" s="71"/>
      <c r="BNI20" s="71"/>
      <c r="BNJ20" s="71"/>
      <c r="BNK20" s="71"/>
      <c r="BNL20" s="72"/>
      <c r="BNM20" s="70"/>
      <c r="BNN20" s="71"/>
      <c r="BNO20" s="71"/>
      <c r="BNP20" s="71"/>
      <c r="BNQ20" s="71"/>
      <c r="BNR20" s="71"/>
      <c r="BNS20" s="72"/>
      <c r="BNT20" s="70"/>
      <c r="BNU20" s="71"/>
      <c r="BNV20" s="71"/>
      <c r="BNW20" s="71"/>
      <c r="BNX20" s="71"/>
      <c r="BNY20" s="71"/>
      <c r="BNZ20" s="72"/>
      <c r="BOA20" s="70"/>
      <c r="BOB20" s="71"/>
      <c r="BOC20" s="71"/>
      <c r="BOD20" s="71"/>
      <c r="BOE20" s="71"/>
      <c r="BOF20" s="71"/>
      <c r="BOG20" s="72"/>
      <c r="BOH20" s="70"/>
      <c r="BOI20" s="71"/>
      <c r="BOJ20" s="71"/>
      <c r="BOK20" s="71"/>
      <c r="BOL20" s="71"/>
      <c r="BOM20" s="71"/>
      <c r="BON20" s="72"/>
      <c r="BOO20" s="70"/>
      <c r="BOP20" s="71"/>
      <c r="BOQ20" s="71"/>
      <c r="BOR20" s="71"/>
      <c r="BOS20" s="71"/>
      <c r="BOT20" s="71"/>
      <c r="BOU20" s="72"/>
      <c r="BOV20" s="70"/>
      <c r="BOW20" s="71"/>
      <c r="BOX20" s="71"/>
      <c r="BOY20" s="71"/>
      <c r="BOZ20" s="71"/>
      <c r="BPA20" s="71"/>
      <c r="BPB20" s="72"/>
      <c r="BPC20" s="70"/>
      <c r="BPD20" s="71"/>
      <c r="BPE20" s="71"/>
      <c r="BPF20" s="71"/>
      <c r="BPG20" s="71"/>
      <c r="BPH20" s="71"/>
      <c r="BPI20" s="72"/>
      <c r="BPJ20" s="70"/>
      <c r="BPK20" s="71"/>
      <c r="BPL20" s="71"/>
      <c r="BPM20" s="71"/>
      <c r="BPN20" s="71"/>
      <c r="BPO20" s="71"/>
      <c r="BPP20" s="72"/>
      <c r="BPQ20" s="70"/>
      <c r="BPR20" s="71"/>
      <c r="BPS20" s="71"/>
      <c r="BPT20" s="71"/>
      <c r="BPU20" s="71"/>
      <c r="BPV20" s="71"/>
      <c r="BPW20" s="72"/>
      <c r="BPX20" s="70"/>
      <c r="BPY20" s="71"/>
      <c r="BPZ20" s="71"/>
      <c r="BQA20" s="71"/>
      <c r="BQB20" s="71"/>
      <c r="BQC20" s="71"/>
      <c r="BQD20" s="72"/>
      <c r="BQE20" s="70"/>
      <c r="BQF20" s="71"/>
      <c r="BQG20" s="71"/>
      <c r="BQH20" s="71"/>
      <c r="BQI20" s="71"/>
      <c r="BQJ20" s="71"/>
      <c r="BQK20" s="72"/>
      <c r="BQL20" s="70"/>
      <c r="BQM20" s="71"/>
      <c r="BQN20" s="71"/>
      <c r="BQO20" s="71"/>
      <c r="BQP20" s="71"/>
      <c r="BQQ20" s="71"/>
      <c r="BQR20" s="72"/>
      <c r="BQS20" s="70"/>
      <c r="BQT20" s="71"/>
      <c r="BQU20" s="71"/>
      <c r="BQV20" s="71"/>
      <c r="BQW20" s="71"/>
      <c r="BQX20" s="71"/>
      <c r="BQY20" s="72"/>
      <c r="BQZ20" s="70"/>
      <c r="BRA20" s="71"/>
      <c r="BRB20" s="71"/>
      <c r="BRC20" s="71"/>
      <c r="BRD20" s="71"/>
      <c r="BRE20" s="71"/>
      <c r="BRF20" s="72"/>
      <c r="BRG20" s="70"/>
      <c r="BRH20" s="71"/>
      <c r="BRI20" s="71"/>
      <c r="BRJ20" s="71"/>
      <c r="BRK20" s="71"/>
      <c r="BRL20" s="71"/>
      <c r="BRM20" s="72"/>
      <c r="BRN20" s="70"/>
      <c r="BRO20" s="71"/>
      <c r="BRP20" s="71"/>
      <c r="BRQ20" s="71"/>
      <c r="BRR20" s="71"/>
      <c r="BRS20" s="71"/>
      <c r="BRT20" s="72"/>
      <c r="BRU20" s="70"/>
      <c r="BRV20" s="71"/>
      <c r="BRW20" s="71"/>
      <c r="BRX20" s="71"/>
      <c r="BRY20" s="71"/>
      <c r="BRZ20" s="71"/>
      <c r="BSA20" s="72"/>
      <c r="BSB20" s="70"/>
      <c r="BSC20" s="71"/>
      <c r="BSD20" s="71"/>
      <c r="BSE20" s="71"/>
      <c r="BSF20" s="71"/>
      <c r="BSG20" s="71"/>
      <c r="BSH20" s="72"/>
      <c r="BSI20" s="70"/>
      <c r="BSJ20" s="71"/>
      <c r="BSK20" s="71"/>
      <c r="BSL20" s="71"/>
      <c r="BSM20" s="71"/>
      <c r="BSN20" s="71"/>
      <c r="BSO20" s="72"/>
      <c r="BSP20" s="70"/>
      <c r="BSQ20" s="71"/>
      <c r="BSR20" s="71"/>
      <c r="BSS20" s="71"/>
      <c r="BST20" s="71"/>
      <c r="BSU20" s="71"/>
      <c r="BSV20" s="72"/>
      <c r="BSW20" s="70"/>
      <c r="BSX20" s="71"/>
      <c r="BSY20" s="71"/>
      <c r="BSZ20" s="71"/>
      <c r="BTA20" s="71"/>
      <c r="BTB20" s="71"/>
      <c r="BTC20" s="72"/>
      <c r="BTD20" s="70"/>
      <c r="BTE20" s="71"/>
      <c r="BTF20" s="71"/>
      <c r="BTG20" s="71"/>
      <c r="BTH20" s="71"/>
      <c r="BTI20" s="71"/>
      <c r="BTJ20" s="72"/>
      <c r="BTK20" s="70"/>
      <c r="BTL20" s="71"/>
      <c r="BTM20" s="71"/>
      <c r="BTN20" s="71"/>
      <c r="BTO20" s="71"/>
      <c r="BTP20" s="71"/>
      <c r="BTQ20" s="72"/>
      <c r="BTR20" s="70"/>
      <c r="BTS20" s="71"/>
      <c r="BTT20" s="71"/>
      <c r="BTU20" s="71"/>
      <c r="BTV20" s="71"/>
      <c r="BTW20" s="71"/>
      <c r="BTX20" s="72"/>
      <c r="BTY20" s="70"/>
      <c r="BTZ20" s="71"/>
      <c r="BUA20" s="71"/>
      <c r="BUB20" s="71"/>
      <c r="BUC20" s="71"/>
      <c r="BUD20" s="71"/>
      <c r="BUE20" s="72"/>
      <c r="BUF20" s="70"/>
      <c r="BUG20" s="71"/>
      <c r="BUH20" s="71"/>
      <c r="BUI20" s="71"/>
      <c r="BUJ20" s="71"/>
      <c r="BUK20" s="71"/>
      <c r="BUL20" s="72"/>
      <c r="BUM20" s="70"/>
      <c r="BUN20" s="71"/>
      <c r="BUO20" s="71"/>
      <c r="BUP20" s="71"/>
      <c r="BUQ20" s="71"/>
      <c r="BUR20" s="71"/>
      <c r="BUS20" s="72"/>
      <c r="BUT20" s="70"/>
      <c r="BUU20" s="71"/>
      <c r="BUV20" s="71"/>
      <c r="BUW20" s="71"/>
      <c r="BUX20" s="71"/>
      <c r="BUY20" s="71"/>
      <c r="BUZ20" s="72"/>
      <c r="BVA20" s="70"/>
      <c r="BVB20" s="71"/>
      <c r="BVC20" s="71"/>
      <c r="BVD20" s="71"/>
      <c r="BVE20" s="71"/>
      <c r="BVF20" s="71"/>
      <c r="BVG20" s="72"/>
      <c r="BVH20" s="70"/>
      <c r="BVI20" s="71"/>
      <c r="BVJ20" s="71"/>
      <c r="BVK20" s="71"/>
      <c r="BVL20" s="71"/>
      <c r="BVM20" s="71"/>
      <c r="BVN20" s="72"/>
      <c r="BVO20" s="70"/>
      <c r="BVP20" s="71"/>
      <c r="BVQ20" s="71"/>
      <c r="BVR20" s="71"/>
      <c r="BVS20" s="71"/>
      <c r="BVT20" s="71"/>
      <c r="BVU20" s="72"/>
      <c r="BVV20" s="70"/>
      <c r="BVW20" s="71"/>
      <c r="BVX20" s="71"/>
      <c r="BVY20" s="71"/>
      <c r="BVZ20" s="71"/>
      <c r="BWA20" s="71"/>
      <c r="BWB20" s="72"/>
      <c r="BWC20" s="70"/>
      <c r="BWD20" s="71"/>
      <c r="BWE20" s="71"/>
      <c r="BWF20" s="71"/>
      <c r="BWG20" s="71"/>
      <c r="BWH20" s="71"/>
      <c r="BWI20" s="72"/>
      <c r="BWJ20" s="70"/>
      <c r="BWK20" s="71"/>
      <c r="BWL20" s="71"/>
      <c r="BWM20" s="71"/>
      <c r="BWN20" s="71"/>
      <c r="BWO20" s="71"/>
      <c r="BWP20" s="72"/>
      <c r="BWQ20" s="70"/>
      <c r="BWR20" s="71"/>
      <c r="BWS20" s="71"/>
      <c r="BWT20" s="71"/>
      <c r="BWU20" s="71"/>
      <c r="BWV20" s="71"/>
      <c r="BWW20" s="72"/>
      <c r="BWX20" s="70"/>
      <c r="BWY20" s="71"/>
      <c r="BWZ20" s="71"/>
      <c r="BXA20" s="71"/>
      <c r="BXB20" s="71"/>
      <c r="BXC20" s="71"/>
      <c r="BXD20" s="72"/>
      <c r="BXE20" s="70"/>
      <c r="BXF20" s="71"/>
      <c r="BXG20" s="71"/>
      <c r="BXH20" s="71"/>
      <c r="BXI20" s="71"/>
      <c r="BXJ20" s="71"/>
      <c r="BXK20" s="72"/>
      <c r="BXL20" s="70"/>
      <c r="BXM20" s="71"/>
      <c r="BXN20" s="71"/>
      <c r="BXO20" s="71"/>
      <c r="BXP20" s="71"/>
      <c r="BXQ20" s="71"/>
      <c r="BXR20" s="72"/>
      <c r="BXS20" s="70"/>
      <c r="BXT20" s="71"/>
      <c r="BXU20" s="71"/>
      <c r="BXV20" s="71"/>
      <c r="BXW20" s="71"/>
      <c r="BXX20" s="71"/>
      <c r="BXY20" s="72"/>
      <c r="BXZ20" s="70"/>
      <c r="BYA20" s="71"/>
      <c r="BYB20" s="71"/>
      <c r="BYC20" s="71"/>
      <c r="BYD20" s="71"/>
      <c r="BYE20" s="71"/>
      <c r="BYF20" s="72"/>
      <c r="BYG20" s="70"/>
      <c r="BYH20" s="71"/>
      <c r="BYI20" s="71"/>
      <c r="BYJ20" s="71"/>
      <c r="BYK20" s="71"/>
      <c r="BYL20" s="71"/>
      <c r="BYM20" s="72"/>
      <c r="BYN20" s="70"/>
      <c r="BYO20" s="71"/>
      <c r="BYP20" s="71"/>
      <c r="BYQ20" s="71"/>
      <c r="BYR20" s="71"/>
      <c r="BYS20" s="71"/>
      <c r="BYT20" s="72"/>
      <c r="BYU20" s="70"/>
      <c r="BYV20" s="71"/>
      <c r="BYW20" s="71"/>
      <c r="BYX20" s="71"/>
      <c r="BYY20" s="71"/>
      <c r="BYZ20" s="71"/>
      <c r="BZA20" s="72"/>
      <c r="BZB20" s="70"/>
      <c r="BZC20" s="71"/>
      <c r="BZD20" s="71"/>
      <c r="BZE20" s="71"/>
      <c r="BZF20" s="71"/>
      <c r="BZG20" s="71"/>
      <c r="BZH20" s="72"/>
      <c r="BZI20" s="70"/>
      <c r="BZJ20" s="71"/>
      <c r="BZK20" s="71"/>
      <c r="BZL20" s="71"/>
      <c r="BZM20" s="71"/>
      <c r="BZN20" s="71"/>
      <c r="BZO20" s="72"/>
      <c r="BZP20" s="70"/>
      <c r="BZQ20" s="71"/>
      <c r="BZR20" s="71"/>
      <c r="BZS20" s="71"/>
      <c r="BZT20" s="71"/>
      <c r="BZU20" s="71"/>
      <c r="BZV20" s="72"/>
      <c r="BZW20" s="70"/>
      <c r="BZX20" s="71"/>
      <c r="BZY20" s="71"/>
      <c r="BZZ20" s="71"/>
      <c r="CAA20" s="71"/>
      <c r="CAB20" s="71"/>
      <c r="CAC20" s="72"/>
      <c r="CAD20" s="70"/>
      <c r="CAE20" s="71"/>
      <c r="CAF20" s="71"/>
      <c r="CAG20" s="71"/>
      <c r="CAH20" s="71"/>
      <c r="CAI20" s="71"/>
      <c r="CAJ20" s="72"/>
      <c r="CAK20" s="70"/>
      <c r="CAL20" s="71"/>
      <c r="CAM20" s="71"/>
      <c r="CAN20" s="71"/>
      <c r="CAO20" s="71"/>
      <c r="CAP20" s="71"/>
      <c r="CAQ20" s="72"/>
      <c r="CAR20" s="70"/>
      <c r="CAS20" s="71"/>
      <c r="CAT20" s="71"/>
      <c r="CAU20" s="71"/>
      <c r="CAV20" s="71"/>
      <c r="CAW20" s="71"/>
      <c r="CAX20" s="72"/>
      <c r="CAY20" s="70"/>
      <c r="CAZ20" s="71"/>
      <c r="CBA20" s="71"/>
      <c r="CBB20" s="71"/>
      <c r="CBC20" s="71"/>
      <c r="CBD20" s="71"/>
      <c r="CBE20" s="72"/>
      <c r="CBF20" s="70"/>
      <c r="CBG20" s="71"/>
      <c r="CBH20" s="71"/>
      <c r="CBI20" s="71"/>
      <c r="CBJ20" s="71"/>
      <c r="CBK20" s="71"/>
      <c r="CBL20" s="72"/>
      <c r="CBM20" s="70"/>
      <c r="CBN20" s="71"/>
      <c r="CBO20" s="71"/>
      <c r="CBP20" s="71"/>
      <c r="CBQ20" s="71"/>
      <c r="CBR20" s="71"/>
      <c r="CBS20" s="72"/>
      <c r="CBT20" s="70"/>
      <c r="CBU20" s="71"/>
      <c r="CBV20" s="71"/>
      <c r="CBW20" s="71"/>
      <c r="CBX20" s="71"/>
      <c r="CBY20" s="71"/>
      <c r="CBZ20" s="72"/>
      <c r="CCA20" s="70"/>
      <c r="CCB20" s="71"/>
      <c r="CCC20" s="71"/>
      <c r="CCD20" s="71"/>
      <c r="CCE20" s="71"/>
      <c r="CCF20" s="71"/>
      <c r="CCG20" s="72"/>
      <c r="CCH20" s="70"/>
      <c r="CCI20" s="71"/>
      <c r="CCJ20" s="71"/>
      <c r="CCK20" s="71"/>
      <c r="CCL20" s="71"/>
      <c r="CCM20" s="71"/>
      <c r="CCN20" s="72"/>
      <c r="CCO20" s="70"/>
      <c r="CCP20" s="71"/>
      <c r="CCQ20" s="71"/>
      <c r="CCR20" s="71"/>
      <c r="CCS20" s="71"/>
      <c r="CCT20" s="71"/>
      <c r="CCU20" s="72"/>
      <c r="CCV20" s="70"/>
      <c r="CCW20" s="71"/>
      <c r="CCX20" s="71"/>
      <c r="CCY20" s="71"/>
      <c r="CCZ20" s="71"/>
      <c r="CDA20" s="71"/>
      <c r="CDB20" s="72"/>
      <c r="CDC20" s="70"/>
      <c r="CDD20" s="71"/>
      <c r="CDE20" s="71"/>
      <c r="CDF20" s="71"/>
      <c r="CDG20" s="71"/>
      <c r="CDH20" s="71"/>
      <c r="CDI20" s="72"/>
      <c r="CDJ20" s="70"/>
      <c r="CDK20" s="71"/>
      <c r="CDL20" s="71"/>
      <c r="CDM20" s="71"/>
      <c r="CDN20" s="71"/>
      <c r="CDO20" s="71"/>
      <c r="CDP20" s="72"/>
      <c r="CDQ20" s="70"/>
      <c r="CDR20" s="71"/>
      <c r="CDS20" s="71"/>
      <c r="CDT20" s="71"/>
      <c r="CDU20" s="71"/>
      <c r="CDV20" s="71"/>
      <c r="CDW20" s="72"/>
      <c r="CDX20" s="70"/>
      <c r="CDY20" s="71"/>
      <c r="CDZ20" s="71"/>
      <c r="CEA20" s="71"/>
      <c r="CEB20" s="71"/>
      <c r="CEC20" s="71"/>
      <c r="CED20" s="72"/>
      <c r="CEE20" s="70"/>
      <c r="CEF20" s="71"/>
      <c r="CEG20" s="71"/>
      <c r="CEH20" s="71"/>
      <c r="CEI20" s="71"/>
      <c r="CEJ20" s="71"/>
      <c r="CEK20" s="72"/>
      <c r="CEL20" s="70"/>
      <c r="CEM20" s="71"/>
      <c r="CEN20" s="71"/>
      <c r="CEO20" s="71"/>
      <c r="CEP20" s="71"/>
      <c r="CEQ20" s="71"/>
      <c r="CER20" s="72"/>
      <c r="CES20" s="70"/>
      <c r="CET20" s="71"/>
      <c r="CEU20" s="71"/>
      <c r="CEV20" s="71"/>
      <c r="CEW20" s="71"/>
      <c r="CEX20" s="71"/>
      <c r="CEY20" s="72"/>
      <c r="CEZ20" s="70"/>
      <c r="CFA20" s="71"/>
      <c r="CFB20" s="71"/>
      <c r="CFC20" s="71"/>
      <c r="CFD20" s="71"/>
      <c r="CFE20" s="71"/>
      <c r="CFF20" s="72"/>
      <c r="CFG20" s="70"/>
      <c r="CFH20" s="71"/>
      <c r="CFI20" s="71"/>
      <c r="CFJ20" s="71"/>
      <c r="CFK20" s="71"/>
      <c r="CFL20" s="71"/>
      <c r="CFM20" s="72"/>
      <c r="CFN20" s="70"/>
      <c r="CFO20" s="71"/>
      <c r="CFP20" s="71"/>
      <c r="CFQ20" s="71"/>
      <c r="CFR20" s="71"/>
      <c r="CFS20" s="71"/>
      <c r="CFT20" s="72"/>
      <c r="CFU20" s="70"/>
      <c r="CFV20" s="71"/>
      <c r="CFW20" s="71"/>
      <c r="CFX20" s="71"/>
      <c r="CFY20" s="71"/>
      <c r="CFZ20" s="71"/>
      <c r="CGA20" s="72"/>
      <c r="CGB20" s="70"/>
      <c r="CGC20" s="71"/>
      <c r="CGD20" s="71"/>
      <c r="CGE20" s="71"/>
      <c r="CGF20" s="71"/>
      <c r="CGG20" s="71"/>
      <c r="CGH20" s="72"/>
      <c r="CGI20" s="70"/>
      <c r="CGJ20" s="71"/>
      <c r="CGK20" s="71"/>
      <c r="CGL20" s="71"/>
      <c r="CGM20" s="71"/>
      <c r="CGN20" s="71"/>
      <c r="CGO20" s="72"/>
      <c r="CGP20" s="70"/>
      <c r="CGQ20" s="71"/>
      <c r="CGR20" s="71"/>
      <c r="CGS20" s="71"/>
      <c r="CGT20" s="71"/>
      <c r="CGU20" s="71"/>
      <c r="CGV20" s="72"/>
      <c r="CGW20" s="70"/>
      <c r="CGX20" s="71"/>
      <c r="CGY20" s="71"/>
      <c r="CGZ20" s="71"/>
      <c r="CHA20" s="71"/>
      <c r="CHB20" s="71"/>
      <c r="CHC20" s="72"/>
    </row>
    <row r="21" spans="1:2239" ht="15" customHeight="1">
      <c r="A21" s="124">
        <v>25</v>
      </c>
      <c r="B21" s="195">
        <v>12</v>
      </c>
      <c r="E21" s="197" t="s">
        <v>189</v>
      </c>
      <c r="G21" s="198">
        <v>44655</v>
      </c>
      <c r="H21" s="199">
        <f t="shared" si="277"/>
        <v>4.3</v>
      </c>
      <c r="I21" s="200" t="str">
        <f>IF(ISERROR(INDEX(社員情報!$A:$Z,MATCH($A21,社員情報!$A:$A,0),16))=TRUE,
       "-",
       IF(INDEX(社員情報!$A:$Z,MATCH($A21,社員情報!$A:$A,0),16)=0,
           IF(OR(ISERROR(INDEX(社員情報!$A:$Z,MATCH($A21,社員情報!$A:$A,0),10))=TRUE,INDEX(社員情報!$A:$Z,MATCH($A21,社員情報!$A:$A,0),10)=0),
               "-",
               INDEX(社員情報!$A:$Z,MATCH($A21,社員情報!$A:$A,0),10)),
           INDEX(社員情報!$A:$Z,MATCH($A21,社員情報!$A:$A,0),16)))</f>
        <v>-</v>
      </c>
      <c r="J21" s="201" t="str">
        <f>IF(ISERROR(INDEX(社員情報!$A:$Z,MATCH($A21,社員情報!$A:$A,0),17))=TRUE,
       "-",
       IF(INDEX(社員情報!$A:$Z,MATCH($A21,社員情報!$A:$A,0),16)=0,
           IF(OR(ISERROR(INDEX(社員情報!$A:$Z,MATCH($A21,社員情報!$A:$A,0),11))=TRUE,INDEX(社員情報!$A:$Z,MATCH($A21,社員情報!$A:$A,0),11)=0),
               "-",
               INDEX(社員情報!$A:$Z,MATCH($A21,社員情報!$A:$A,0),11)),
           INDEX(社員情報!$A:$Z,MATCH($A21,社員情報!$A:$A,0),17)))</f>
        <v>-</v>
      </c>
      <c r="K21" s="202">
        <f>IF(ISERROR(INDEX(社員情報!$A:$R,MATCH($A21,社員情報!$A:$A,0),18))=TRUE,
       0,
       INDEX(社員情報!$A:$R,MATCH($A21,社員情報!$A:$A,0),18))</f>
        <v>0</v>
      </c>
      <c r="N21" s="203">
        <f ca="1">IF(ISERROR(INDEX(社員情報!$A:$O,MATCH($A21,社員情報!$A:$A,0),13))=TRUE,
       0,
       INDEX(社員情報!$A:$O,MATCH($A21,社員情報!$A:$A,0),13))</f>
        <v>14</v>
      </c>
      <c r="O21" s="204">
        <f ca="1">INDEX(社員情報!$A:$O,MATCH($A21,社員情報!$A:$A,0),MATCH(O$11,社員情報!$2:$2,0))</f>
        <v>12</v>
      </c>
      <c r="P21" s="205">
        <f t="shared" si="278"/>
        <v>0</v>
      </c>
      <c r="Q21" s="205">
        <f t="shared" si="279"/>
        <v>0</v>
      </c>
      <c r="R21" s="205">
        <f t="shared" si="280"/>
        <v>0</v>
      </c>
      <c r="S21" s="205">
        <f t="shared" si="281"/>
        <v>0</v>
      </c>
      <c r="T21" s="205">
        <f t="shared" si="282"/>
        <v>0</v>
      </c>
      <c r="U21" s="205">
        <f t="shared" si="283"/>
        <v>0</v>
      </c>
      <c r="V21" s="205">
        <f t="shared" si="284"/>
        <v>0</v>
      </c>
      <c r="W21" s="205">
        <f t="shared" si="285"/>
        <v>0</v>
      </c>
      <c r="X21" s="205">
        <f t="shared" si="286"/>
        <v>0</v>
      </c>
      <c r="Y21" s="205">
        <f t="shared" si="287"/>
        <v>0</v>
      </c>
      <c r="Z21" s="205">
        <f t="shared" si="288"/>
        <v>0</v>
      </c>
      <c r="AA21" s="205">
        <f t="shared" si="289"/>
        <v>0</v>
      </c>
      <c r="AB21" s="204">
        <f t="shared" si="290"/>
        <v>0</v>
      </c>
      <c r="AC21" s="206" t="str">
        <f ca="1">IF(ISERROR(INDEX(社員情報!$A:$AC,MATCH($A21,社員情報!$A:$A,0),MATCH(AC$11,社員情報!$2:$2,0)))=TRUE,
       "-",
       IF($AD21="-",
           "-",
           INDEX(社員情報!$A:$AC,MATCH($A21,社員情報!$A:$A,0),MATCH(AC$11,社員情報!$2:$2,0))))</f>
        <v>-</v>
      </c>
      <c r="AD21" s="207" t="str">
        <f>IF(ISERROR(INDEX(社員情報!$A:$AB,MATCH($A21,社員情報!$A:$A,0),23))=TRUE,
       "-",
       IF(OR(INDEX(社員情報!$A:$AB,MATCH($A21,社員情報!$A:$A,0),25)="-",
              INDEX(社員情報!$A:$AB,MATCH($A21,社員情報!$A:$A,0),23)=0,
              INDEX(社員情報!$A:$AB,MATCH($A21,社員情報!$A:$A,0),24)&lt;DATE($E$10,$F$10,1)),
           "-",
           INDEX(社員情報!$A:$AB,MATCH($A21,社員情報!$A:$A,0),23)))</f>
        <v>-</v>
      </c>
      <c r="AE21" s="207" t="str">
        <f>IF(ISERROR(INDEX(社員情報!$A:$AB,MATCH($A21,社員情報!$A:$A,0),24))=TRUE,
       "-",
       IF($AD21="-",
           "-",
           INDEX(社員情報!$A:$AB,MATCH($A21,社員情報!$A:$A,0),24)))</f>
        <v>-</v>
      </c>
      <c r="AF21" s="208">
        <f ca="1">IF(ISERROR(INDEX(社員情報!$A:$O,MATCH($A21,社員情報!$A:$A,0),MATCH(AF$11,社員情報!$2:$2,0)))=TRUE,
       0,
       IF(INDEX(社員情報!$A:$O,MATCH($A21,社員情報!$A:$A,0),MATCH(AF$11,社員情報!$2:$2,0))&lt;0,
           0,
           INDEX(社員情報!$A:$O,MATCH($A21,社員情報!$A:$A,0),MATCH(AF$11,社員情報!$2:$2,0))))</f>
        <v>0</v>
      </c>
      <c r="AI21" s="70"/>
      <c r="AJ21" s="71"/>
      <c r="AK21" s="71"/>
      <c r="AL21" s="71"/>
      <c r="AM21" s="71"/>
      <c r="AN21" s="71"/>
      <c r="AO21" s="72"/>
      <c r="AP21" s="70"/>
      <c r="AQ21" s="71"/>
      <c r="AR21" s="71"/>
      <c r="AS21" s="71"/>
      <c r="AT21" s="71"/>
      <c r="AU21" s="71"/>
      <c r="AV21" s="72"/>
      <c r="AW21" s="70"/>
      <c r="AX21" s="71"/>
      <c r="AY21" s="71"/>
      <c r="AZ21" s="71"/>
      <c r="BA21" s="71"/>
      <c r="BB21" s="71"/>
      <c r="BC21" s="72"/>
      <c r="BD21" s="70"/>
      <c r="BE21" s="71"/>
      <c r="BF21" s="71"/>
      <c r="BG21" s="71"/>
      <c r="BH21" s="71"/>
      <c r="BI21" s="71"/>
      <c r="BJ21" s="72"/>
      <c r="BK21" s="70"/>
      <c r="BL21" s="71"/>
      <c r="BM21" s="71"/>
      <c r="BN21" s="71"/>
      <c r="BO21" s="71"/>
      <c r="BP21" s="71"/>
      <c r="BQ21" s="72"/>
      <c r="BR21" s="70"/>
      <c r="BS21" s="71"/>
      <c r="BT21" s="71"/>
      <c r="BU21" s="71"/>
      <c r="BV21" s="71"/>
      <c r="BW21" s="71"/>
      <c r="BX21" s="72"/>
      <c r="BY21" s="70"/>
      <c r="BZ21" s="71"/>
      <c r="CA21" s="71"/>
      <c r="CB21" s="71"/>
      <c r="CC21" s="71"/>
      <c r="CD21" s="71"/>
      <c r="CE21" s="72"/>
      <c r="CF21" s="70"/>
      <c r="CG21" s="71"/>
      <c r="CH21" s="71"/>
      <c r="CI21" s="71"/>
      <c r="CJ21" s="71"/>
      <c r="CK21" s="71"/>
      <c r="CL21" s="72"/>
      <c r="CM21" s="70"/>
      <c r="CN21" s="71"/>
      <c r="CO21" s="71"/>
      <c r="CP21" s="71"/>
      <c r="CQ21" s="71"/>
      <c r="CR21" s="71"/>
      <c r="CS21" s="72"/>
      <c r="CT21" s="70"/>
      <c r="CU21" s="71"/>
      <c r="CV21" s="71"/>
      <c r="CW21" s="71"/>
      <c r="CX21" s="71"/>
      <c r="CY21" s="71"/>
      <c r="CZ21" s="72"/>
      <c r="DA21" s="70"/>
      <c r="DB21" s="71"/>
      <c r="DC21" s="71"/>
      <c r="DD21" s="71"/>
      <c r="DE21" s="71"/>
      <c r="DF21" s="71"/>
      <c r="DG21" s="72"/>
      <c r="DH21" s="70"/>
      <c r="DI21" s="71"/>
      <c r="DJ21" s="71"/>
      <c r="DK21" s="71"/>
      <c r="DL21" s="71"/>
      <c r="DM21" s="71"/>
      <c r="DN21" s="72"/>
      <c r="DO21" s="70"/>
      <c r="DP21" s="71"/>
      <c r="DQ21" s="71"/>
      <c r="DR21" s="71"/>
      <c r="DS21" s="71"/>
      <c r="DT21" s="71"/>
      <c r="DU21" s="72"/>
      <c r="DV21" s="70"/>
      <c r="DW21" s="71"/>
      <c r="DX21" s="71"/>
      <c r="DY21" s="71"/>
      <c r="DZ21" s="71"/>
      <c r="EA21" s="71"/>
      <c r="EB21" s="72"/>
      <c r="EC21" s="70"/>
      <c r="ED21" s="71"/>
      <c r="EE21" s="71"/>
      <c r="EF21" s="71"/>
      <c r="EG21" s="71"/>
      <c r="EH21" s="71"/>
      <c r="EI21" s="72"/>
      <c r="EJ21" s="70"/>
      <c r="EK21" s="71"/>
      <c r="EL21" s="71"/>
      <c r="EM21" s="71"/>
      <c r="EN21" s="71"/>
      <c r="EO21" s="71"/>
      <c r="EP21" s="72"/>
      <c r="EQ21" s="70"/>
      <c r="ER21" s="71"/>
      <c r="ES21" s="71"/>
      <c r="ET21" s="71"/>
      <c r="EU21" s="71"/>
      <c r="EV21" s="71"/>
      <c r="EW21" s="72"/>
      <c r="EX21" s="70"/>
      <c r="EY21" s="71"/>
      <c r="EZ21" s="71"/>
      <c r="FA21" s="71"/>
      <c r="FB21" s="71"/>
      <c r="FC21" s="71"/>
      <c r="FD21" s="72"/>
      <c r="FE21" s="70"/>
      <c r="FF21" s="71"/>
      <c r="FG21" s="71"/>
      <c r="FH21" s="71"/>
      <c r="FI21" s="71"/>
      <c r="FJ21" s="71"/>
      <c r="FK21" s="72"/>
      <c r="FL21" s="70"/>
      <c r="FM21" s="71"/>
      <c r="FN21" s="71"/>
      <c r="FO21" s="71"/>
      <c r="FP21" s="71"/>
      <c r="FQ21" s="71"/>
      <c r="FR21" s="72"/>
      <c r="FS21" s="70"/>
      <c r="FT21" s="71"/>
      <c r="FU21" s="71"/>
      <c r="FV21" s="71"/>
      <c r="FW21" s="71"/>
      <c r="FX21" s="71"/>
      <c r="FY21" s="72"/>
      <c r="FZ21" s="70"/>
      <c r="GA21" s="71"/>
      <c r="GB21" s="71"/>
      <c r="GC21" s="71"/>
      <c r="GD21" s="71"/>
      <c r="GE21" s="71"/>
      <c r="GF21" s="72"/>
      <c r="GG21" s="70"/>
      <c r="GH21" s="71"/>
      <c r="GI21" s="71"/>
      <c r="GJ21" s="71"/>
      <c r="GK21" s="71"/>
      <c r="GL21" s="71"/>
      <c r="GM21" s="72"/>
      <c r="GN21" s="70"/>
      <c r="GO21" s="71"/>
      <c r="GP21" s="71"/>
      <c r="GQ21" s="71"/>
      <c r="GR21" s="71"/>
      <c r="GS21" s="71"/>
      <c r="GT21" s="72"/>
      <c r="GU21" s="70"/>
      <c r="GV21" s="71"/>
      <c r="GW21" s="71"/>
      <c r="GX21" s="71"/>
      <c r="GY21" s="71"/>
      <c r="GZ21" s="71"/>
      <c r="HA21" s="72"/>
      <c r="HB21" s="70"/>
      <c r="HC21" s="71"/>
      <c r="HD21" s="71"/>
      <c r="HE21" s="71"/>
      <c r="HF21" s="71"/>
      <c r="HG21" s="71"/>
      <c r="HH21" s="72"/>
      <c r="HI21" s="70"/>
      <c r="HJ21" s="71"/>
      <c r="HK21" s="71"/>
      <c r="HL21" s="71"/>
      <c r="HM21" s="71"/>
      <c r="HN21" s="71"/>
      <c r="HO21" s="72"/>
      <c r="HP21" s="70"/>
      <c r="HQ21" s="71"/>
      <c r="HR21" s="71"/>
      <c r="HS21" s="71"/>
      <c r="HT21" s="71"/>
      <c r="HU21" s="71"/>
      <c r="HV21" s="72"/>
      <c r="HW21" s="70"/>
      <c r="HX21" s="71"/>
      <c r="HY21" s="71"/>
      <c r="HZ21" s="71"/>
      <c r="IA21" s="71"/>
      <c r="IB21" s="71"/>
      <c r="IC21" s="72"/>
      <c r="ID21" s="70"/>
      <c r="IE21" s="71"/>
      <c r="IF21" s="71"/>
      <c r="IG21" s="71"/>
      <c r="IH21" s="71"/>
      <c r="II21" s="71"/>
      <c r="IJ21" s="72"/>
      <c r="IK21" s="70"/>
      <c r="IL21" s="71"/>
      <c r="IM21" s="71"/>
      <c r="IN21" s="71"/>
      <c r="IO21" s="71"/>
      <c r="IP21" s="71"/>
      <c r="IQ21" s="72"/>
      <c r="IR21" s="70"/>
      <c r="IS21" s="71"/>
      <c r="IT21" s="71"/>
      <c r="IU21" s="71"/>
      <c r="IV21" s="71"/>
      <c r="IW21" s="71"/>
      <c r="IX21" s="72"/>
      <c r="IY21" s="70"/>
      <c r="IZ21" s="71"/>
      <c r="JA21" s="71"/>
      <c r="JB21" s="71"/>
      <c r="JC21" s="71"/>
      <c r="JD21" s="71"/>
      <c r="JE21" s="72"/>
      <c r="JF21" s="70"/>
      <c r="JG21" s="71"/>
      <c r="JH21" s="71"/>
      <c r="JI21" s="71"/>
      <c r="JJ21" s="71"/>
      <c r="JK21" s="71"/>
      <c r="JL21" s="72"/>
      <c r="JM21" s="70"/>
      <c r="JN21" s="71"/>
      <c r="JO21" s="71"/>
      <c r="JP21" s="71"/>
      <c r="JQ21" s="71"/>
      <c r="JR21" s="71"/>
      <c r="JS21" s="72"/>
      <c r="JT21" s="70"/>
      <c r="JU21" s="71"/>
      <c r="JV21" s="71"/>
      <c r="JW21" s="71"/>
      <c r="JX21" s="71"/>
      <c r="JY21" s="71"/>
      <c r="JZ21" s="72"/>
      <c r="KA21" s="70"/>
      <c r="KB21" s="71"/>
      <c r="KC21" s="71"/>
      <c r="KD21" s="71"/>
      <c r="KE21" s="71"/>
      <c r="KF21" s="71"/>
      <c r="KG21" s="72"/>
      <c r="KH21" s="70"/>
      <c r="KI21" s="71"/>
      <c r="KJ21" s="71"/>
      <c r="KK21" s="71"/>
      <c r="KL21" s="71"/>
      <c r="KM21" s="71"/>
      <c r="KN21" s="72"/>
      <c r="KO21" s="70"/>
      <c r="KP21" s="71"/>
      <c r="KQ21" s="71"/>
      <c r="KR21" s="71"/>
      <c r="KS21" s="71"/>
      <c r="KT21" s="71"/>
      <c r="KU21" s="72"/>
      <c r="KV21" s="70"/>
      <c r="KW21" s="71"/>
      <c r="KX21" s="71"/>
      <c r="KY21" s="71"/>
      <c r="KZ21" s="71"/>
      <c r="LA21" s="71"/>
      <c r="LB21" s="72"/>
      <c r="LC21" s="70"/>
      <c r="LD21" s="71"/>
      <c r="LE21" s="71"/>
      <c r="LF21" s="71"/>
      <c r="LG21" s="71"/>
      <c r="LH21" s="71"/>
      <c r="LI21" s="72"/>
      <c r="LJ21" s="70"/>
      <c r="LK21" s="71"/>
      <c r="LL21" s="71"/>
      <c r="LM21" s="71"/>
      <c r="LN21" s="71"/>
      <c r="LO21" s="71"/>
      <c r="LP21" s="72"/>
      <c r="LQ21" s="70"/>
      <c r="LR21" s="71"/>
      <c r="LS21" s="71"/>
      <c r="LT21" s="71"/>
      <c r="LU21" s="71"/>
      <c r="LV21" s="71"/>
      <c r="LW21" s="72"/>
      <c r="LX21" s="70"/>
      <c r="LY21" s="71"/>
      <c r="LZ21" s="71"/>
      <c r="MA21" s="71"/>
      <c r="MB21" s="71"/>
      <c r="MC21" s="71"/>
      <c r="MD21" s="72"/>
      <c r="ME21" s="70"/>
      <c r="MF21" s="71"/>
      <c r="MG21" s="71"/>
      <c r="MH21" s="71"/>
      <c r="MI21" s="71"/>
      <c r="MJ21" s="71"/>
      <c r="MK21" s="72"/>
      <c r="ML21" s="70"/>
      <c r="MM21" s="71"/>
      <c r="MN21" s="71"/>
      <c r="MO21" s="71"/>
      <c r="MP21" s="71"/>
      <c r="MQ21" s="71"/>
      <c r="MR21" s="72"/>
      <c r="MS21" s="70"/>
      <c r="MT21" s="71"/>
      <c r="MU21" s="71"/>
      <c r="MV21" s="71"/>
      <c r="MW21" s="71"/>
      <c r="MX21" s="71"/>
      <c r="MY21" s="72"/>
      <c r="MZ21" s="70"/>
      <c r="NA21" s="71"/>
      <c r="NB21" s="71"/>
      <c r="NC21" s="71"/>
      <c r="ND21" s="71"/>
      <c r="NE21" s="71"/>
      <c r="NF21" s="72"/>
      <c r="NG21" s="70"/>
      <c r="NH21" s="71"/>
      <c r="NI21" s="71"/>
      <c r="NJ21" s="71"/>
      <c r="NK21" s="71"/>
      <c r="NL21" s="71"/>
      <c r="NM21" s="72"/>
      <c r="NN21" s="70"/>
      <c r="NO21" s="71"/>
      <c r="NP21" s="71"/>
      <c r="NQ21" s="71"/>
      <c r="NR21" s="71"/>
      <c r="NS21" s="71"/>
      <c r="NT21" s="72"/>
      <c r="NU21" s="70"/>
      <c r="NV21" s="71"/>
      <c r="NW21" s="71"/>
      <c r="NX21" s="71"/>
      <c r="NY21" s="71"/>
      <c r="NZ21" s="71"/>
      <c r="OA21" s="72"/>
      <c r="OB21" s="70"/>
      <c r="OC21" s="71"/>
      <c r="OD21" s="71"/>
      <c r="OE21" s="71"/>
      <c r="OF21" s="71"/>
      <c r="OG21" s="71"/>
      <c r="OH21" s="72"/>
      <c r="OI21" s="70"/>
      <c r="OJ21" s="71"/>
      <c r="OK21" s="71"/>
      <c r="OL21" s="71"/>
      <c r="OM21" s="71"/>
      <c r="ON21" s="71"/>
      <c r="OO21" s="72"/>
      <c r="OP21" s="70"/>
      <c r="OQ21" s="71"/>
      <c r="OR21" s="71"/>
      <c r="OS21" s="71"/>
      <c r="OT21" s="71"/>
      <c r="OU21" s="71"/>
      <c r="OV21" s="72"/>
      <c r="OW21" s="70"/>
      <c r="OX21" s="71"/>
      <c r="OY21" s="71"/>
      <c r="OZ21" s="71"/>
      <c r="PA21" s="71"/>
      <c r="PB21" s="71"/>
      <c r="PC21" s="72"/>
      <c r="PD21" s="70"/>
      <c r="PE21" s="71"/>
      <c r="PF21" s="71"/>
      <c r="PG21" s="71"/>
      <c r="PH21" s="71"/>
      <c r="PI21" s="71"/>
      <c r="PJ21" s="72"/>
      <c r="PK21" s="70"/>
      <c r="PL21" s="71"/>
      <c r="PM21" s="71"/>
      <c r="PN21" s="71"/>
      <c r="PO21" s="71"/>
      <c r="PP21" s="71"/>
      <c r="PQ21" s="72"/>
      <c r="PR21" s="70"/>
      <c r="PS21" s="71"/>
      <c r="PT21" s="71"/>
      <c r="PU21" s="71"/>
      <c r="PV21" s="71"/>
      <c r="PW21" s="71"/>
      <c r="PX21" s="72"/>
      <c r="PY21" s="70"/>
      <c r="PZ21" s="71"/>
      <c r="QA21" s="71"/>
      <c r="QB21" s="71"/>
      <c r="QC21" s="71"/>
      <c r="QD21" s="71"/>
      <c r="QE21" s="72"/>
      <c r="QF21" s="70"/>
      <c r="QG21" s="71"/>
      <c r="QH21" s="71"/>
      <c r="QI21" s="71"/>
      <c r="QJ21" s="71"/>
      <c r="QK21" s="71"/>
      <c r="QL21" s="72"/>
      <c r="QM21" s="70"/>
      <c r="QN21" s="71"/>
      <c r="QO21" s="71"/>
      <c r="QP21" s="71"/>
      <c r="QQ21" s="71"/>
      <c r="QR21" s="71"/>
      <c r="QS21" s="72"/>
      <c r="QT21" s="70"/>
      <c r="QU21" s="71"/>
      <c r="QV21" s="71"/>
      <c r="QW21" s="71"/>
      <c r="QX21" s="71"/>
      <c r="QY21" s="71"/>
      <c r="QZ21" s="72"/>
      <c r="RA21" s="70"/>
      <c r="RB21" s="71"/>
      <c r="RC21" s="71"/>
      <c r="RD21" s="71"/>
      <c r="RE21" s="71"/>
      <c r="RF21" s="71"/>
      <c r="RG21" s="72"/>
      <c r="RH21" s="70"/>
      <c r="RI21" s="71"/>
      <c r="RJ21" s="71"/>
      <c r="RK21" s="71"/>
      <c r="RL21" s="71"/>
      <c r="RM21" s="71"/>
      <c r="RN21" s="72"/>
      <c r="RO21" s="70"/>
      <c r="RP21" s="71"/>
      <c r="RQ21" s="71"/>
      <c r="RR21" s="71"/>
      <c r="RS21" s="71"/>
      <c r="RT21" s="71"/>
      <c r="RU21" s="72"/>
      <c r="RV21" s="70"/>
      <c r="RW21" s="71"/>
      <c r="RX21" s="71"/>
      <c r="RY21" s="71"/>
      <c r="RZ21" s="71"/>
      <c r="SA21" s="71"/>
      <c r="SB21" s="72"/>
      <c r="SC21" s="70"/>
      <c r="SD21" s="71"/>
      <c r="SE21" s="71"/>
      <c r="SF21" s="71"/>
      <c r="SG21" s="71"/>
      <c r="SH21" s="71"/>
      <c r="SI21" s="72"/>
      <c r="SJ21" s="70"/>
      <c r="SK21" s="71"/>
      <c r="SL21" s="71"/>
      <c r="SM21" s="71"/>
      <c r="SN21" s="71"/>
      <c r="SO21" s="71"/>
      <c r="SP21" s="72"/>
      <c r="SQ21" s="70"/>
      <c r="SR21" s="71"/>
      <c r="SS21" s="71"/>
      <c r="ST21" s="71"/>
      <c r="SU21" s="71"/>
      <c r="SV21" s="71"/>
      <c r="SW21" s="72"/>
      <c r="SX21" s="70"/>
      <c r="SY21" s="71"/>
      <c r="SZ21" s="71"/>
      <c r="TA21" s="71"/>
      <c r="TB21" s="71"/>
      <c r="TC21" s="71"/>
      <c r="TD21" s="72"/>
      <c r="TE21" s="70"/>
      <c r="TF21" s="71"/>
      <c r="TG21" s="71"/>
      <c r="TH21" s="71"/>
      <c r="TI21" s="71"/>
      <c r="TJ21" s="71"/>
      <c r="TK21" s="72"/>
      <c r="TL21" s="70"/>
      <c r="TM21" s="71"/>
      <c r="TN21" s="71"/>
      <c r="TO21" s="71"/>
      <c r="TP21" s="71"/>
      <c r="TQ21" s="71"/>
      <c r="TR21" s="72"/>
      <c r="TS21" s="70"/>
      <c r="TT21" s="71"/>
      <c r="TU21" s="71"/>
      <c r="TV21" s="71"/>
      <c r="TW21" s="71"/>
      <c r="TX21" s="71"/>
      <c r="TY21" s="72"/>
      <c r="TZ21" s="70"/>
      <c r="UA21" s="71"/>
      <c r="UB21" s="71"/>
      <c r="UC21" s="71"/>
      <c r="UD21" s="71"/>
      <c r="UE21" s="71"/>
      <c r="UF21" s="72"/>
      <c r="UG21" s="70"/>
      <c r="UH21" s="71"/>
      <c r="UI21" s="71"/>
      <c r="UJ21" s="71"/>
      <c r="UK21" s="71"/>
      <c r="UL21" s="71"/>
      <c r="UM21" s="72"/>
      <c r="UN21" s="70"/>
      <c r="UO21" s="71"/>
      <c r="UP21" s="71"/>
      <c r="UQ21" s="71"/>
      <c r="UR21" s="71"/>
      <c r="US21" s="71"/>
      <c r="UT21" s="72"/>
      <c r="UU21" s="70"/>
      <c r="UV21" s="71"/>
      <c r="UW21" s="71"/>
      <c r="UX21" s="71"/>
      <c r="UY21" s="71"/>
      <c r="UZ21" s="71"/>
      <c r="VA21" s="72"/>
      <c r="VB21" s="70"/>
      <c r="VC21" s="71"/>
      <c r="VD21" s="71"/>
      <c r="VE21" s="71"/>
      <c r="VF21" s="71"/>
      <c r="VG21" s="71"/>
      <c r="VH21" s="72"/>
      <c r="VI21" s="70"/>
      <c r="VJ21" s="71"/>
      <c r="VK21" s="71"/>
      <c r="VL21" s="71"/>
      <c r="VM21" s="71"/>
      <c r="VN21" s="71"/>
      <c r="VO21" s="72"/>
      <c r="VP21" s="70"/>
      <c r="VQ21" s="71"/>
      <c r="VR21" s="71"/>
      <c r="VS21" s="71"/>
      <c r="VT21" s="71"/>
      <c r="VU21" s="71"/>
      <c r="VV21" s="72"/>
      <c r="VW21" s="70"/>
      <c r="VX21" s="71"/>
      <c r="VY21" s="71"/>
      <c r="VZ21" s="71"/>
      <c r="WA21" s="71"/>
      <c r="WB21" s="71"/>
      <c r="WC21" s="72"/>
      <c r="WD21" s="70"/>
      <c r="WE21" s="71"/>
      <c r="WF21" s="71"/>
      <c r="WG21" s="71"/>
      <c r="WH21" s="71"/>
      <c r="WI21" s="71"/>
      <c r="WJ21" s="72"/>
      <c r="WK21" s="70"/>
      <c r="WL21" s="71"/>
      <c r="WM21" s="71"/>
      <c r="WN21" s="71"/>
      <c r="WO21" s="71"/>
      <c r="WP21" s="71"/>
      <c r="WQ21" s="72"/>
      <c r="WR21" s="70"/>
      <c r="WS21" s="71"/>
      <c r="WT21" s="71"/>
      <c r="WU21" s="71"/>
      <c r="WV21" s="71"/>
      <c r="WW21" s="71"/>
      <c r="WX21" s="72"/>
      <c r="WY21" s="70"/>
      <c r="WZ21" s="71"/>
      <c r="XA21" s="71"/>
      <c r="XB21" s="71"/>
      <c r="XC21" s="71"/>
      <c r="XD21" s="71"/>
      <c r="XE21" s="72"/>
      <c r="XF21" s="70"/>
      <c r="XG21" s="71"/>
      <c r="XH21" s="71"/>
      <c r="XI21" s="71"/>
      <c r="XJ21" s="71"/>
      <c r="XK21" s="71"/>
      <c r="XL21" s="72"/>
      <c r="XM21" s="70"/>
      <c r="XN21" s="71"/>
      <c r="XO21" s="71"/>
      <c r="XP21" s="71"/>
      <c r="XQ21" s="71"/>
      <c r="XR21" s="71"/>
      <c r="XS21" s="72"/>
      <c r="XT21" s="70"/>
      <c r="XU21" s="71"/>
      <c r="XV21" s="71"/>
      <c r="XW21" s="71"/>
      <c r="XX21" s="71"/>
      <c r="XY21" s="71"/>
      <c r="XZ21" s="72"/>
      <c r="YA21" s="70"/>
      <c r="YB21" s="71"/>
      <c r="YC21" s="71"/>
      <c r="YD21" s="71"/>
      <c r="YE21" s="71"/>
      <c r="YF21" s="71"/>
      <c r="YG21" s="72"/>
      <c r="YH21" s="70"/>
      <c r="YI21" s="71"/>
      <c r="YJ21" s="71"/>
      <c r="YK21" s="71"/>
      <c r="YL21" s="71"/>
      <c r="YM21" s="71"/>
      <c r="YN21" s="72"/>
      <c r="YO21" s="70"/>
      <c r="YP21" s="71"/>
      <c r="YQ21" s="71"/>
      <c r="YR21" s="71"/>
      <c r="YS21" s="71"/>
      <c r="YT21" s="71"/>
      <c r="YU21" s="72"/>
      <c r="YV21" s="70"/>
      <c r="YW21" s="71"/>
      <c r="YX21" s="71"/>
      <c r="YY21" s="71"/>
      <c r="YZ21" s="71"/>
      <c r="ZA21" s="71"/>
      <c r="ZB21" s="72"/>
      <c r="ZC21" s="70"/>
      <c r="ZD21" s="71"/>
      <c r="ZE21" s="71"/>
      <c r="ZF21" s="71"/>
      <c r="ZG21" s="71"/>
      <c r="ZH21" s="71"/>
      <c r="ZI21" s="72"/>
      <c r="ZJ21" s="70"/>
      <c r="ZK21" s="71"/>
      <c r="ZL21" s="71"/>
      <c r="ZM21" s="71"/>
      <c r="ZN21" s="71"/>
      <c r="ZO21" s="71"/>
      <c r="ZP21" s="72"/>
      <c r="ZQ21" s="70"/>
      <c r="ZR21" s="71"/>
      <c r="ZS21" s="71"/>
      <c r="ZT21" s="71"/>
      <c r="ZU21" s="71"/>
      <c r="ZV21" s="71"/>
      <c r="ZW21" s="72"/>
      <c r="ZX21" s="70"/>
      <c r="ZY21" s="71"/>
      <c r="ZZ21" s="71"/>
      <c r="AAA21" s="71"/>
      <c r="AAB21" s="71"/>
      <c r="AAC21" s="71"/>
      <c r="AAD21" s="72"/>
      <c r="AAE21" s="70"/>
      <c r="AAF21" s="71"/>
      <c r="AAG21" s="71"/>
      <c r="AAH21" s="71"/>
      <c r="AAI21" s="71"/>
      <c r="AAJ21" s="71"/>
      <c r="AAK21" s="72"/>
      <c r="AAL21" s="70"/>
      <c r="AAM21" s="71"/>
      <c r="AAN21" s="71"/>
      <c r="AAO21" s="71"/>
      <c r="AAP21" s="71"/>
      <c r="AAQ21" s="71"/>
      <c r="AAR21" s="72"/>
      <c r="AAS21" s="70"/>
      <c r="AAT21" s="71"/>
      <c r="AAU21" s="71"/>
      <c r="AAV21" s="71"/>
      <c r="AAW21" s="71"/>
      <c r="AAX21" s="71"/>
      <c r="AAY21" s="72"/>
      <c r="AAZ21" s="70"/>
      <c r="ABA21" s="71"/>
      <c r="ABB21" s="71"/>
      <c r="ABC21" s="71"/>
      <c r="ABD21" s="71"/>
      <c r="ABE21" s="71"/>
      <c r="ABF21" s="72"/>
      <c r="ABG21" s="70"/>
      <c r="ABH21" s="71"/>
      <c r="ABI21" s="71"/>
      <c r="ABJ21" s="71"/>
      <c r="ABK21" s="71"/>
      <c r="ABL21" s="71"/>
      <c r="ABM21" s="72"/>
      <c r="ABN21" s="70"/>
      <c r="ABO21" s="71"/>
      <c r="ABP21" s="71"/>
      <c r="ABQ21" s="71"/>
      <c r="ABR21" s="71"/>
      <c r="ABS21" s="71"/>
      <c r="ABT21" s="72"/>
      <c r="ABU21" s="70"/>
      <c r="ABV21" s="71"/>
      <c r="ABW21" s="71"/>
      <c r="ABX21" s="71"/>
      <c r="ABY21" s="71"/>
      <c r="ABZ21" s="71"/>
      <c r="ACA21" s="72"/>
      <c r="ACB21" s="70"/>
      <c r="ACC21" s="71"/>
      <c r="ACD21" s="71"/>
      <c r="ACE21" s="71"/>
      <c r="ACF21" s="71"/>
      <c r="ACG21" s="71"/>
      <c r="ACH21" s="72"/>
      <c r="ACI21" s="70"/>
      <c r="ACJ21" s="71"/>
      <c r="ACK21" s="71"/>
      <c r="ACL21" s="71"/>
      <c r="ACM21" s="71"/>
      <c r="ACN21" s="71"/>
      <c r="ACO21" s="72"/>
      <c r="ACP21" s="70"/>
      <c r="ACQ21" s="71"/>
      <c r="ACR21" s="71"/>
      <c r="ACS21" s="71"/>
      <c r="ACT21" s="71"/>
      <c r="ACU21" s="71"/>
      <c r="ACV21" s="72"/>
      <c r="ACW21" s="70"/>
      <c r="ACX21" s="71"/>
      <c r="ACY21" s="71"/>
      <c r="ACZ21" s="71"/>
      <c r="ADA21" s="71"/>
      <c r="ADB21" s="71"/>
      <c r="ADC21" s="72"/>
      <c r="ADD21" s="70"/>
      <c r="ADE21" s="71"/>
      <c r="ADF21" s="71"/>
      <c r="ADG21" s="71"/>
      <c r="ADH21" s="71"/>
      <c r="ADI21" s="71"/>
      <c r="ADJ21" s="72"/>
      <c r="ADK21" s="70"/>
      <c r="ADL21" s="71"/>
      <c r="ADM21" s="71"/>
      <c r="ADN21" s="71"/>
      <c r="ADO21" s="71"/>
      <c r="ADP21" s="71"/>
      <c r="ADQ21" s="72"/>
      <c r="ADR21" s="70"/>
      <c r="ADS21" s="71"/>
      <c r="ADT21" s="71"/>
      <c r="ADU21" s="71"/>
      <c r="ADV21" s="71"/>
      <c r="ADW21" s="71"/>
      <c r="ADX21" s="72"/>
      <c r="ADY21" s="70"/>
      <c r="ADZ21" s="71"/>
      <c r="AEA21" s="71"/>
      <c r="AEB21" s="71"/>
      <c r="AEC21" s="71"/>
      <c r="AED21" s="71"/>
      <c r="AEE21" s="72"/>
      <c r="AEF21" s="70"/>
      <c r="AEG21" s="71"/>
      <c r="AEH21" s="71"/>
      <c r="AEI21" s="71"/>
      <c r="AEJ21" s="71"/>
      <c r="AEK21" s="71"/>
      <c r="AEL21" s="72"/>
      <c r="AEM21" s="70"/>
      <c r="AEN21" s="71"/>
      <c r="AEO21" s="71"/>
      <c r="AEP21" s="71"/>
      <c r="AEQ21" s="71"/>
      <c r="AER21" s="71"/>
      <c r="AES21" s="72"/>
      <c r="AET21" s="70"/>
      <c r="AEU21" s="71"/>
      <c r="AEV21" s="71"/>
      <c r="AEW21" s="71"/>
      <c r="AEX21" s="71"/>
      <c r="AEY21" s="71"/>
      <c r="AEZ21" s="72"/>
      <c r="AFA21" s="70"/>
      <c r="AFB21" s="71"/>
      <c r="AFC21" s="71"/>
      <c r="AFD21" s="71"/>
      <c r="AFE21" s="71"/>
      <c r="AFF21" s="71"/>
      <c r="AFG21" s="72"/>
      <c r="AFH21" s="70"/>
      <c r="AFI21" s="71"/>
      <c r="AFJ21" s="71"/>
      <c r="AFK21" s="71"/>
      <c r="AFL21" s="71"/>
      <c r="AFM21" s="71"/>
      <c r="AFN21" s="72"/>
      <c r="AFO21" s="70"/>
      <c r="AFP21" s="71"/>
      <c r="AFQ21" s="71"/>
      <c r="AFR21" s="71"/>
      <c r="AFS21" s="71"/>
      <c r="AFT21" s="71"/>
      <c r="AFU21" s="72"/>
      <c r="AFV21" s="70"/>
      <c r="AFW21" s="71"/>
      <c r="AFX21" s="71"/>
      <c r="AFY21" s="71"/>
      <c r="AFZ21" s="71"/>
      <c r="AGA21" s="71"/>
      <c r="AGB21" s="72"/>
      <c r="AGC21" s="70"/>
      <c r="AGD21" s="71"/>
      <c r="AGE21" s="71"/>
      <c r="AGF21" s="71"/>
      <c r="AGG21" s="71"/>
      <c r="AGH21" s="71"/>
      <c r="AGI21" s="72"/>
      <c r="AGJ21" s="70"/>
      <c r="AGK21" s="71"/>
      <c r="AGL21" s="71"/>
      <c r="AGM21" s="71"/>
      <c r="AGN21" s="71"/>
      <c r="AGO21" s="71"/>
      <c r="AGP21" s="72"/>
      <c r="AGQ21" s="70"/>
      <c r="AGR21" s="71"/>
      <c r="AGS21" s="71"/>
      <c r="AGT21" s="71"/>
      <c r="AGU21" s="71"/>
      <c r="AGV21" s="71"/>
      <c r="AGW21" s="72"/>
      <c r="AGX21" s="70"/>
      <c r="AGY21" s="71"/>
      <c r="AGZ21" s="71"/>
      <c r="AHA21" s="71"/>
      <c r="AHB21" s="71"/>
      <c r="AHC21" s="71"/>
      <c r="AHD21" s="72"/>
      <c r="AHE21" s="70"/>
      <c r="AHF21" s="71"/>
      <c r="AHG21" s="71"/>
      <c r="AHH21" s="71"/>
      <c r="AHI21" s="71"/>
      <c r="AHJ21" s="71"/>
      <c r="AHK21" s="72"/>
      <c r="AHL21" s="70"/>
      <c r="AHM21" s="71"/>
      <c r="AHN21" s="71"/>
      <c r="AHO21" s="71"/>
      <c r="AHP21" s="71"/>
      <c r="AHQ21" s="71"/>
      <c r="AHR21" s="72"/>
      <c r="AHS21" s="70"/>
      <c r="AHT21" s="71"/>
      <c r="AHU21" s="71"/>
      <c r="AHV21" s="71"/>
      <c r="AHW21" s="71"/>
      <c r="AHX21" s="71"/>
      <c r="AHY21" s="72"/>
      <c r="AHZ21" s="70"/>
      <c r="AIA21" s="71"/>
      <c r="AIB21" s="71"/>
      <c r="AIC21" s="71"/>
      <c r="AID21" s="71"/>
      <c r="AIE21" s="71"/>
      <c r="AIF21" s="72"/>
      <c r="AIG21" s="70"/>
      <c r="AIH21" s="71"/>
      <c r="AII21" s="71"/>
      <c r="AIJ21" s="71"/>
      <c r="AIK21" s="71"/>
      <c r="AIL21" s="71"/>
      <c r="AIM21" s="72"/>
      <c r="AIN21" s="70"/>
      <c r="AIO21" s="71"/>
      <c r="AIP21" s="71"/>
      <c r="AIQ21" s="71"/>
      <c r="AIR21" s="71"/>
      <c r="AIS21" s="71"/>
      <c r="AIT21" s="72"/>
      <c r="AIU21" s="70"/>
      <c r="AIV21" s="71"/>
      <c r="AIW21" s="71"/>
      <c r="AIX21" s="71"/>
      <c r="AIY21" s="71"/>
      <c r="AIZ21" s="71"/>
      <c r="AJA21" s="72"/>
      <c r="AJB21" s="70"/>
      <c r="AJC21" s="71"/>
      <c r="AJD21" s="71"/>
      <c r="AJE21" s="71"/>
      <c r="AJF21" s="71"/>
      <c r="AJG21" s="71"/>
      <c r="AJH21" s="72"/>
      <c r="AJI21" s="70"/>
      <c r="AJJ21" s="71"/>
      <c r="AJK21" s="71"/>
      <c r="AJL21" s="71"/>
      <c r="AJM21" s="71"/>
      <c r="AJN21" s="71"/>
      <c r="AJO21" s="72"/>
      <c r="AJP21" s="70"/>
      <c r="AJQ21" s="71"/>
      <c r="AJR21" s="71"/>
      <c r="AJS21" s="71"/>
      <c r="AJT21" s="71"/>
      <c r="AJU21" s="71"/>
      <c r="AJV21" s="72"/>
      <c r="AJW21" s="70"/>
      <c r="AJX21" s="71"/>
      <c r="AJY21" s="71"/>
      <c r="AJZ21" s="71"/>
      <c r="AKA21" s="71"/>
      <c r="AKB21" s="71"/>
      <c r="AKC21" s="72"/>
      <c r="AKD21" s="70"/>
      <c r="AKE21" s="71"/>
      <c r="AKF21" s="71"/>
      <c r="AKG21" s="71"/>
      <c r="AKH21" s="71"/>
      <c r="AKI21" s="71"/>
      <c r="AKJ21" s="72"/>
      <c r="AKK21" s="70"/>
      <c r="AKL21" s="71"/>
      <c r="AKM21" s="71"/>
      <c r="AKN21" s="71"/>
      <c r="AKO21" s="71"/>
      <c r="AKP21" s="71"/>
      <c r="AKQ21" s="72"/>
      <c r="AKR21" s="70"/>
      <c r="AKS21" s="71"/>
      <c r="AKT21" s="71"/>
      <c r="AKU21" s="71"/>
      <c r="AKV21" s="71"/>
      <c r="AKW21" s="71"/>
      <c r="AKX21" s="72"/>
      <c r="AKY21" s="70"/>
      <c r="AKZ21" s="71"/>
      <c r="ALA21" s="71"/>
      <c r="ALB21" s="71"/>
      <c r="ALC21" s="71"/>
      <c r="ALD21" s="71"/>
      <c r="ALE21" s="72"/>
      <c r="ALF21" s="70"/>
      <c r="ALG21" s="71"/>
      <c r="ALH21" s="71"/>
      <c r="ALI21" s="71"/>
      <c r="ALJ21" s="71"/>
      <c r="ALK21" s="71"/>
      <c r="ALL21" s="72"/>
      <c r="ALM21" s="70"/>
      <c r="ALN21" s="71"/>
      <c r="ALO21" s="71"/>
      <c r="ALP21" s="71"/>
      <c r="ALQ21" s="71"/>
      <c r="ALR21" s="71"/>
      <c r="ALS21" s="72"/>
      <c r="ALT21" s="70"/>
      <c r="ALU21" s="71"/>
      <c r="ALV21" s="71"/>
      <c r="ALW21" s="71"/>
      <c r="ALX21" s="71"/>
      <c r="ALY21" s="71"/>
      <c r="ALZ21" s="72"/>
      <c r="AMA21" s="70"/>
      <c r="AMB21" s="71"/>
      <c r="AMC21" s="71"/>
      <c r="AMD21" s="71"/>
      <c r="AME21" s="71"/>
      <c r="AMF21" s="71"/>
      <c r="AMG21" s="72"/>
      <c r="AMH21" s="70"/>
      <c r="AMI21" s="71"/>
      <c r="AMJ21" s="71"/>
      <c r="AMK21" s="71"/>
      <c r="AML21" s="71"/>
      <c r="AMM21" s="71"/>
      <c r="AMN21" s="72"/>
      <c r="AMO21" s="70"/>
      <c r="AMP21" s="71"/>
      <c r="AMQ21" s="71"/>
      <c r="AMR21" s="71"/>
      <c r="AMS21" s="71"/>
      <c r="AMT21" s="71"/>
      <c r="AMU21" s="72"/>
      <c r="AMV21" s="70"/>
      <c r="AMW21" s="71"/>
      <c r="AMX21" s="71"/>
      <c r="AMY21" s="71"/>
      <c r="AMZ21" s="71"/>
      <c r="ANA21" s="71"/>
      <c r="ANB21" s="72"/>
      <c r="ANC21" s="70"/>
      <c r="AND21" s="71"/>
      <c r="ANE21" s="71"/>
      <c r="ANF21" s="71"/>
      <c r="ANG21" s="71"/>
      <c r="ANH21" s="71"/>
      <c r="ANI21" s="72"/>
      <c r="ANJ21" s="70"/>
      <c r="ANK21" s="71"/>
      <c r="ANL21" s="71"/>
      <c r="ANM21" s="71"/>
      <c r="ANN21" s="71"/>
      <c r="ANO21" s="71"/>
      <c r="ANP21" s="72"/>
      <c r="ANQ21" s="70"/>
      <c r="ANR21" s="71"/>
      <c r="ANS21" s="71"/>
      <c r="ANT21" s="71"/>
      <c r="ANU21" s="71"/>
      <c r="ANV21" s="71"/>
      <c r="ANW21" s="72"/>
      <c r="ANX21" s="70"/>
      <c r="ANY21" s="71"/>
      <c r="ANZ21" s="71"/>
      <c r="AOA21" s="71"/>
      <c r="AOB21" s="71"/>
      <c r="AOC21" s="71"/>
      <c r="AOD21" s="72"/>
      <c r="AOE21" s="70"/>
      <c r="AOF21" s="71"/>
      <c r="AOG21" s="71"/>
      <c r="AOH21" s="71"/>
      <c r="AOI21" s="71"/>
      <c r="AOJ21" s="71"/>
      <c r="AOK21" s="72"/>
      <c r="AOL21" s="70"/>
      <c r="AOM21" s="71"/>
      <c r="AON21" s="71"/>
      <c r="AOO21" s="71"/>
      <c r="AOP21" s="71"/>
      <c r="AOQ21" s="71"/>
      <c r="AOR21" s="72"/>
      <c r="AOS21" s="70"/>
      <c r="AOT21" s="71"/>
      <c r="AOU21" s="71"/>
      <c r="AOV21" s="71"/>
      <c r="AOW21" s="71"/>
      <c r="AOX21" s="71"/>
      <c r="AOY21" s="72"/>
      <c r="AOZ21" s="70"/>
      <c r="APA21" s="71"/>
      <c r="APB21" s="71"/>
      <c r="APC21" s="71"/>
      <c r="APD21" s="71"/>
      <c r="APE21" s="71"/>
      <c r="APF21" s="72"/>
      <c r="APG21" s="70"/>
      <c r="APH21" s="71"/>
      <c r="API21" s="71"/>
      <c r="APJ21" s="71"/>
      <c r="APK21" s="71"/>
      <c r="APL21" s="71"/>
      <c r="APM21" s="72"/>
      <c r="APN21" s="70"/>
      <c r="APO21" s="71"/>
      <c r="APP21" s="71"/>
      <c r="APQ21" s="71"/>
      <c r="APR21" s="71"/>
      <c r="APS21" s="71"/>
      <c r="APT21" s="72"/>
      <c r="APU21" s="70"/>
      <c r="APV21" s="71"/>
      <c r="APW21" s="71"/>
      <c r="APX21" s="71"/>
      <c r="APY21" s="71"/>
      <c r="APZ21" s="71"/>
      <c r="AQA21" s="72"/>
      <c r="AQB21" s="70"/>
      <c r="AQC21" s="71"/>
      <c r="AQD21" s="71"/>
      <c r="AQE21" s="71"/>
      <c r="AQF21" s="71"/>
      <c r="AQG21" s="71"/>
      <c r="AQH21" s="72"/>
      <c r="AQI21" s="70"/>
      <c r="AQJ21" s="71"/>
      <c r="AQK21" s="71"/>
      <c r="AQL21" s="71"/>
      <c r="AQM21" s="71"/>
      <c r="AQN21" s="71"/>
      <c r="AQO21" s="72"/>
      <c r="AQP21" s="70"/>
      <c r="AQQ21" s="71"/>
      <c r="AQR21" s="71"/>
      <c r="AQS21" s="71"/>
      <c r="AQT21" s="71"/>
      <c r="AQU21" s="71"/>
      <c r="AQV21" s="72"/>
      <c r="AQW21" s="70"/>
      <c r="AQX21" s="71"/>
      <c r="AQY21" s="71"/>
      <c r="AQZ21" s="71"/>
      <c r="ARA21" s="71"/>
      <c r="ARB21" s="71"/>
      <c r="ARC21" s="72"/>
      <c r="ARD21" s="70"/>
      <c r="ARE21" s="71"/>
      <c r="ARF21" s="71"/>
      <c r="ARG21" s="71"/>
      <c r="ARH21" s="71"/>
      <c r="ARI21" s="71"/>
      <c r="ARJ21" s="72"/>
      <c r="ARK21" s="70"/>
      <c r="ARL21" s="71"/>
      <c r="ARM21" s="71"/>
      <c r="ARN21" s="71"/>
      <c r="ARO21" s="71"/>
      <c r="ARP21" s="71"/>
      <c r="ARQ21" s="72"/>
      <c r="ARR21" s="70"/>
      <c r="ARS21" s="71"/>
      <c r="ART21" s="71"/>
      <c r="ARU21" s="71"/>
      <c r="ARV21" s="71"/>
      <c r="ARW21" s="71"/>
      <c r="ARX21" s="72"/>
      <c r="ARY21" s="70"/>
      <c r="ARZ21" s="71"/>
      <c r="ASA21" s="71"/>
      <c r="ASB21" s="71"/>
      <c r="ASC21" s="71"/>
      <c r="ASD21" s="71"/>
      <c r="ASE21" s="72"/>
      <c r="ASF21" s="70"/>
      <c r="ASG21" s="71"/>
      <c r="ASH21" s="71"/>
      <c r="ASI21" s="71"/>
      <c r="ASJ21" s="71"/>
      <c r="ASK21" s="71"/>
      <c r="ASL21" s="72"/>
      <c r="ASM21" s="70"/>
      <c r="ASN21" s="71"/>
      <c r="ASO21" s="71"/>
      <c r="ASP21" s="71"/>
      <c r="ASQ21" s="71"/>
      <c r="ASR21" s="71"/>
      <c r="ASS21" s="72"/>
      <c r="AST21" s="70"/>
      <c r="ASU21" s="71"/>
      <c r="ASV21" s="71"/>
      <c r="ASW21" s="71"/>
      <c r="ASX21" s="71"/>
      <c r="ASY21" s="71"/>
      <c r="ASZ21" s="72"/>
      <c r="ATA21" s="70"/>
      <c r="ATB21" s="71"/>
      <c r="ATC21" s="71"/>
      <c r="ATD21" s="71"/>
      <c r="ATE21" s="71"/>
      <c r="ATF21" s="71"/>
      <c r="ATG21" s="72"/>
      <c r="ATH21" s="70"/>
      <c r="ATI21" s="71"/>
      <c r="ATJ21" s="71"/>
      <c r="ATK21" s="71"/>
      <c r="ATL21" s="71"/>
      <c r="ATM21" s="71"/>
      <c r="ATN21" s="72"/>
      <c r="ATO21" s="70"/>
      <c r="ATP21" s="71"/>
      <c r="ATQ21" s="71"/>
      <c r="ATR21" s="71"/>
      <c r="ATS21" s="71"/>
      <c r="ATT21" s="71"/>
      <c r="ATU21" s="72"/>
      <c r="ATV21" s="70"/>
      <c r="ATW21" s="71"/>
      <c r="ATX21" s="71"/>
      <c r="ATY21" s="71"/>
      <c r="ATZ21" s="71"/>
      <c r="AUA21" s="71"/>
      <c r="AUB21" s="72"/>
      <c r="AUC21" s="70"/>
      <c r="AUD21" s="71"/>
      <c r="AUE21" s="71"/>
      <c r="AUF21" s="71"/>
      <c r="AUG21" s="71"/>
      <c r="AUH21" s="71"/>
      <c r="AUI21" s="72"/>
      <c r="AUJ21" s="70"/>
      <c r="AUK21" s="71"/>
      <c r="AUL21" s="71"/>
      <c r="AUM21" s="71"/>
      <c r="AUN21" s="71"/>
      <c r="AUO21" s="71"/>
      <c r="AUP21" s="72"/>
      <c r="AUQ21" s="70"/>
      <c r="AUR21" s="71"/>
      <c r="AUS21" s="71"/>
      <c r="AUT21" s="71"/>
      <c r="AUU21" s="71"/>
      <c r="AUV21" s="71"/>
      <c r="AUW21" s="72"/>
      <c r="AUX21" s="70"/>
      <c r="AUY21" s="71"/>
      <c r="AUZ21" s="71"/>
      <c r="AVA21" s="71"/>
      <c r="AVB21" s="71"/>
      <c r="AVC21" s="71"/>
      <c r="AVD21" s="72"/>
      <c r="AVE21" s="70"/>
      <c r="AVF21" s="71"/>
      <c r="AVG21" s="71"/>
      <c r="AVH21" s="71"/>
      <c r="AVI21" s="71"/>
      <c r="AVJ21" s="71"/>
      <c r="AVK21" s="72"/>
      <c r="AVL21" s="70"/>
      <c r="AVM21" s="71"/>
      <c r="AVN21" s="71"/>
      <c r="AVO21" s="71"/>
      <c r="AVP21" s="71"/>
      <c r="AVQ21" s="71"/>
      <c r="AVR21" s="72"/>
      <c r="AVS21" s="70"/>
      <c r="AVT21" s="71"/>
      <c r="AVU21" s="71"/>
      <c r="AVV21" s="71"/>
      <c r="AVW21" s="71"/>
      <c r="AVX21" s="71"/>
      <c r="AVY21" s="72"/>
      <c r="AVZ21" s="70"/>
      <c r="AWA21" s="71"/>
      <c r="AWB21" s="71"/>
      <c r="AWC21" s="71"/>
      <c r="AWD21" s="71"/>
      <c r="AWE21" s="71"/>
      <c r="AWF21" s="72"/>
      <c r="AWG21" s="70"/>
      <c r="AWH21" s="71"/>
      <c r="AWI21" s="71"/>
      <c r="AWJ21" s="71"/>
      <c r="AWK21" s="71"/>
      <c r="AWL21" s="71"/>
      <c r="AWM21" s="72"/>
      <c r="AWN21" s="70"/>
      <c r="AWO21" s="71"/>
      <c r="AWP21" s="71"/>
      <c r="AWQ21" s="71"/>
      <c r="AWR21" s="71"/>
      <c r="AWS21" s="71"/>
      <c r="AWT21" s="72"/>
      <c r="AWU21" s="70"/>
      <c r="AWV21" s="71"/>
      <c r="AWW21" s="71"/>
      <c r="AWX21" s="71"/>
      <c r="AWY21" s="71"/>
      <c r="AWZ21" s="71"/>
      <c r="AXA21" s="72"/>
      <c r="AXB21" s="70"/>
      <c r="AXC21" s="71"/>
      <c r="AXD21" s="71"/>
      <c r="AXE21" s="71"/>
      <c r="AXF21" s="71"/>
      <c r="AXG21" s="71"/>
      <c r="AXH21" s="72"/>
      <c r="AXI21" s="70"/>
      <c r="AXJ21" s="71"/>
      <c r="AXK21" s="71"/>
      <c r="AXL21" s="71"/>
      <c r="AXM21" s="71"/>
      <c r="AXN21" s="71"/>
      <c r="AXO21" s="72"/>
      <c r="AXP21" s="70"/>
      <c r="AXQ21" s="71"/>
      <c r="AXR21" s="71"/>
      <c r="AXS21" s="71"/>
      <c r="AXT21" s="71"/>
      <c r="AXU21" s="71"/>
      <c r="AXV21" s="72"/>
      <c r="AXW21" s="70"/>
      <c r="AXX21" s="71"/>
      <c r="AXY21" s="71"/>
      <c r="AXZ21" s="71"/>
      <c r="AYA21" s="71"/>
      <c r="AYB21" s="71"/>
      <c r="AYC21" s="72"/>
      <c r="AYD21" s="70"/>
      <c r="AYE21" s="71"/>
      <c r="AYF21" s="71"/>
      <c r="AYG21" s="71"/>
      <c r="AYH21" s="71"/>
      <c r="AYI21" s="71"/>
      <c r="AYJ21" s="72"/>
      <c r="AYK21" s="70"/>
      <c r="AYL21" s="71"/>
      <c r="AYM21" s="71"/>
      <c r="AYN21" s="71"/>
      <c r="AYO21" s="71"/>
      <c r="AYP21" s="71"/>
      <c r="AYQ21" s="72"/>
      <c r="AYR21" s="70"/>
      <c r="AYS21" s="71"/>
      <c r="AYT21" s="71"/>
      <c r="AYU21" s="71"/>
      <c r="AYV21" s="71"/>
      <c r="AYW21" s="71"/>
      <c r="AYX21" s="72"/>
      <c r="AYY21" s="70"/>
      <c r="AYZ21" s="71"/>
      <c r="AZA21" s="71"/>
      <c r="AZB21" s="71"/>
      <c r="AZC21" s="71"/>
      <c r="AZD21" s="71"/>
      <c r="AZE21" s="72"/>
      <c r="AZF21" s="70"/>
      <c r="AZG21" s="71"/>
      <c r="AZH21" s="71"/>
      <c r="AZI21" s="71"/>
      <c r="AZJ21" s="71"/>
      <c r="AZK21" s="71"/>
      <c r="AZL21" s="72"/>
      <c r="AZM21" s="70"/>
      <c r="AZN21" s="71"/>
      <c r="AZO21" s="71"/>
      <c r="AZP21" s="71"/>
      <c r="AZQ21" s="71"/>
      <c r="AZR21" s="71"/>
      <c r="AZS21" s="72"/>
      <c r="AZT21" s="70"/>
      <c r="AZU21" s="71"/>
      <c r="AZV21" s="71"/>
      <c r="AZW21" s="71"/>
      <c r="AZX21" s="71"/>
      <c r="AZY21" s="71"/>
      <c r="AZZ21" s="72"/>
      <c r="BAA21" s="70"/>
      <c r="BAB21" s="71"/>
      <c r="BAC21" s="71"/>
      <c r="BAD21" s="71"/>
      <c r="BAE21" s="71"/>
      <c r="BAF21" s="71"/>
      <c r="BAG21" s="72"/>
      <c r="BAH21" s="70"/>
      <c r="BAI21" s="71"/>
      <c r="BAJ21" s="71"/>
      <c r="BAK21" s="71"/>
      <c r="BAL21" s="71"/>
      <c r="BAM21" s="71"/>
      <c r="BAN21" s="72"/>
      <c r="BAO21" s="70"/>
      <c r="BAP21" s="71"/>
      <c r="BAQ21" s="71"/>
      <c r="BAR21" s="71"/>
      <c r="BAS21" s="71"/>
      <c r="BAT21" s="71"/>
      <c r="BAU21" s="72"/>
      <c r="BAV21" s="70"/>
      <c r="BAW21" s="71"/>
      <c r="BAX21" s="71"/>
      <c r="BAY21" s="71"/>
      <c r="BAZ21" s="71"/>
      <c r="BBA21" s="71"/>
      <c r="BBB21" s="72"/>
      <c r="BBC21" s="70"/>
      <c r="BBD21" s="71"/>
      <c r="BBE21" s="71"/>
      <c r="BBF21" s="71"/>
      <c r="BBG21" s="71"/>
      <c r="BBH21" s="71"/>
      <c r="BBI21" s="72"/>
      <c r="BBJ21" s="70"/>
      <c r="BBK21" s="71"/>
      <c r="BBL21" s="71"/>
      <c r="BBM21" s="71"/>
      <c r="BBN21" s="71"/>
      <c r="BBO21" s="71"/>
      <c r="BBP21" s="72"/>
      <c r="BBQ21" s="70"/>
      <c r="BBR21" s="71"/>
      <c r="BBS21" s="71"/>
      <c r="BBT21" s="71"/>
      <c r="BBU21" s="71"/>
      <c r="BBV21" s="71"/>
      <c r="BBW21" s="72"/>
      <c r="BBX21" s="70"/>
      <c r="BBY21" s="71"/>
      <c r="BBZ21" s="71"/>
      <c r="BCA21" s="71"/>
      <c r="BCB21" s="71"/>
      <c r="BCC21" s="71"/>
      <c r="BCD21" s="72"/>
      <c r="BCE21" s="70"/>
      <c r="BCF21" s="71"/>
      <c r="BCG21" s="71"/>
      <c r="BCH21" s="71"/>
      <c r="BCI21" s="71"/>
      <c r="BCJ21" s="71"/>
      <c r="BCK21" s="72"/>
      <c r="BCL21" s="70"/>
      <c r="BCM21" s="71"/>
      <c r="BCN21" s="71"/>
      <c r="BCO21" s="71"/>
      <c r="BCP21" s="71"/>
      <c r="BCQ21" s="71"/>
      <c r="BCR21" s="72"/>
      <c r="BCS21" s="70"/>
      <c r="BCT21" s="71"/>
      <c r="BCU21" s="71"/>
      <c r="BCV21" s="71"/>
      <c r="BCW21" s="71"/>
      <c r="BCX21" s="71"/>
      <c r="BCY21" s="72"/>
      <c r="BCZ21" s="70"/>
      <c r="BDA21" s="71"/>
      <c r="BDB21" s="71"/>
      <c r="BDC21" s="71"/>
      <c r="BDD21" s="71"/>
      <c r="BDE21" s="71"/>
      <c r="BDF21" s="72"/>
      <c r="BDG21" s="70"/>
      <c r="BDH21" s="71"/>
      <c r="BDI21" s="71"/>
      <c r="BDJ21" s="71"/>
      <c r="BDK21" s="71"/>
      <c r="BDL21" s="71"/>
      <c r="BDM21" s="72"/>
      <c r="BDN21" s="70"/>
      <c r="BDO21" s="71"/>
      <c r="BDP21" s="71"/>
      <c r="BDQ21" s="71"/>
      <c r="BDR21" s="71"/>
      <c r="BDS21" s="71"/>
      <c r="BDT21" s="72"/>
      <c r="BDU21" s="70"/>
      <c r="BDV21" s="71"/>
      <c r="BDW21" s="71"/>
      <c r="BDX21" s="71"/>
      <c r="BDY21" s="71"/>
      <c r="BDZ21" s="71"/>
      <c r="BEA21" s="72"/>
      <c r="BEB21" s="70"/>
      <c r="BEC21" s="71"/>
      <c r="BED21" s="71"/>
      <c r="BEE21" s="71"/>
      <c r="BEF21" s="71"/>
      <c r="BEG21" s="71"/>
      <c r="BEH21" s="72"/>
      <c r="BEI21" s="70"/>
      <c r="BEJ21" s="71"/>
      <c r="BEK21" s="71"/>
      <c r="BEL21" s="71"/>
      <c r="BEM21" s="71"/>
      <c r="BEN21" s="71"/>
      <c r="BEO21" s="72"/>
      <c r="BEP21" s="70"/>
      <c r="BEQ21" s="71"/>
      <c r="BER21" s="71"/>
      <c r="BES21" s="71"/>
      <c r="BET21" s="71"/>
      <c r="BEU21" s="71"/>
      <c r="BEV21" s="72"/>
      <c r="BEW21" s="70"/>
      <c r="BEX21" s="71"/>
      <c r="BEY21" s="71"/>
      <c r="BEZ21" s="71"/>
      <c r="BFA21" s="71"/>
      <c r="BFB21" s="71"/>
      <c r="BFC21" s="72"/>
      <c r="BFD21" s="70"/>
      <c r="BFE21" s="71"/>
      <c r="BFF21" s="71"/>
      <c r="BFG21" s="71"/>
      <c r="BFH21" s="71"/>
      <c r="BFI21" s="71"/>
      <c r="BFJ21" s="72"/>
      <c r="BFK21" s="70"/>
      <c r="BFL21" s="71"/>
      <c r="BFM21" s="71"/>
      <c r="BFN21" s="71"/>
      <c r="BFO21" s="71"/>
      <c r="BFP21" s="71"/>
      <c r="BFQ21" s="72"/>
      <c r="BFR21" s="70"/>
      <c r="BFS21" s="71"/>
      <c r="BFT21" s="71"/>
      <c r="BFU21" s="71"/>
      <c r="BFV21" s="71"/>
      <c r="BFW21" s="71"/>
      <c r="BFX21" s="72"/>
      <c r="BFY21" s="70"/>
      <c r="BFZ21" s="71"/>
      <c r="BGA21" s="71"/>
      <c r="BGB21" s="71"/>
      <c r="BGC21" s="71"/>
      <c r="BGD21" s="71"/>
      <c r="BGE21" s="72"/>
      <c r="BGF21" s="70"/>
      <c r="BGG21" s="71"/>
      <c r="BGH21" s="71"/>
      <c r="BGI21" s="71"/>
      <c r="BGJ21" s="71"/>
      <c r="BGK21" s="71"/>
      <c r="BGL21" s="72"/>
      <c r="BGM21" s="70"/>
      <c r="BGN21" s="71"/>
      <c r="BGO21" s="71"/>
      <c r="BGP21" s="71"/>
      <c r="BGQ21" s="71"/>
      <c r="BGR21" s="71"/>
      <c r="BGS21" s="72"/>
      <c r="BGT21" s="70"/>
      <c r="BGU21" s="71"/>
      <c r="BGV21" s="71"/>
      <c r="BGW21" s="71"/>
      <c r="BGX21" s="71"/>
      <c r="BGY21" s="71"/>
      <c r="BGZ21" s="72"/>
      <c r="BHA21" s="70"/>
      <c r="BHB21" s="71"/>
      <c r="BHC21" s="71"/>
      <c r="BHD21" s="71"/>
      <c r="BHE21" s="71"/>
      <c r="BHF21" s="71"/>
      <c r="BHG21" s="72"/>
      <c r="BHH21" s="70"/>
      <c r="BHI21" s="71"/>
      <c r="BHJ21" s="71"/>
      <c r="BHK21" s="71"/>
      <c r="BHL21" s="71"/>
      <c r="BHM21" s="71"/>
      <c r="BHN21" s="72"/>
      <c r="BHO21" s="70"/>
      <c r="BHP21" s="71"/>
      <c r="BHQ21" s="71"/>
      <c r="BHR21" s="71"/>
      <c r="BHS21" s="71"/>
      <c r="BHT21" s="71"/>
      <c r="BHU21" s="72"/>
      <c r="BHV21" s="70"/>
      <c r="BHW21" s="71"/>
      <c r="BHX21" s="71"/>
      <c r="BHY21" s="71"/>
      <c r="BHZ21" s="71"/>
      <c r="BIA21" s="71"/>
      <c r="BIB21" s="72"/>
      <c r="BIC21" s="70"/>
      <c r="BID21" s="71"/>
      <c r="BIE21" s="71"/>
      <c r="BIF21" s="71"/>
      <c r="BIG21" s="71"/>
      <c r="BIH21" s="71"/>
      <c r="BII21" s="72"/>
      <c r="BIJ21" s="70"/>
      <c r="BIK21" s="71"/>
      <c r="BIL21" s="71"/>
      <c r="BIM21" s="71"/>
      <c r="BIN21" s="71"/>
      <c r="BIO21" s="71"/>
      <c r="BIP21" s="72"/>
      <c r="BIQ21" s="70"/>
      <c r="BIR21" s="71"/>
      <c r="BIS21" s="71"/>
      <c r="BIT21" s="71"/>
      <c r="BIU21" s="71"/>
      <c r="BIV21" s="71"/>
      <c r="BIW21" s="72"/>
      <c r="BIX21" s="70"/>
      <c r="BIY21" s="71"/>
      <c r="BIZ21" s="71"/>
      <c r="BJA21" s="71"/>
      <c r="BJB21" s="71"/>
      <c r="BJC21" s="71"/>
      <c r="BJD21" s="72"/>
      <c r="BJE21" s="70"/>
      <c r="BJF21" s="71"/>
      <c r="BJG21" s="71"/>
      <c r="BJH21" s="71"/>
      <c r="BJI21" s="71"/>
      <c r="BJJ21" s="71"/>
      <c r="BJK21" s="72"/>
      <c r="BJL21" s="70"/>
      <c r="BJM21" s="71"/>
      <c r="BJN21" s="71"/>
      <c r="BJO21" s="71"/>
      <c r="BJP21" s="71"/>
      <c r="BJQ21" s="71"/>
      <c r="BJR21" s="72"/>
      <c r="BJS21" s="70"/>
      <c r="BJT21" s="71"/>
      <c r="BJU21" s="71"/>
      <c r="BJV21" s="71"/>
      <c r="BJW21" s="71"/>
      <c r="BJX21" s="71"/>
      <c r="BJY21" s="72"/>
      <c r="BJZ21" s="70"/>
      <c r="BKA21" s="71"/>
      <c r="BKB21" s="71"/>
      <c r="BKC21" s="71"/>
      <c r="BKD21" s="71"/>
      <c r="BKE21" s="71"/>
      <c r="BKF21" s="72"/>
      <c r="BKG21" s="70"/>
      <c r="BKH21" s="71"/>
      <c r="BKI21" s="71"/>
      <c r="BKJ21" s="71"/>
      <c r="BKK21" s="71"/>
      <c r="BKL21" s="71"/>
      <c r="BKM21" s="72"/>
      <c r="BKN21" s="70"/>
      <c r="BKO21" s="71"/>
      <c r="BKP21" s="71"/>
      <c r="BKQ21" s="71"/>
      <c r="BKR21" s="71"/>
      <c r="BKS21" s="71"/>
      <c r="BKT21" s="72"/>
      <c r="BKU21" s="70"/>
      <c r="BKV21" s="71"/>
      <c r="BKW21" s="71"/>
      <c r="BKX21" s="71"/>
      <c r="BKY21" s="71"/>
      <c r="BKZ21" s="71"/>
      <c r="BLA21" s="72"/>
      <c r="BLB21" s="70"/>
      <c r="BLC21" s="71"/>
      <c r="BLD21" s="71"/>
      <c r="BLE21" s="71"/>
      <c r="BLF21" s="71"/>
      <c r="BLG21" s="71"/>
      <c r="BLH21" s="72"/>
      <c r="BLI21" s="70"/>
      <c r="BLJ21" s="71"/>
      <c r="BLK21" s="71"/>
      <c r="BLL21" s="71"/>
      <c r="BLM21" s="71"/>
      <c r="BLN21" s="71"/>
      <c r="BLO21" s="72"/>
      <c r="BLP21" s="70"/>
      <c r="BLQ21" s="71"/>
      <c r="BLR21" s="71"/>
      <c r="BLS21" s="71"/>
      <c r="BLT21" s="71"/>
      <c r="BLU21" s="71"/>
      <c r="BLV21" s="72"/>
      <c r="BLW21" s="70"/>
      <c r="BLX21" s="71"/>
      <c r="BLY21" s="71"/>
      <c r="BLZ21" s="71"/>
      <c r="BMA21" s="71"/>
      <c r="BMB21" s="71"/>
      <c r="BMC21" s="72"/>
      <c r="BMD21" s="70"/>
      <c r="BME21" s="71"/>
      <c r="BMF21" s="71"/>
      <c r="BMG21" s="71"/>
      <c r="BMH21" s="71"/>
      <c r="BMI21" s="71"/>
      <c r="BMJ21" s="72"/>
      <c r="BMK21" s="70"/>
      <c r="BML21" s="71"/>
      <c r="BMM21" s="71"/>
      <c r="BMN21" s="71"/>
      <c r="BMO21" s="71"/>
      <c r="BMP21" s="71"/>
      <c r="BMQ21" s="72"/>
      <c r="BMR21" s="70"/>
      <c r="BMS21" s="71"/>
      <c r="BMT21" s="71"/>
      <c r="BMU21" s="71"/>
      <c r="BMV21" s="71"/>
      <c r="BMW21" s="71"/>
      <c r="BMX21" s="72"/>
      <c r="BMY21" s="70"/>
      <c r="BMZ21" s="71"/>
      <c r="BNA21" s="71"/>
      <c r="BNB21" s="71"/>
      <c r="BNC21" s="71"/>
      <c r="BND21" s="71"/>
      <c r="BNE21" s="72"/>
      <c r="BNF21" s="70"/>
      <c r="BNG21" s="71"/>
      <c r="BNH21" s="71"/>
      <c r="BNI21" s="71"/>
      <c r="BNJ21" s="71"/>
      <c r="BNK21" s="71"/>
      <c r="BNL21" s="72"/>
      <c r="BNM21" s="70"/>
      <c r="BNN21" s="71"/>
      <c r="BNO21" s="71"/>
      <c r="BNP21" s="71"/>
      <c r="BNQ21" s="71"/>
      <c r="BNR21" s="71"/>
      <c r="BNS21" s="72"/>
      <c r="BNT21" s="70"/>
      <c r="BNU21" s="71"/>
      <c r="BNV21" s="71"/>
      <c r="BNW21" s="71"/>
      <c r="BNX21" s="71"/>
      <c r="BNY21" s="71"/>
      <c r="BNZ21" s="72"/>
      <c r="BOA21" s="70"/>
      <c r="BOB21" s="71"/>
      <c r="BOC21" s="71"/>
      <c r="BOD21" s="71"/>
      <c r="BOE21" s="71"/>
      <c r="BOF21" s="71"/>
      <c r="BOG21" s="72"/>
      <c r="BOH21" s="70"/>
      <c r="BOI21" s="71"/>
      <c r="BOJ21" s="71"/>
      <c r="BOK21" s="71"/>
      <c r="BOL21" s="71"/>
      <c r="BOM21" s="71"/>
      <c r="BON21" s="72"/>
      <c r="BOO21" s="70"/>
      <c r="BOP21" s="71"/>
      <c r="BOQ21" s="71"/>
      <c r="BOR21" s="71"/>
      <c r="BOS21" s="71"/>
      <c r="BOT21" s="71"/>
      <c r="BOU21" s="72"/>
      <c r="BOV21" s="70"/>
      <c r="BOW21" s="71"/>
      <c r="BOX21" s="71"/>
      <c r="BOY21" s="71"/>
      <c r="BOZ21" s="71"/>
      <c r="BPA21" s="71"/>
      <c r="BPB21" s="72"/>
      <c r="BPC21" s="70"/>
      <c r="BPD21" s="71"/>
      <c r="BPE21" s="71"/>
      <c r="BPF21" s="71"/>
      <c r="BPG21" s="71"/>
      <c r="BPH21" s="71"/>
      <c r="BPI21" s="72"/>
      <c r="BPJ21" s="70"/>
      <c r="BPK21" s="71"/>
      <c r="BPL21" s="71"/>
      <c r="BPM21" s="71"/>
      <c r="BPN21" s="71"/>
      <c r="BPO21" s="71"/>
      <c r="BPP21" s="72"/>
      <c r="BPQ21" s="70"/>
      <c r="BPR21" s="71"/>
      <c r="BPS21" s="71"/>
      <c r="BPT21" s="71"/>
      <c r="BPU21" s="71"/>
      <c r="BPV21" s="71"/>
      <c r="BPW21" s="72"/>
      <c r="BPX21" s="70"/>
      <c r="BPY21" s="71"/>
      <c r="BPZ21" s="71"/>
      <c r="BQA21" s="71"/>
      <c r="BQB21" s="71"/>
      <c r="BQC21" s="71"/>
      <c r="BQD21" s="72"/>
      <c r="BQE21" s="70"/>
      <c r="BQF21" s="71"/>
      <c r="BQG21" s="71"/>
      <c r="BQH21" s="71"/>
      <c r="BQI21" s="71"/>
      <c r="BQJ21" s="71"/>
      <c r="BQK21" s="72"/>
      <c r="BQL21" s="70"/>
      <c r="BQM21" s="71"/>
      <c r="BQN21" s="71"/>
      <c r="BQO21" s="71"/>
      <c r="BQP21" s="71"/>
      <c r="BQQ21" s="71"/>
      <c r="BQR21" s="72"/>
      <c r="BQS21" s="70"/>
      <c r="BQT21" s="71"/>
      <c r="BQU21" s="71"/>
      <c r="BQV21" s="71"/>
      <c r="BQW21" s="71"/>
      <c r="BQX21" s="71"/>
      <c r="BQY21" s="72"/>
      <c r="BQZ21" s="70"/>
      <c r="BRA21" s="71"/>
      <c r="BRB21" s="71"/>
      <c r="BRC21" s="71"/>
      <c r="BRD21" s="71"/>
      <c r="BRE21" s="71"/>
      <c r="BRF21" s="72"/>
      <c r="BRG21" s="70"/>
      <c r="BRH21" s="71"/>
      <c r="BRI21" s="71"/>
      <c r="BRJ21" s="71"/>
      <c r="BRK21" s="71"/>
      <c r="BRL21" s="71"/>
      <c r="BRM21" s="72"/>
      <c r="BRN21" s="70"/>
      <c r="BRO21" s="71"/>
      <c r="BRP21" s="71"/>
      <c r="BRQ21" s="71"/>
      <c r="BRR21" s="71"/>
      <c r="BRS21" s="71"/>
      <c r="BRT21" s="72"/>
      <c r="BRU21" s="70"/>
      <c r="BRV21" s="71"/>
      <c r="BRW21" s="71"/>
      <c r="BRX21" s="71"/>
      <c r="BRY21" s="71"/>
      <c r="BRZ21" s="71"/>
      <c r="BSA21" s="72"/>
      <c r="BSB21" s="70"/>
      <c r="BSC21" s="71"/>
      <c r="BSD21" s="71"/>
      <c r="BSE21" s="71"/>
      <c r="BSF21" s="71"/>
      <c r="BSG21" s="71"/>
      <c r="BSH21" s="72"/>
      <c r="BSI21" s="70"/>
      <c r="BSJ21" s="71"/>
      <c r="BSK21" s="71"/>
      <c r="BSL21" s="71"/>
      <c r="BSM21" s="71"/>
      <c r="BSN21" s="71"/>
      <c r="BSO21" s="72"/>
      <c r="BSP21" s="70"/>
      <c r="BSQ21" s="71"/>
      <c r="BSR21" s="71"/>
      <c r="BSS21" s="71"/>
      <c r="BST21" s="71"/>
      <c r="BSU21" s="71"/>
      <c r="BSV21" s="72"/>
      <c r="BSW21" s="70"/>
      <c r="BSX21" s="71"/>
      <c r="BSY21" s="71"/>
      <c r="BSZ21" s="71"/>
      <c r="BTA21" s="71"/>
      <c r="BTB21" s="71"/>
      <c r="BTC21" s="72"/>
      <c r="BTD21" s="70"/>
      <c r="BTE21" s="71"/>
      <c r="BTF21" s="71"/>
      <c r="BTG21" s="71"/>
      <c r="BTH21" s="71"/>
      <c r="BTI21" s="71"/>
      <c r="BTJ21" s="72"/>
      <c r="BTK21" s="70"/>
      <c r="BTL21" s="71"/>
      <c r="BTM21" s="71"/>
      <c r="BTN21" s="71"/>
      <c r="BTO21" s="71"/>
      <c r="BTP21" s="71"/>
      <c r="BTQ21" s="72"/>
      <c r="BTR21" s="70"/>
      <c r="BTS21" s="71"/>
      <c r="BTT21" s="71"/>
      <c r="BTU21" s="71"/>
      <c r="BTV21" s="71"/>
      <c r="BTW21" s="71"/>
      <c r="BTX21" s="72"/>
      <c r="BTY21" s="70"/>
      <c r="BTZ21" s="71"/>
      <c r="BUA21" s="71"/>
      <c r="BUB21" s="71"/>
      <c r="BUC21" s="71"/>
      <c r="BUD21" s="71"/>
      <c r="BUE21" s="72"/>
      <c r="BUF21" s="70"/>
      <c r="BUG21" s="71"/>
      <c r="BUH21" s="71"/>
      <c r="BUI21" s="71"/>
      <c r="BUJ21" s="71"/>
      <c r="BUK21" s="71"/>
      <c r="BUL21" s="72"/>
      <c r="BUM21" s="70"/>
      <c r="BUN21" s="71"/>
      <c r="BUO21" s="71"/>
      <c r="BUP21" s="71"/>
      <c r="BUQ21" s="71"/>
      <c r="BUR21" s="71"/>
      <c r="BUS21" s="72"/>
      <c r="BUT21" s="70"/>
      <c r="BUU21" s="71"/>
      <c r="BUV21" s="71"/>
      <c r="BUW21" s="71"/>
      <c r="BUX21" s="71"/>
      <c r="BUY21" s="71"/>
      <c r="BUZ21" s="72"/>
      <c r="BVA21" s="70"/>
      <c r="BVB21" s="71"/>
      <c r="BVC21" s="71"/>
      <c r="BVD21" s="71"/>
      <c r="BVE21" s="71"/>
      <c r="BVF21" s="71"/>
      <c r="BVG21" s="72"/>
      <c r="BVH21" s="70"/>
      <c r="BVI21" s="71"/>
      <c r="BVJ21" s="71"/>
      <c r="BVK21" s="71"/>
      <c r="BVL21" s="71"/>
      <c r="BVM21" s="71"/>
      <c r="BVN21" s="72"/>
      <c r="BVO21" s="70"/>
      <c r="BVP21" s="71"/>
      <c r="BVQ21" s="71"/>
      <c r="BVR21" s="71"/>
      <c r="BVS21" s="71"/>
      <c r="BVT21" s="71"/>
      <c r="BVU21" s="72"/>
      <c r="BVV21" s="70"/>
      <c r="BVW21" s="71"/>
      <c r="BVX21" s="71"/>
      <c r="BVY21" s="71"/>
      <c r="BVZ21" s="71"/>
      <c r="BWA21" s="71"/>
      <c r="BWB21" s="72">
        <v>1</v>
      </c>
      <c r="BWC21" s="70"/>
      <c r="BWD21" s="71"/>
      <c r="BWE21" s="71"/>
      <c r="BWF21" s="71"/>
      <c r="BWG21" s="71"/>
      <c r="BWH21" s="71"/>
      <c r="BWI21" s="72"/>
      <c r="BWJ21" s="70"/>
      <c r="BWK21" s="71"/>
      <c r="BWL21" s="71">
        <v>1</v>
      </c>
      <c r="BWM21" s="71"/>
      <c r="BWN21" s="71"/>
      <c r="BWO21" s="71">
        <v>1</v>
      </c>
      <c r="BWP21" s="72">
        <v>1</v>
      </c>
      <c r="BWQ21" s="70">
        <v>1</v>
      </c>
      <c r="BWR21" s="71">
        <v>1</v>
      </c>
      <c r="BWS21" s="71">
        <v>1</v>
      </c>
      <c r="BWT21" s="71"/>
      <c r="BWU21" s="71"/>
      <c r="BWV21" s="71">
        <v>1</v>
      </c>
      <c r="BWW21" s="72">
        <v>1</v>
      </c>
      <c r="BWX21" s="70">
        <v>1</v>
      </c>
      <c r="BWY21" s="71"/>
      <c r="BWZ21" s="71"/>
      <c r="BXA21" s="71"/>
      <c r="BXB21" s="71"/>
      <c r="BXC21" s="71"/>
      <c r="BXD21" s="72"/>
      <c r="BXE21" s="70"/>
      <c r="BXF21" s="71"/>
      <c r="BXG21" s="71"/>
      <c r="BXH21" s="71"/>
      <c r="BXI21" s="71"/>
      <c r="BXJ21" s="71"/>
      <c r="BXK21" s="72"/>
      <c r="BXL21" s="70"/>
      <c r="BXM21" s="71"/>
      <c r="BXN21" s="71"/>
      <c r="BXO21" s="71"/>
      <c r="BXP21" s="71"/>
      <c r="BXQ21" s="71"/>
      <c r="BXR21" s="72"/>
      <c r="BXS21" s="70"/>
      <c r="BXT21" s="71"/>
      <c r="BXU21" s="71"/>
      <c r="BXV21" s="71"/>
      <c r="BXW21" s="71"/>
      <c r="BXX21" s="71"/>
      <c r="BXY21" s="72"/>
      <c r="BXZ21" s="70"/>
      <c r="BYA21" s="71"/>
      <c r="BYB21" s="71"/>
      <c r="BYC21" s="71"/>
      <c r="BYD21" s="71"/>
      <c r="BYE21" s="71"/>
      <c r="BYF21" s="72"/>
      <c r="BYG21" s="70"/>
      <c r="BYH21" s="71"/>
      <c r="BYI21" s="71"/>
      <c r="BYJ21" s="71"/>
      <c r="BYK21" s="71"/>
      <c r="BYL21" s="71"/>
      <c r="BYM21" s="72"/>
      <c r="BYN21" s="70"/>
      <c r="BYO21" s="71"/>
      <c r="BYP21" s="71"/>
      <c r="BYQ21" s="71"/>
      <c r="BYR21" s="71"/>
      <c r="BYS21" s="71"/>
      <c r="BYT21" s="72"/>
      <c r="BYU21" s="70"/>
      <c r="BYV21" s="71"/>
      <c r="BYW21" s="71"/>
      <c r="BYX21" s="71"/>
      <c r="BYY21" s="71"/>
      <c r="BYZ21" s="71"/>
      <c r="BZA21" s="72"/>
      <c r="BZB21" s="70"/>
      <c r="BZC21" s="71"/>
      <c r="BZD21" s="71"/>
      <c r="BZE21" s="71"/>
      <c r="BZF21" s="71"/>
      <c r="BZG21" s="71"/>
      <c r="BZH21" s="72"/>
      <c r="BZI21" s="70"/>
      <c r="BZJ21" s="71"/>
      <c r="BZK21" s="71"/>
      <c r="BZL21" s="71"/>
      <c r="BZM21" s="71"/>
      <c r="BZN21" s="71"/>
      <c r="BZO21" s="72"/>
      <c r="BZP21" s="70"/>
      <c r="BZQ21" s="71"/>
      <c r="BZR21" s="71"/>
      <c r="BZS21" s="71"/>
      <c r="BZT21" s="71"/>
      <c r="BZU21" s="71"/>
      <c r="BZV21" s="72"/>
      <c r="BZW21" s="70"/>
      <c r="BZX21" s="71"/>
      <c r="BZY21" s="71"/>
      <c r="BZZ21" s="71"/>
      <c r="CAA21" s="71"/>
      <c r="CAB21" s="71"/>
      <c r="CAC21" s="72"/>
      <c r="CAD21" s="70"/>
      <c r="CAE21" s="71"/>
      <c r="CAF21" s="71"/>
      <c r="CAG21" s="71"/>
      <c r="CAH21" s="71"/>
      <c r="CAI21" s="71"/>
      <c r="CAJ21" s="72"/>
      <c r="CAK21" s="70"/>
      <c r="CAL21" s="71"/>
      <c r="CAM21" s="71"/>
      <c r="CAN21" s="71"/>
      <c r="CAO21" s="71"/>
      <c r="CAP21" s="71"/>
      <c r="CAQ21" s="72"/>
      <c r="CAR21" s="70"/>
      <c r="CAS21" s="71"/>
      <c r="CAT21" s="71"/>
      <c r="CAU21" s="71"/>
      <c r="CAV21" s="71"/>
      <c r="CAW21" s="71"/>
      <c r="CAX21" s="72"/>
      <c r="CAY21" s="70"/>
      <c r="CAZ21" s="71"/>
      <c r="CBA21" s="71"/>
      <c r="CBB21" s="71"/>
      <c r="CBC21" s="71"/>
      <c r="CBD21" s="71"/>
      <c r="CBE21" s="72"/>
      <c r="CBF21" s="70"/>
      <c r="CBG21" s="71"/>
      <c r="CBH21" s="71"/>
      <c r="CBI21" s="71"/>
      <c r="CBJ21" s="71"/>
      <c r="CBK21" s="71"/>
      <c r="CBL21" s="72"/>
      <c r="CBM21" s="70"/>
      <c r="CBN21" s="71"/>
      <c r="CBO21" s="71"/>
      <c r="CBP21" s="71"/>
      <c r="CBQ21" s="71"/>
      <c r="CBR21" s="71"/>
      <c r="CBS21" s="72"/>
      <c r="CBT21" s="70"/>
      <c r="CBU21" s="71"/>
      <c r="CBV21" s="71"/>
      <c r="CBW21" s="71"/>
      <c r="CBX21" s="71"/>
      <c r="CBY21" s="71"/>
      <c r="CBZ21" s="72"/>
      <c r="CCA21" s="70"/>
      <c r="CCB21" s="71"/>
      <c r="CCC21" s="71"/>
      <c r="CCD21" s="71"/>
      <c r="CCE21" s="71"/>
      <c r="CCF21" s="71"/>
      <c r="CCG21" s="72"/>
      <c r="CCH21" s="70"/>
      <c r="CCI21" s="71"/>
      <c r="CCJ21" s="71"/>
      <c r="CCK21" s="71"/>
      <c r="CCL21" s="71"/>
      <c r="CCM21" s="71"/>
      <c r="CCN21" s="72"/>
      <c r="CCO21" s="70"/>
      <c r="CCP21" s="71"/>
      <c r="CCQ21" s="71"/>
      <c r="CCR21" s="71"/>
      <c r="CCS21" s="71"/>
      <c r="CCT21" s="71"/>
      <c r="CCU21" s="72"/>
      <c r="CCV21" s="70"/>
      <c r="CCW21" s="71"/>
      <c r="CCX21" s="71"/>
      <c r="CCY21" s="71"/>
      <c r="CCZ21" s="71"/>
      <c r="CDA21" s="71"/>
      <c r="CDB21" s="72"/>
      <c r="CDC21" s="70"/>
      <c r="CDD21" s="71"/>
      <c r="CDE21" s="71"/>
      <c r="CDF21" s="71"/>
      <c r="CDG21" s="71"/>
      <c r="CDH21" s="71"/>
      <c r="CDI21" s="72"/>
      <c r="CDJ21" s="70"/>
      <c r="CDK21" s="71"/>
      <c r="CDL21" s="71"/>
      <c r="CDM21" s="71"/>
      <c r="CDN21" s="71"/>
      <c r="CDO21" s="71"/>
      <c r="CDP21" s="72"/>
      <c r="CDQ21" s="70"/>
      <c r="CDR21" s="71"/>
      <c r="CDS21" s="71"/>
      <c r="CDT21" s="71"/>
      <c r="CDU21" s="71"/>
      <c r="CDV21" s="71"/>
      <c r="CDW21" s="72"/>
      <c r="CDX21" s="70"/>
      <c r="CDY21" s="71"/>
      <c r="CDZ21" s="71"/>
      <c r="CEA21" s="71"/>
      <c r="CEB21" s="71"/>
      <c r="CEC21" s="71"/>
      <c r="CED21" s="72"/>
      <c r="CEE21" s="70"/>
      <c r="CEF21" s="71"/>
      <c r="CEG21" s="71"/>
      <c r="CEH21" s="71"/>
      <c r="CEI21" s="71"/>
      <c r="CEJ21" s="71"/>
      <c r="CEK21" s="72"/>
      <c r="CEL21" s="70"/>
      <c r="CEM21" s="71"/>
      <c r="CEN21" s="71"/>
      <c r="CEO21" s="71"/>
      <c r="CEP21" s="71"/>
      <c r="CEQ21" s="71"/>
      <c r="CER21" s="72"/>
      <c r="CES21" s="70"/>
      <c r="CET21" s="71"/>
      <c r="CEU21" s="71"/>
      <c r="CEV21" s="71"/>
      <c r="CEW21" s="71"/>
      <c r="CEX21" s="71"/>
      <c r="CEY21" s="72"/>
      <c r="CEZ21" s="70"/>
      <c r="CFA21" s="71"/>
      <c r="CFB21" s="71"/>
      <c r="CFC21" s="71"/>
      <c r="CFD21" s="71"/>
      <c r="CFE21" s="71"/>
      <c r="CFF21" s="72"/>
      <c r="CFG21" s="70"/>
      <c r="CFH21" s="71"/>
      <c r="CFI21" s="71"/>
      <c r="CFJ21" s="71"/>
      <c r="CFK21" s="71"/>
      <c r="CFL21" s="71"/>
      <c r="CFM21" s="72"/>
      <c r="CFN21" s="70"/>
      <c r="CFO21" s="71"/>
      <c r="CFP21" s="71"/>
      <c r="CFQ21" s="71"/>
      <c r="CFR21" s="71"/>
      <c r="CFS21" s="71"/>
      <c r="CFT21" s="72"/>
      <c r="CFU21" s="70"/>
      <c r="CFV21" s="71"/>
      <c r="CFW21" s="71"/>
      <c r="CFX21" s="71"/>
      <c r="CFY21" s="71"/>
      <c r="CFZ21" s="71"/>
      <c r="CGA21" s="72"/>
      <c r="CGB21" s="70"/>
      <c r="CGC21" s="71"/>
      <c r="CGD21" s="71"/>
      <c r="CGE21" s="71"/>
      <c r="CGF21" s="71"/>
      <c r="CGG21" s="71"/>
      <c r="CGH21" s="72"/>
      <c r="CGI21" s="70"/>
      <c r="CGJ21" s="71"/>
      <c r="CGK21" s="71"/>
      <c r="CGL21" s="71"/>
      <c r="CGM21" s="71"/>
      <c r="CGN21" s="71"/>
      <c r="CGO21" s="72"/>
      <c r="CGP21" s="70"/>
      <c r="CGQ21" s="71"/>
      <c r="CGR21" s="71"/>
      <c r="CGS21" s="71"/>
      <c r="CGT21" s="71"/>
      <c r="CGU21" s="71"/>
      <c r="CGV21" s="72"/>
      <c r="CGW21" s="70"/>
      <c r="CGX21" s="71"/>
      <c r="CGY21" s="71"/>
      <c r="CGZ21" s="71"/>
      <c r="CHA21" s="71"/>
      <c r="CHB21" s="71"/>
      <c r="CHC21" s="72"/>
    </row>
    <row r="22" spans="1:2239" ht="15" customHeight="1">
      <c r="A22" s="124">
        <v>26</v>
      </c>
      <c r="B22" s="195">
        <v>13</v>
      </c>
      <c r="E22" s="197" t="s">
        <v>190</v>
      </c>
      <c r="G22" s="198">
        <v>43809</v>
      </c>
      <c r="H22" s="199">
        <f t="shared" si="277"/>
        <v>6.6</v>
      </c>
      <c r="I22" s="200" t="str">
        <f>IF(ISERROR(INDEX(社員情報!$A:$Z,MATCH($A22,社員情報!$A:$A,0),16))=TRUE,
       "-",
       IF(INDEX(社員情報!$A:$Z,MATCH($A22,社員情報!$A:$A,0),16)=0,
           IF(OR(ISERROR(INDEX(社員情報!$A:$Z,MATCH($A22,社員情報!$A:$A,0),10))=TRUE,INDEX(社員情報!$A:$Z,MATCH($A22,社員情報!$A:$A,0),10)=0),
               "-",
               INDEX(社員情報!$A:$Z,MATCH($A22,社員情報!$A:$A,0),10)),
           INDEX(社員情報!$A:$Z,MATCH($A22,社員情報!$A:$A,0),16)))</f>
        <v>-</v>
      </c>
      <c r="J22" s="201" t="str">
        <f>IF(ISERROR(INDEX(社員情報!$A:$Z,MATCH($A22,社員情報!$A:$A,0),17))=TRUE,
       "-",
       IF(INDEX(社員情報!$A:$Z,MATCH($A22,社員情報!$A:$A,0),16)=0,
           IF(OR(ISERROR(INDEX(社員情報!$A:$Z,MATCH($A22,社員情報!$A:$A,0),11))=TRUE,INDEX(社員情報!$A:$Z,MATCH($A22,社員情報!$A:$A,0),11)=0),
               "-",
               INDEX(社員情報!$A:$Z,MATCH($A22,社員情報!$A:$A,0),11)),
           INDEX(社員情報!$A:$Z,MATCH($A22,社員情報!$A:$A,0),17)))</f>
        <v>-</v>
      </c>
      <c r="K22" s="202">
        <f>IF(ISERROR(INDEX(社員情報!$A:$R,MATCH($A22,社員情報!$A:$A,0),18))=TRUE,
       0,
       INDEX(社員情報!$A:$R,MATCH($A22,社員情報!$A:$A,0),18))</f>
        <v>0</v>
      </c>
      <c r="N22" s="203">
        <f>IF(ISERROR(INDEX(社員情報!$A:$O,MATCH($A22,社員情報!$A:$A,0),13))=TRUE,
       0,
       INDEX(社員情報!$A:$O,MATCH($A22,社員情報!$A:$A,0),13))</f>
        <v>0</v>
      </c>
      <c r="O22" s="204" t="e">
        <f>INDEX(社員情報!$A:$O,MATCH($A22,社員情報!$A:$A,0),MATCH(O$11,社員情報!$2:$2,0))</f>
        <v>#N/A</v>
      </c>
      <c r="P22" s="205">
        <f t="shared" si="278"/>
        <v>0</v>
      </c>
      <c r="Q22" s="205">
        <f t="shared" si="279"/>
        <v>0</v>
      </c>
      <c r="R22" s="205">
        <f t="shared" si="280"/>
        <v>0</v>
      </c>
      <c r="S22" s="205">
        <f t="shared" si="281"/>
        <v>0</v>
      </c>
      <c r="T22" s="205">
        <f t="shared" si="282"/>
        <v>0</v>
      </c>
      <c r="U22" s="205">
        <f t="shared" si="283"/>
        <v>0</v>
      </c>
      <c r="V22" s="205">
        <f t="shared" si="284"/>
        <v>0</v>
      </c>
      <c r="W22" s="205">
        <f t="shared" si="285"/>
        <v>0</v>
      </c>
      <c r="X22" s="205">
        <f t="shared" si="286"/>
        <v>0</v>
      </c>
      <c r="Y22" s="205">
        <f t="shared" si="287"/>
        <v>0</v>
      </c>
      <c r="Z22" s="205">
        <f t="shared" si="288"/>
        <v>0</v>
      </c>
      <c r="AA22" s="205">
        <f t="shared" si="289"/>
        <v>0</v>
      </c>
      <c r="AB22" s="204">
        <f t="shared" si="290"/>
        <v>0</v>
      </c>
      <c r="AC22" s="206" t="str">
        <f ca="1">IF(ISERROR(INDEX(社員情報!$A:$AC,MATCH($A22,社員情報!$A:$A,0),MATCH(AC$11,社員情報!$2:$2,0)))=TRUE,
       "-",
       IF($AD22="-",
           "-",
           INDEX(社員情報!$A:$AC,MATCH($A22,社員情報!$A:$A,0),MATCH(AC$11,社員情報!$2:$2,0))))</f>
        <v>-</v>
      </c>
      <c r="AD22" s="207" t="str">
        <f>IF(ISERROR(INDEX(社員情報!$A:$AB,MATCH($A22,社員情報!$A:$A,0),23))=TRUE,
       "-",
       IF(OR(INDEX(社員情報!$A:$AB,MATCH($A22,社員情報!$A:$A,0),25)="-",
              INDEX(社員情報!$A:$AB,MATCH($A22,社員情報!$A:$A,0),23)=0,
              INDEX(社員情報!$A:$AB,MATCH($A22,社員情報!$A:$A,0),24)&lt;DATE($E$10,$F$10,1)),
           "-",
           INDEX(社員情報!$A:$AB,MATCH($A22,社員情報!$A:$A,0),23)))</f>
        <v>-</v>
      </c>
      <c r="AE22" s="207" t="str">
        <f>IF(ISERROR(INDEX(社員情報!$A:$AB,MATCH($A22,社員情報!$A:$A,0),24))=TRUE,
       "-",
       IF($AD22="-",
           "-",
           INDEX(社員情報!$A:$AB,MATCH($A22,社員情報!$A:$A,0),24)))</f>
        <v>-</v>
      </c>
      <c r="AF22" s="208">
        <f ca="1">IF(ISERROR(INDEX(社員情報!$A:$O,MATCH($A22,社員情報!$A:$A,0),MATCH(AF$11,社員情報!$2:$2,0)))=TRUE,
       0,
       IF(INDEX(社員情報!$A:$O,MATCH($A22,社員情報!$A:$A,0),MATCH(AF$11,社員情報!$2:$2,0))&lt;0,
           0,
           INDEX(社員情報!$A:$O,MATCH($A22,社員情報!$A:$A,0),MATCH(AF$11,社員情報!$2:$2,0))))</f>
        <v>0</v>
      </c>
      <c r="AI22" s="70"/>
      <c r="AJ22" s="71"/>
      <c r="AK22" s="71"/>
      <c r="AL22" s="71"/>
      <c r="AM22" s="71"/>
      <c r="AN22" s="71"/>
      <c r="AO22" s="72"/>
      <c r="AP22" s="70"/>
      <c r="AQ22" s="71"/>
      <c r="AR22" s="71"/>
      <c r="AS22" s="71"/>
      <c r="AT22" s="71"/>
      <c r="AU22" s="71"/>
      <c r="AV22" s="72"/>
      <c r="AW22" s="70"/>
      <c r="AX22" s="71"/>
      <c r="AY22" s="71"/>
      <c r="AZ22" s="71"/>
      <c r="BA22" s="71"/>
      <c r="BB22" s="71"/>
      <c r="BC22" s="72"/>
      <c r="BD22" s="70"/>
      <c r="BE22" s="71"/>
      <c r="BF22" s="71"/>
      <c r="BG22" s="71"/>
      <c r="BH22" s="71"/>
      <c r="BI22" s="71"/>
      <c r="BJ22" s="72"/>
      <c r="BK22" s="70"/>
      <c r="BL22" s="71"/>
      <c r="BM22" s="71"/>
      <c r="BN22" s="71"/>
      <c r="BO22" s="71"/>
      <c r="BP22" s="71"/>
      <c r="BQ22" s="72"/>
      <c r="BR22" s="70"/>
      <c r="BS22" s="71"/>
      <c r="BT22" s="71"/>
      <c r="BU22" s="71"/>
      <c r="BV22" s="71"/>
      <c r="BW22" s="71"/>
      <c r="BX22" s="72"/>
      <c r="BY22" s="70"/>
      <c r="BZ22" s="71"/>
      <c r="CA22" s="71"/>
      <c r="CB22" s="71"/>
      <c r="CC22" s="71"/>
      <c r="CD22" s="71"/>
      <c r="CE22" s="72"/>
      <c r="CF22" s="70"/>
      <c r="CG22" s="71"/>
      <c r="CH22" s="71"/>
      <c r="CI22" s="71"/>
      <c r="CJ22" s="71"/>
      <c r="CK22" s="71"/>
      <c r="CL22" s="72"/>
      <c r="CM22" s="70"/>
      <c r="CN22" s="71"/>
      <c r="CO22" s="71"/>
      <c r="CP22" s="71"/>
      <c r="CQ22" s="71"/>
      <c r="CR22" s="71"/>
      <c r="CS22" s="72"/>
      <c r="CT22" s="70"/>
      <c r="CU22" s="71"/>
      <c r="CV22" s="71"/>
      <c r="CW22" s="71"/>
      <c r="CX22" s="71"/>
      <c r="CY22" s="71"/>
      <c r="CZ22" s="72"/>
      <c r="DA22" s="70"/>
      <c r="DB22" s="71"/>
      <c r="DC22" s="71"/>
      <c r="DD22" s="71"/>
      <c r="DE22" s="71"/>
      <c r="DF22" s="71"/>
      <c r="DG22" s="72"/>
      <c r="DH22" s="70"/>
      <c r="DI22" s="71"/>
      <c r="DJ22" s="71"/>
      <c r="DK22" s="71"/>
      <c r="DL22" s="71"/>
      <c r="DM22" s="71"/>
      <c r="DN22" s="72"/>
      <c r="DO22" s="70"/>
      <c r="DP22" s="71"/>
      <c r="DQ22" s="71"/>
      <c r="DR22" s="71"/>
      <c r="DS22" s="71"/>
      <c r="DT22" s="71"/>
      <c r="DU22" s="72"/>
      <c r="DV22" s="70"/>
      <c r="DW22" s="71"/>
      <c r="DX22" s="71"/>
      <c r="DY22" s="71"/>
      <c r="DZ22" s="71"/>
      <c r="EA22" s="71"/>
      <c r="EB22" s="72"/>
      <c r="EC22" s="70"/>
      <c r="ED22" s="71"/>
      <c r="EE22" s="71"/>
      <c r="EF22" s="71"/>
      <c r="EG22" s="71"/>
      <c r="EH22" s="71"/>
      <c r="EI22" s="72"/>
      <c r="EJ22" s="70"/>
      <c r="EK22" s="71"/>
      <c r="EL22" s="71"/>
      <c r="EM22" s="71"/>
      <c r="EN22" s="71"/>
      <c r="EO22" s="71"/>
      <c r="EP22" s="72"/>
      <c r="EQ22" s="70"/>
      <c r="ER22" s="71"/>
      <c r="ES22" s="71"/>
      <c r="ET22" s="71"/>
      <c r="EU22" s="71"/>
      <c r="EV22" s="71"/>
      <c r="EW22" s="72"/>
      <c r="EX22" s="70"/>
      <c r="EY22" s="71"/>
      <c r="EZ22" s="71"/>
      <c r="FA22" s="71"/>
      <c r="FB22" s="71"/>
      <c r="FC22" s="71"/>
      <c r="FD22" s="72"/>
      <c r="FE22" s="70"/>
      <c r="FF22" s="71"/>
      <c r="FG22" s="71"/>
      <c r="FH22" s="71"/>
      <c r="FI22" s="71"/>
      <c r="FJ22" s="71"/>
      <c r="FK22" s="72"/>
      <c r="FL22" s="70"/>
      <c r="FM22" s="71"/>
      <c r="FN22" s="71"/>
      <c r="FO22" s="71"/>
      <c r="FP22" s="71"/>
      <c r="FQ22" s="71"/>
      <c r="FR22" s="72"/>
      <c r="FS22" s="70"/>
      <c r="FT22" s="71"/>
      <c r="FU22" s="71"/>
      <c r="FV22" s="71"/>
      <c r="FW22" s="71"/>
      <c r="FX22" s="71"/>
      <c r="FY22" s="72"/>
      <c r="FZ22" s="70"/>
      <c r="GA22" s="71"/>
      <c r="GB22" s="71"/>
      <c r="GC22" s="71"/>
      <c r="GD22" s="71"/>
      <c r="GE22" s="71"/>
      <c r="GF22" s="72"/>
      <c r="GG22" s="70"/>
      <c r="GH22" s="71"/>
      <c r="GI22" s="71"/>
      <c r="GJ22" s="71"/>
      <c r="GK22" s="71"/>
      <c r="GL22" s="71"/>
      <c r="GM22" s="72"/>
      <c r="GN22" s="70"/>
      <c r="GO22" s="71"/>
      <c r="GP22" s="71"/>
      <c r="GQ22" s="71"/>
      <c r="GR22" s="71"/>
      <c r="GS22" s="71"/>
      <c r="GT22" s="72"/>
      <c r="GU22" s="70"/>
      <c r="GV22" s="71"/>
      <c r="GW22" s="71"/>
      <c r="GX22" s="71"/>
      <c r="GY22" s="71"/>
      <c r="GZ22" s="71"/>
      <c r="HA22" s="72"/>
      <c r="HB22" s="70"/>
      <c r="HC22" s="71"/>
      <c r="HD22" s="71"/>
      <c r="HE22" s="71"/>
      <c r="HF22" s="71"/>
      <c r="HG22" s="71"/>
      <c r="HH22" s="72"/>
      <c r="HI22" s="70"/>
      <c r="HJ22" s="71"/>
      <c r="HK22" s="71"/>
      <c r="HL22" s="71"/>
      <c r="HM22" s="71"/>
      <c r="HN22" s="71"/>
      <c r="HO22" s="72"/>
      <c r="HP22" s="70"/>
      <c r="HQ22" s="71"/>
      <c r="HR22" s="71"/>
      <c r="HS22" s="71"/>
      <c r="HT22" s="71"/>
      <c r="HU22" s="71"/>
      <c r="HV22" s="72"/>
      <c r="HW22" s="70"/>
      <c r="HX22" s="71"/>
      <c r="HY22" s="71"/>
      <c r="HZ22" s="71"/>
      <c r="IA22" s="71"/>
      <c r="IB22" s="71"/>
      <c r="IC22" s="72"/>
      <c r="ID22" s="70"/>
      <c r="IE22" s="71"/>
      <c r="IF22" s="71"/>
      <c r="IG22" s="71"/>
      <c r="IH22" s="71"/>
      <c r="II22" s="71"/>
      <c r="IJ22" s="72"/>
      <c r="IK22" s="70"/>
      <c r="IL22" s="71"/>
      <c r="IM22" s="71"/>
      <c r="IN22" s="71"/>
      <c r="IO22" s="71"/>
      <c r="IP22" s="71"/>
      <c r="IQ22" s="72"/>
      <c r="IR22" s="70"/>
      <c r="IS22" s="71"/>
      <c r="IT22" s="71"/>
      <c r="IU22" s="71"/>
      <c r="IV22" s="71"/>
      <c r="IW22" s="71"/>
      <c r="IX22" s="72"/>
      <c r="IY22" s="70"/>
      <c r="IZ22" s="71"/>
      <c r="JA22" s="71"/>
      <c r="JB22" s="71"/>
      <c r="JC22" s="71"/>
      <c r="JD22" s="71"/>
      <c r="JE22" s="72"/>
      <c r="JF22" s="70"/>
      <c r="JG22" s="71"/>
      <c r="JH22" s="71"/>
      <c r="JI22" s="71"/>
      <c r="JJ22" s="71"/>
      <c r="JK22" s="71"/>
      <c r="JL22" s="72"/>
      <c r="JM22" s="70"/>
      <c r="JN22" s="71"/>
      <c r="JO22" s="71"/>
      <c r="JP22" s="71"/>
      <c r="JQ22" s="71"/>
      <c r="JR22" s="71"/>
      <c r="JS22" s="72"/>
      <c r="JT22" s="70"/>
      <c r="JU22" s="71"/>
      <c r="JV22" s="71"/>
      <c r="JW22" s="71"/>
      <c r="JX22" s="71"/>
      <c r="JY22" s="71"/>
      <c r="JZ22" s="72"/>
      <c r="KA22" s="70"/>
      <c r="KB22" s="71"/>
      <c r="KC22" s="71"/>
      <c r="KD22" s="71"/>
      <c r="KE22" s="71"/>
      <c r="KF22" s="71"/>
      <c r="KG22" s="72"/>
      <c r="KH22" s="70"/>
      <c r="KI22" s="71"/>
      <c r="KJ22" s="71"/>
      <c r="KK22" s="71"/>
      <c r="KL22" s="71"/>
      <c r="KM22" s="71"/>
      <c r="KN22" s="72"/>
      <c r="KO22" s="70"/>
      <c r="KP22" s="71"/>
      <c r="KQ22" s="71"/>
      <c r="KR22" s="71"/>
      <c r="KS22" s="71"/>
      <c r="KT22" s="71"/>
      <c r="KU22" s="72"/>
      <c r="KV22" s="70"/>
      <c r="KW22" s="71"/>
      <c r="KX22" s="71"/>
      <c r="KY22" s="71"/>
      <c r="KZ22" s="71"/>
      <c r="LA22" s="71"/>
      <c r="LB22" s="72"/>
      <c r="LC22" s="70"/>
      <c r="LD22" s="71"/>
      <c r="LE22" s="71"/>
      <c r="LF22" s="71"/>
      <c r="LG22" s="71"/>
      <c r="LH22" s="71"/>
      <c r="LI22" s="72"/>
      <c r="LJ22" s="70"/>
      <c r="LK22" s="71"/>
      <c r="LL22" s="71"/>
      <c r="LM22" s="71"/>
      <c r="LN22" s="71"/>
      <c r="LO22" s="71"/>
      <c r="LP22" s="72"/>
      <c r="LQ22" s="70"/>
      <c r="LR22" s="71"/>
      <c r="LS22" s="71"/>
      <c r="LT22" s="71"/>
      <c r="LU22" s="71"/>
      <c r="LV22" s="71"/>
      <c r="LW22" s="72"/>
      <c r="LX22" s="70"/>
      <c r="LY22" s="71"/>
      <c r="LZ22" s="71"/>
      <c r="MA22" s="71"/>
      <c r="MB22" s="71"/>
      <c r="MC22" s="71"/>
      <c r="MD22" s="72"/>
      <c r="ME22" s="70"/>
      <c r="MF22" s="71"/>
      <c r="MG22" s="71"/>
      <c r="MH22" s="71"/>
      <c r="MI22" s="71"/>
      <c r="MJ22" s="71"/>
      <c r="MK22" s="72"/>
      <c r="ML22" s="70"/>
      <c r="MM22" s="71"/>
      <c r="MN22" s="71"/>
      <c r="MO22" s="71"/>
      <c r="MP22" s="71"/>
      <c r="MQ22" s="71"/>
      <c r="MR22" s="72"/>
      <c r="MS22" s="70"/>
      <c r="MT22" s="71"/>
      <c r="MU22" s="71"/>
      <c r="MV22" s="71"/>
      <c r="MW22" s="71"/>
      <c r="MX22" s="71"/>
      <c r="MY22" s="72"/>
      <c r="MZ22" s="70"/>
      <c r="NA22" s="71"/>
      <c r="NB22" s="71"/>
      <c r="NC22" s="71"/>
      <c r="ND22" s="71"/>
      <c r="NE22" s="71"/>
      <c r="NF22" s="72"/>
      <c r="NG22" s="70"/>
      <c r="NH22" s="71"/>
      <c r="NI22" s="71"/>
      <c r="NJ22" s="71"/>
      <c r="NK22" s="71"/>
      <c r="NL22" s="71"/>
      <c r="NM22" s="72"/>
      <c r="NN22" s="70"/>
      <c r="NO22" s="71"/>
      <c r="NP22" s="71"/>
      <c r="NQ22" s="71"/>
      <c r="NR22" s="71"/>
      <c r="NS22" s="71"/>
      <c r="NT22" s="72"/>
      <c r="NU22" s="70"/>
      <c r="NV22" s="71"/>
      <c r="NW22" s="71"/>
      <c r="NX22" s="71"/>
      <c r="NY22" s="71"/>
      <c r="NZ22" s="71"/>
      <c r="OA22" s="72"/>
      <c r="OB22" s="70"/>
      <c r="OC22" s="71"/>
      <c r="OD22" s="71"/>
      <c r="OE22" s="71"/>
      <c r="OF22" s="71"/>
      <c r="OG22" s="71"/>
      <c r="OH22" s="72"/>
      <c r="OI22" s="70"/>
      <c r="OJ22" s="71"/>
      <c r="OK22" s="71"/>
      <c r="OL22" s="71"/>
      <c r="OM22" s="71"/>
      <c r="ON22" s="71"/>
      <c r="OO22" s="72"/>
      <c r="OP22" s="70"/>
      <c r="OQ22" s="71"/>
      <c r="OR22" s="71"/>
      <c r="OS22" s="71"/>
      <c r="OT22" s="71"/>
      <c r="OU22" s="71"/>
      <c r="OV22" s="72"/>
      <c r="OW22" s="70"/>
      <c r="OX22" s="71"/>
      <c r="OY22" s="71"/>
      <c r="OZ22" s="71"/>
      <c r="PA22" s="71"/>
      <c r="PB22" s="71"/>
      <c r="PC22" s="72"/>
      <c r="PD22" s="70"/>
      <c r="PE22" s="71"/>
      <c r="PF22" s="71"/>
      <c r="PG22" s="71"/>
      <c r="PH22" s="71"/>
      <c r="PI22" s="71"/>
      <c r="PJ22" s="72"/>
      <c r="PK22" s="70"/>
      <c r="PL22" s="71"/>
      <c r="PM22" s="71"/>
      <c r="PN22" s="71"/>
      <c r="PO22" s="71"/>
      <c r="PP22" s="71"/>
      <c r="PQ22" s="72"/>
      <c r="PR22" s="70"/>
      <c r="PS22" s="71"/>
      <c r="PT22" s="71"/>
      <c r="PU22" s="71"/>
      <c r="PV22" s="71"/>
      <c r="PW22" s="71"/>
      <c r="PX22" s="72"/>
      <c r="PY22" s="70"/>
      <c r="PZ22" s="71"/>
      <c r="QA22" s="71"/>
      <c r="QB22" s="71"/>
      <c r="QC22" s="71"/>
      <c r="QD22" s="71"/>
      <c r="QE22" s="72"/>
      <c r="QF22" s="70"/>
      <c r="QG22" s="71"/>
      <c r="QH22" s="71"/>
      <c r="QI22" s="71"/>
      <c r="QJ22" s="71"/>
      <c r="QK22" s="71"/>
      <c r="QL22" s="72"/>
      <c r="QM22" s="70"/>
      <c r="QN22" s="71"/>
      <c r="QO22" s="71"/>
      <c r="QP22" s="71"/>
      <c r="QQ22" s="71"/>
      <c r="QR22" s="71"/>
      <c r="QS22" s="72"/>
      <c r="QT22" s="70"/>
      <c r="QU22" s="71"/>
      <c r="QV22" s="71"/>
      <c r="QW22" s="71"/>
      <c r="QX22" s="71"/>
      <c r="QY22" s="71"/>
      <c r="QZ22" s="72"/>
      <c r="RA22" s="70"/>
      <c r="RB22" s="71"/>
      <c r="RC22" s="71"/>
      <c r="RD22" s="71"/>
      <c r="RE22" s="71"/>
      <c r="RF22" s="71"/>
      <c r="RG22" s="72"/>
      <c r="RH22" s="70"/>
      <c r="RI22" s="71"/>
      <c r="RJ22" s="71"/>
      <c r="RK22" s="71"/>
      <c r="RL22" s="71"/>
      <c r="RM22" s="71"/>
      <c r="RN22" s="72"/>
      <c r="RO22" s="70"/>
      <c r="RP22" s="71"/>
      <c r="RQ22" s="71"/>
      <c r="RR22" s="71"/>
      <c r="RS22" s="71"/>
      <c r="RT22" s="71"/>
      <c r="RU22" s="72"/>
      <c r="RV22" s="70"/>
      <c r="RW22" s="71"/>
      <c r="RX22" s="71"/>
      <c r="RY22" s="71"/>
      <c r="RZ22" s="71"/>
      <c r="SA22" s="71"/>
      <c r="SB22" s="72"/>
      <c r="SC22" s="70"/>
      <c r="SD22" s="71"/>
      <c r="SE22" s="71"/>
      <c r="SF22" s="71"/>
      <c r="SG22" s="71"/>
      <c r="SH22" s="71"/>
      <c r="SI22" s="72"/>
      <c r="SJ22" s="70"/>
      <c r="SK22" s="71"/>
      <c r="SL22" s="71"/>
      <c r="SM22" s="71"/>
      <c r="SN22" s="71"/>
      <c r="SO22" s="71"/>
      <c r="SP22" s="72"/>
      <c r="SQ22" s="70"/>
      <c r="SR22" s="71"/>
      <c r="SS22" s="71"/>
      <c r="ST22" s="71"/>
      <c r="SU22" s="71"/>
      <c r="SV22" s="71"/>
      <c r="SW22" s="72"/>
      <c r="SX22" s="70"/>
      <c r="SY22" s="71"/>
      <c r="SZ22" s="71"/>
      <c r="TA22" s="71"/>
      <c r="TB22" s="71"/>
      <c r="TC22" s="71"/>
      <c r="TD22" s="72"/>
      <c r="TE22" s="70"/>
      <c r="TF22" s="71"/>
      <c r="TG22" s="71"/>
      <c r="TH22" s="71"/>
      <c r="TI22" s="71"/>
      <c r="TJ22" s="71"/>
      <c r="TK22" s="72"/>
      <c r="TL22" s="70"/>
      <c r="TM22" s="71"/>
      <c r="TN22" s="71"/>
      <c r="TO22" s="71"/>
      <c r="TP22" s="71"/>
      <c r="TQ22" s="71"/>
      <c r="TR22" s="72"/>
      <c r="TS22" s="70"/>
      <c r="TT22" s="71"/>
      <c r="TU22" s="71"/>
      <c r="TV22" s="71"/>
      <c r="TW22" s="71"/>
      <c r="TX22" s="71"/>
      <c r="TY22" s="72"/>
      <c r="TZ22" s="70"/>
      <c r="UA22" s="71"/>
      <c r="UB22" s="71"/>
      <c r="UC22" s="71"/>
      <c r="UD22" s="71"/>
      <c r="UE22" s="71"/>
      <c r="UF22" s="72"/>
      <c r="UG22" s="70"/>
      <c r="UH22" s="71"/>
      <c r="UI22" s="71"/>
      <c r="UJ22" s="71"/>
      <c r="UK22" s="71"/>
      <c r="UL22" s="71"/>
      <c r="UM22" s="72"/>
      <c r="UN22" s="70"/>
      <c r="UO22" s="71"/>
      <c r="UP22" s="71"/>
      <c r="UQ22" s="71"/>
      <c r="UR22" s="71"/>
      <c r="US22" s="71"/>
      <c r="UT22" s="72"/>
      <c r="UU22" s="70"/>
      <c r="UV22" s="71"/>
      <c r="UW22" s="71"/>
      <c r="UX22" s="71"/>
      <c r="UY22" s="71"/>
      <c r="UZ22" s="71"/>
      <c r="VA22" s="72"/>
      <c r="VB22" s="70"/>
      <c r="VC22" s="71"/>
      <c r="VD22" s="71"/>
      <c r="VE22" s="71"/>
      <c r="VF22" s="71"/>
      <c r="VG22" s="71"/>
      <c r="VH22" s="72"/>
      <c r="VI22" s="70"/>
      <c r="VJ22" s="71"/>
      <c r="VK22" s="71"/>
      <c r="VL22" s="71"/>
      <c r="VM22" s="71"/>
      <c r="VN22" s="71"/>
      <c r="VO22" s="72"/>
      <c r="VP22" s="70"/>
      <c r="VQ22" s="71"/>
      <c r="VR22" s="71"/>
      <c r="VS22" s="71"/>
      <c r="VT22" s="71"/>
      <c r="VU22" s="71"/>
      <c r="VV22" s="72"/>
      <c r="VW22" s="70"/>
      <c r="VX22" s="71"/>
      <c r="VY22" s="71"/>
      <c r="VZ22" s="71"/>
      <c r="WA22" s="71"/>
      <c r="WB22" s="71"/>
      <c r="WC22" s="72"/>
      <c r="WD22" s="70"/>
      <c r="WE22" s="71"/>
      <c r="WF22" s="71"/>
      <c r="WG22" s="71"/>
      <c r="WH22" s="71"/>
      <c r="WI22" s="71"/>
      <c r="WJ22" s="72"/>
      <c r="WK22" s="70"/>
      <c r="WL22" s="71"/>
      <c r="WM22" s="71"/>
      <c r="WN22" s="71"/>
      <c r="WO22" s="71"/>
      <c r="WP22" s="71"/>
      <c r="WQ22" s="72"/>
      <c r="WR22" s="70"/>
      <c r="WS22" s="71"/>
      <c r="WT22" s="71"/>
      <c r="WU22" s="71"/>
      <c r="WV22" s="71"/>
      <c r="WW22" s="71"/>
      <c r="WX22" s="72"/>
      <c r="WY22" s="70"/>
      <c r="WZ22" s="71"/>
      <c r="XA22" s="71"/>
      <c r="XB22" s="71"/>
      <c r="XC22" s="71"/>
      <c r="XD22" s="71"/>
      <c r="XE22" s="72"/>
      <c r="XF22" s="70"/>
      <c r="XG22" s="71"/>
      <c r="XH22" s="71"/>
      <c r="XI22" s="71"/>
      <c r="XJ22" s="71"/>
      <c r="XK22" s="71"/>
      <c r="XL22" s="72"/>
      <c r="XM22" s="70"/>
      <c r="XN22" s="71"/>
      <c r="XO22" s="71"/>
      <c r="XP22" s="71"/>
      <c r="XQ22" s="71"/>
      <c r="XR22" s="71"/>
      <c r="XS22" s="72"/>
      <c r="XT22" s="70"/>
      <c r="XU22" s="71"/>
      <c r="XV22" s="71"/>
      <c r="XW22" s="71"/>
      <c r="XX22" s="71"/>
      <c r="XY22" s="71"/>
      <c r="XZ22" s="72"/>
      <c r="YA22" s="70"/>
      <c r="YB22" s="71"/>
      <c r="YC22" s="71"/>
      <c r="YD22" s="71"/>
      <c r="YE22" s="71"/>
      <c r="YF22" s="71"/>
      <c r="YG22" s="72"/>
      <c r="YH22" s="70"/>
      <c r="YI22" s="71"/>
      <c r="YJ22" s="71"/>
      <c r="YK22" s="71"/>
      <c r="YL22" s="71"/>
      <c r="YM22" s="71"/>
      <c r="YN22" s="72"/>
      <c r="YO22" s="70"/>
      <c r="YP22" s="71"/>
      <c r="YQ22" s="71"/>
      <c r="YR22" s="71"/>
      <c r="YS22" s="71"/>
      <c r="YT22" s="71"/>
      <c r="YU22" s="72"/>
      <c r="YV22" s="70"/>
      <c r="YW22" s="71"/>
      <c r="YX22" s="71"/>
      <c r="YY22" s="71"/>
      <c r="YZ22" s="71"/>
      <c r="ZA22" s="71"/>
      <c r="ZB22" s="72"/>
      <c r="ZC22" s="70"/>
      <c r="ZD22" s="71"/>
      <c r="ZE22" s="71"/>
      <c r="ZF22" s="71"/>
      <c r="ZG22" s="71"/>
      <c r="ZH22" s="71"/>
      <c r="ZI22" s="72"/>
      <c r="ZJ22" s="70"/>
      <c r="ZK22" s="71"/>
      <c r="ZL22" s="71"/>
      <c r="ZM22" s="71"/>
      <c r="ZN22" s="71"/>
      <c r="ZO22" s="71"/>
      <c r="ZP22" s="72"/>
      <c r="ZQ22" s="70"/>
      <c r="ZR22" s="71"/>
      <c r="ZS22" s="71"/>
      <c r="ZT22" s="71"/>
      <c r="ZU22" s="71"/>
      <c r="ZV22" s="71"/>
      <c r="ZW22" s="72"/>
      <c r="ZX22" s="70"/>
      <c r="ZY22" s="71"/>
      <c r="ZZ22" s="71"/>
      <c r="AAA22" s="71"/>
      <c r="AAB22" s="71"/>
      <c r="AAC22" s="71"/>
      <c r="AAD22" s="72"/>
      <c r="AAE22" s="70"/>
      <c r="AAF22" s="71"/>
      <c r="AAG22" s="71"/>
      <c r="AAH22" s="71"/>
      <c r="AAI22" s="71"/>
      <c r="AAJ22" s="71"/>
      <c r="AAK22" s="72"/>
      <c r="AAL22" s="70"/>
      <c r="AAM22" s="71"/>
      <c r="AAN22" s="71"/>
      <c r="AAO22" s="71"/>
      <c r="AAP22" s="71"/>
      <c r="AAQ22" s="71"/>
      <c r="AAR22" s="72"/>
      <c r="AAS22" s="70"/>
      <c r="AAT22" s="71"/>
      <c r="AAU22" s="71"/>
      <c r="AAV22" s="71"/>
      <c r="AAW22" s="71"/>
      <c r="AAX22" s="71"/>
      <c r="AAY22" s="72"/>
      <c r="AAZ22" s="70"/>
      <c r="ABA22" s="71"/>
      <c r="ABB22" s="71"/>
      <c r="ABC22" s="71"/>
      <c r="ABD22" s="71"/>
      <c r="ABE22" s="71"/>
      <c r="ABF22" s="72"/>
      <c r="ABG22" s="70"/>
      <c r="ABH22" s="71"/>
      <c r="ABI22" s="71"/>
      <c r="ABJ22" s="71"/>
      <c r="ABK22" s="71"/>
      <c r="ABL22" s="71"/>
      <c r="ABM22" s="72"/>
      <c r="ABN22" s="70"/>
      <c r="ABO22" s="71"/>
      <c r="ABP22" s="71"/>
      <c r="ABQ22" s="71"/>
      <c r="ABR22" s="71"/>
      <c r="ABS22" s="71"/>
      <c r="ABT22" s="72"/>
      <c r="ABU22" s="70"/>
      <c r="ABV22" s="71"/>
      <c r="ABW22" s="71"/>
      <c r="ABX22" s="71"/>
      <c r="ABY22" s="71"/>
      <c r="ABZ22" s="71"/>
      <c r="ACA22" s="72"/>
      <c r="ACB22" s="70"/>
      <c r="ACC22" s="71"/>
      <c r="ACD22" s="71"/>
      <c r="ACE22" s="71"/>
      <c r="ACF22" s="71"/>
      <c r="ACG22" s="71"/>
      <c r="ACH22" s="72"/>
      <c r="ACI22" s="70"/>
      <c r="ACJ22" s="71"/>
      <c r="ACK22" s="71"/>
      <c r="ACL22" s="71"/>
      <c r="ACM22" s="71"/>
      <c r="ACN22" s="71"/>
      <c r="ACO22" s="72"/>
      <c r="ACP22" s="70"/>
      <c r="ACQ22" s="71"/>
      <c r="ACR22" s="71"/>
      <c r="ACS22" s="71"/>
      <c r="ACT22" s="71"/>
      <c r="ACU22" s="71"/>
      <c r="ACV22" s="72"/>
      <c r="ACW22" s="70"/>
      <c r="ACX22" s="71"/>
      <c r="ACY22" s="71"/>
      <c r="ACZ22" s="71"/>
      <c r="ADA22" s="71"/>
      <c r="ADB22" s="71"/>
      <c r="ADC22" s="72"/>
      <c r="ADD22" s="70"/>
      <c r="ADE22" s="71"/>
      <c r="ADF22" s="71"/>
      <c r="ADG22" s="71"/>
      <c r="ADH22" s="71"/>
      <c r="ADI22" s="71"/>
      <c r="ADJ22" s="72"/>
      <c r="ADK22" s="70"/>
      <c r="ADL22" s="71"/>
      <c r="ADM22" s="71"/>
      <c r="ADN22" s="71"/>
      <c r="ADO22" s="71"/>
      <c r="ADP22" s="71"/>
      <c r="ADQ22" s="72"/>
      <c r="ADR22" s="70"/>
      <c r="ADS22" s="71"/>
      <c r="ADT22" s="71"/>
      <c r="ADU22" s="71"/>
      <c r="ADV22" s="71"/>
      <c r="ADW22" s="71"/>
      <c r="ADX22" s="72"/>
      <c r="ADY22" s="70"/>
      <c r="ADZ22" s="71"/>
      <c r="AEA22" s="71"/>
      <c r="AEB22" s="71"/>
      <c r="AEC22" s="71"/>
      <c r="AED22" s="71"/>
      <c r="AEE22" s="72"/>
      <c r="AEF22" s="70"/>
      <c r="AEG22" s="71"/>
      <c r="AEH22" s="71"/>
      <c r="AEI22" s="71"/>
      <c r="AEJ22" s="71"/>
      <c r="AEK22" s="71"/>
      <c r="AEL22" s="72"/>
      <c r="AEM22" s="70"/>
      <c r="AEN22" s="71"/>
      <c r="AEO22" s="71"/>
      <c r="AEP22" s="71"/>
      <c r="AEQ22" s="71"/>
      <c r="AER22" s="71"/>
      <c r="AES22" s="72"/>
      <c r="AET22" s="70"/>
      <c r="AEU22" s="71"/>
      <c r="AEV22" s="71"/>
      <c r="AEW22" s="71"/>
      <c r="AEX22" s="71"/>
      <c r="AEY22" s="71"/>
      <c r="AEZ22" s="72"/>
      <c r="AFA22" s="70"/>
      <c r="AFB22" s="71"/>
      <c r="AFC22" s="71"/>
      <c r="AFD22" s="71"/>
      <c r="AFE22" s="71"/>
      <c r="AFF22" s="71"/>
      <c r="AFG22" s="72"/>
      <c r="AFH22" s="70"/>
      <c r="AFI22" s="71"/>
      <c r="AFJ22" s="71"/>
      <c r="AFK22" s="71"/>
      <c r="AFL22" s="71"/>
      <c r="AFM22" s="71"/>
      <c r="AFN22" s="72"/>
      <c r="AFO22" s="70"/>
      <c r="AFP22" s="71"/>
      <c r="AFQ22" s="71"/>
      <c r="AFR22" s="71"/>
      <c r="AFS22" s="71"/>
      <c r="AFT22" s="71"/>
      <c r="AFU22" s="72"/>
      <c r="AFV22" s="70"/>
      <c r="AFW22" s="71"/>
      <c r="AFX22" s="71"/>
      <c r="AFY22" s="71"/>
      <c r="AFZ22" s="71"/>
      <c r="AGA22" s="71"/>
      <c r="AGB22" s="72"/>
      <c r="AGC22" s="70"/>
      <c r="AGD22" s="71"/>
      <c r="AGE22" s="71"/>
      <c r="AGF22" s="71"/>
      <c r="AGG22" s="71"/>
      <c r="AGH22" s="71"/>
      <c r="AGI22" s="72"/>
      <c r="AGJ22" s="70"/>
      <c r="AGK22" s="71"/>
      <c r="AGL22" s="71"/>
      <c r="AGM22" s="71"/>
      <c r="AGN22" s="71"/>
      <c r="AGO22" s="71"/>
      <c r="AGP22" s="72"/>
      <c r="AGQ22" s="70"/>
      <c r="AGR22" s="71"/>
      <c r="AGS22" s="71"/>
      <c r="AGT22" s="71"/>
      <c r="AGU22" s="71"/>
      <c r="AGV22" s="71"/>
      <c r="AGW22" s="72"/>
      <c r="AGX22" s="70"/>
      <c r="AGY22" s="71"/>
      <c r="AGZ22" s="71"/>
      <c r="AHA22" s="71"/>
      <c r="AHB22" s="71"/>
      <c r="AHC22" s="71"/>
      <c r="AHD22" s="72"/>
      <c r="AHE22" s="70"/>
      <c r="AHF22" s="71"/>
      <c r="AHG22" s="71"/>
      <c r="AHH22" s="71"/>
      <c r="AHI22" s="71"/>
      <c r="AHJ22" s="71"/>
      <c r="AHK22" s="72"/>
      <c r="AHL22" s="70"/>
      <c r="AHM22" s="71"/>
      <c r="AHN22" s="71"/>
      <c r="AHO22" s="71"/>
      <c r="AHP22" s="71"/>
      <c r="AHQ22" s="71"/>
      <c r="AHR22" s="72"/>
      <c r="AHS22" s="70"/>
      <c r="AHT22" s="71"/>
      <c r="AHU22" s="71"/>
      <c r="AHV22" s="71"/>
      <c r="AHW22" s="71"/>
      <c r="AHX22" s="71"/>
      <c r="AHY22" s="72"/>
      <c r="AHZ22" s="70"/>
      <c r="AIA22" s="71"/>
      <c r="AIB22" s="71"/>
      <c r="AIC22" s="71"/>
      <c r="AID22" s="71"/>
      <c r="AIE22" s="71"/>
      <c r="AIF22" s="72"/>
      <c r="AIG22" s="70"/>
      <c r="AIH22" s="71"/>
      <c r="AII22" s="71"/>
      <c r="AIJ22" s="71"/>
      <c r="AIK22" s="71"/>
      <c r="AIL22" s="71"/>
      <c r="AIM22" s="72"/>
      <c r="AIN22" s="70"/>
      <c r="AIO22" s="71"/>
      <c r="AIP22" s="71"/>
      <c r="AIQ22" s="71"/>
      <c r="AIR22" s="71"/>
      <c r="AIS22" s="71"/>
      <c r="AIT22" s="72"/>
      <c r="AIU22" s="70"/>
      <c r="AIV22" s="71"/>
      <c r="AIW22" s="71"/>
      <c r="AIX22" s="71"/>
      <c r="AIY22" s="71"/>
      <c r="AIZ22" s="71"/>
      <c r="AJA22" s="72"/>
      <c r="AJB22" s="70"/>
      <c r="AJC22" s="71"/>
      <c r="AJD22" s="71"/>
      <c r="AJE22" s="71"/>
      <c r="AJF22" s="71"/>
      <c r="AJG22" s="71"/>
      <c r="AJH22" s="72"/>
      <c r="AJI22" s="70"/>
      <c r="AJJ22" s="71"/>
      <c r="AJK22" s="71"/>
      <c r="AJL22" s="71"/>
      <c r="AJM22" s="71"/>
      <c r="AJN22" s="71"/>
      <c r="AJO22" s="72"/>
      <c r="AJP22" s="70"/>
      <c r="AJQ22" s="71"/>
      <c r="AJR22" s="71"/>
      <c r="AJS22" s="71"/>
      <c r="AJT22" s="71"/>
      <c r="AJU22" s="71"/>
      <c r="AJV22" s="72"/>
      <c r="AJW22" s="70"/>
      <c r="AJX22" s="71"/>
      <c r="AJY22" s="71"/>
      <c r="AJZ22" s="71"/>
      <c r="AKA22" s="71"/>
      <c r="AKB22" s="71"/>
      <c r="AKC22" s="72"/>
      <c r="AKD22" s="70"/>
      <c r="AKE22" s="71"/>
      <c r="AKF22" s="71"/>
      <c r="AKG22" s="71"/>
      <c r="AKH22" s="71"/>
      <c r="AKI22" s="71"/>
      <c r="AKJ22" s="72"/>
      <c r="AKK22" s="70"/>
      <c r="AKL22" s="71"/>
      <c r="AKM22" s="71"/>
      <c r="AKN22" s="71"/>
      <c r="AKO22" s="71"/>
      <c r="AKP22" s="71"/>
      <c r="AKQ22" s="72"/>
      <c r="AKR22" s="70"/>
      <c r="AKS22" s="71"/>
      <c r="AKT22" s="71"/>
      <c r="AKU22" s="71"/>
      <c r="AKV22" s="71"/>
      <c r="AKW22" s="71"/>
      <c r="AKX22" s="72"/>
      <c r="AKY22" s="70"/>
      <c r="AKZ22" s="71"/>
      <c r="ALA22" s="71"/>
      <c r="ALB22" s="71"/>
      <c r="ALC22" s="71"/>
      <c r="ALD22" s="71"/>
      <c r="ALE22" s="72"/>
      <c r="ALF22" s="70"/>
      <c r="ALG22" s="71"/>
      <c r="ALH22" s="71"/>
      <c r="ALI22" s="71"/>
      <c r="ALJ22" s="71"/>
      <c r="ALK22" s="71"/>
      <c r="ALL22" s="72"/>
      <c r="ALM22" s="70"/>
      <c r="ALN22" s="71"/>
      <c r="ALO22" s="71"/>
      <c r="ALP22" s="71"/>
      <c r="ALQ22" s="71"/>
      <c r="ALR22" s="71"/>
      <c r="ALS22" s="72"/>
      <c r="ALT22" s="70"/>
      <c r="ALU22" s="71"/>
      <c r="ALV22" s="71"/>
      <c r="ALW22" s="71"/>
      <c r="ALX22" s="71"/>
      <c r="ALY22" s="71"/>
      <c r="ALZ22" s="72"/>
      <c r="AMA22" s="70"/>
      <c r="AMB22" s="71"/>
      <c r="AMC22" s="71"/>
      <c r="AMD22" s="71"/>
      <c r="AME22" s="71"/>
      <c r="AMF22" s="71"/>
      <c r="AMG22" s="72"/>
      <c r="AMH22" s="70"/>
      <c r="AMI22" s="71"/>
      <c r="AMJ22" s="71"/>
      <c r="AMK22" s="71"/>
      <c r="AML22" s="71"/>
      <c r="AMM22" s="71"/>
      <c r="AMN22" s="72"/>
      <c r="AMO22" s="70"/>
      <c r="AMP22" s="71"/>
      <c r="AMQ22" s="71"/>
      <c r="AMR22" s="71"/>
      <c r="AMS22" s="71"/>
      <c r="AMT22" s="71"/>
      <c r="AMU22" s="72"/>
      <c r="AMV22" s="70"/>
      <c r="AMW22" s="71"/>
      <c r="AMX22" s="71"/>
      <c r="AMY22" s="71"/>
      <c r="AMZ22" s="71"/>
      <c r="ANA22" s="71"/>
      <c r="ANB22" s="72"/>
      <c r="ANC22" s="70"/>
      <c r="AND22" s="71"/>
      <c r="ANE22" s="71"/>
      <c r="ANF22" s="71"/>
      <c r="ANG22" s="71"/>
      <c r="ANH22" s="71"/>
      <c r="ANI22" s="72"/>
      <c r="ANJ22" s="70"/>
      <c r="ANK22" s="71"/>
      <c r="ANL22" s="71"/>
      <c r="ANM22" s="71"/>
      <c r="ANN22" s="71"/>
      <c r="ANO22" s="71"/>
      <c r="ANP22" s="72"/>
      <c r="ANQ22" s="70"/>
      <c r="ANR22" s="71"/>
      <c r="ANS22" s="71"/>
      <c r="ANT22" s="71"/>
      <c r="ANU22" s="71"/>
      <c r="ANV22" s="71"/>
      <c r="ANW22" s="72"/>
      <c r="ANX22" s="70"/>
      <c r="ANY22" s="71"/>
      <c r="ANZ22" s="71"/>
      <c r="AOA22" s="71"/>
      <c r="AOB22" s="71"/>
      <c r="AOC22" s="71"/>
      <c r="AOD22" s="72"/>
      <c r="AOE22" s="70"/>
      <c r="AOF22" s="71"/>
      <c r="AOG22" s="71"/>
      <c r="AOH22" s="71"/>
      <c r="AOI22" s="71"/>
      <c r="AOJ22" s="71"/>
      <c r="AOK22" s="72"/>
      <c r="AOL22" s="70"/>
      <c r="AOM22" s="71"/>
      <c r="AON22" s="71"/>
      <c r="AOO22" s="71"/>
      <c r="AOP22" s="71"/>
      <c r="AOQ22" s="71"/>
      <c r="AOR22" s="72"/>
      <c r="AOS22" s="70"/>
      <c r="AOT22" s="71"/>
      <c r="AOU22" s="71"/>
      <c r="AOV22" s="71"/>
      <c r="AOW22" s="71"/>
      <c r="AOX22" s="71"/>
      <c r="AOY22" s="72"/>
      <c r="AOZ22" s="70"/>
      <c r="APA22" s="71"/>
      <c r="APB22" s="71"/>
      <c r="APC22" s="71"/>
      <c r="APD22" s="71"/>
      <c r="APE22" s="71"/>
      <c r="APF22" s="72"/>
      <c r="APG22" s="70"/>
      <c r="APH22" s="71"/>
      <c r="API22" s="71"/>
      <c r="APJ22" s="71"/>
      <c r="APK22" s="71"/>
      <c r="APL22" s="71"/>
      <c r="APM22" s="72"/>
      <c r="APN22" s="70"/>
      <c r="APO22" s="71"/>
      <c r="APP22" s="71"/>
      <c r="APQ22" s="71"/>
      <c r="APR22" s="71"/>
      <c r="APS22" s="71"/>
      <c r="APT22" s="72"/>
      <c r="APU22" s="70"/>
      <c r="APV22" s="71"/>
      <c r="APW22" s="71"/>
      <c r="APX22" s="71"/>
      <c r="APY22" s="71"/>
      <c r="APZ22" s="71"/>
      <c r="AQA22" s="72"/>
      <c r="AQB22" s="70"/>
      <c r="AQC22" s="71"/>
      <c r="AQD22" s="71"/>
      <c r="AQE22" s="71"/>
      <c r="AQF22" s="71"/>
      <c r="AQG22" s="71"/>
      <c r="AQH22" s="72"/>
      <c r="AQI22" s="70"/>
      <c r="AQJ22" s="71"/>
      <c r="AQK22" s="71"/>
      <c r="AQL22" s="71"/>
      <c r="AQM22" s="71"/>
      <c r="AQN22" s="71"/>
      <c r="AQO22" s="72"/>
      <c r="AQP22" s="70"/>
      <c r="AQQ22" s="71"/>
      <c r="AQR22" s="71"/>
      <c r="AQS22" s="71"/>
      <c r="AQT22" s="71"/>
      <c r="AQU22" s="71"/>
      <c r="AQV22" s="72"/>
      <c r="AQW22" s="70"/>
      <c r="AQX22" s="71"/>
      <c r="AQY22" s="71"/>
      <c r="AQZ22" s="71"/>
      <c r="ARA22" s="71"/>
      <c r="ARB22" s="71"/>
      <c r="ARC22" s="72"/>
      <c r="ARD22" s="70"/>
      <c r="ARE22" s="71"/>
      <c r="ARF22" s="71"/>
      <c r="ARG22" s="71"/>
      <c r="ARH22" s="71"/>
      <c r="ARI22" s="71"/>
      <c r="ARJ22" s="72"/>
      <c r="ARK22" s="70"/>
      <c r="ARL22" s="71"/>
      <c r="ARM22" s="71"/>
      <c r="ARN22" s="71"/>
      <c r="ARO22" s="71"/>
      <c r="ARP22" s="71"/>
      <c r="ARQ22" s="72"/>
      <c r="ARR22" s="70"/>
      <c r="ARS22" s="71"/>
      <c r="ART22" s="71"/>
      <c r="ARU22" s="71"/>
      <c r="ARV22" s="71"/>
      <c r="ARW22" s="71"/>
      <c r="ARX22" s="72"/>
      <c r="ARY22" s="70"/>
      <c r="ARZ22" s="71"/>
      <c r="ASA22" s="71"/>
      <c r="ASB22" s="71"/>
      <c r="ASC22" s="71"/>
      <c r="ASD22" s="71"/>
      <c r="ASE22" s="72"/>
      <c r="ASF22" s="70"/>
      <c r="ASG22" s="71"/>
      <c r="ASH22" s="71"/>
      <c r="ASI22" s="71"/>
      <c r="ASJ22" s="71"/>
      <c r="ASK22" s="71"/>
      <c r="ASL22" s="72"/>
      <c r="ASM22" s="70"/>
      <c r="ASN22" s="71"/>
      <c r="ASO22" s="71"/>
      <c r="ASP22" s="71"/>
      <c r="ASQ22" s="71"/>
      <c r="ASR22" s="71"/>
      <c r="ASS22" s="72"/>
      <c r="AST22" s="70"/>
      <c r="ASU22" s="71"/>
      <c r="ASV22" s="71"/>
      <c r="ASW22" s="71"/>
      <c r="ASX22" s="71"/>
      <c r="ASY22" s="71"/>
      <c r="ASZ22" s="72"/>
      <c r="ATA22" s="70"/>
      <c r="ATB22" s="71"/>
      <c r="ATC22" s="71"/>
      <c r="ATD22" s="71"/>
      <c r="ATE22" s="71"/>
      <c r="ATF22" s="71"/>
      <c r="ATG22" s="72"/>
      <c r="ATH22" s="70"/>
      <c r="ATI22" s="71"/>
      <c r="ATJ22" s="71"/>
      <c r="ATK22" s="71"/>
      <c r="ATL22" s="71"/>
      <c r="ATM22" s="71"/>
      <c r="ATN22" s="72"/>
      <c r="ATO22" s="70"/>
      <c r="ATP22" s="71"/>
      <c r="ATQ22" s="71"/>
      <c r="ATR22" s="71"/>
      <c r="ATS22" s="71"/>
      <c r="ATT22" s="71"/>
      <c r="ATU22" s="72"/>
      <c r="ATV22" s="70"/>
      <c r="ATW22" s="71"/>
      <c r="ATX22" s="71"/>
      <c r="ATY22" s="71"/>
      <c r="ATZ22" s="71"/>
      <c r="AUA22" s="71"/>
      <c r="AUB22" s="72"/>
      <c r="AUC22" s="70"/>
      <c r="AUD22" s="71"/>
      <c r="AUE22" s="71"/>
      <c r="AUF22" s="71"/>
      <c r="AUG22" s="71"/>
      <c r="AUH22" s="71"/>
      <c r="AUI22" s="72"/>
      <c r="AUJ22" s="70"/>
      <c r="AUK22" s="71"/>
      <c r="AUL22" s="71"/>
      <c r="AUM22" s="71"/>
      <c r="AUN22" s="71"/>
      <c r="AUO22" s="71"/>
      <c r="AUP22" s="72"/>
      <c r="AUQ22" s="70"/>
      <c r="AUR22" s="71"/>
      <c r="AUS22" s="71"/>
      <c r="AUT22" s="71"/>
      <c r="AUU22" s="71"/>
      <c r="AUV22" s="71"/>
      <c r="AUW22" s="72"/>
      <c r="AUX22" s="70"/>
      <c r="AUY22" s="71"/>
      <c r="AUZ22" s="71"/>
      <c r="AVA22" s="71"/>
      <c r="AVB22" s="71"/>
      <c r="AVC22" s="71"/>
      <c r="AVD22" s="72"/>
      <c r="AVE22" s="70"/>
      <c r="AVF22" s="71"/>
      <c r="AVG22" s="71"/>
      <c r="AVH22" s="71"/>
      <c r="AVI22" s="71"/>
      <c r="AVJ22" s="71"/>
      <c r="AVK22" s="72"/>
      <c r="AVL22" s="70"/>
      <c r="AVM22" s="71"/>
      <c r="AVN22" s="71"/>
      <c r="AVO22" s="71"/>
      <c r="AVP22" s="71"/>
      <c r="AVQ22" s="71"/>
      <c r="AVR22" s="72"/>
      <c r="AVS22" s="70"/>
      <c r="AVT22" s="71"/>
      <c r="AVU22" s="71"/>
      <c r="AVV22" s="71"/>
      <c r="AVW22" s="71"/>
      <c r="AVX22" s="71"/>
      <c r="AVY22" s="72"/>
      <c r="AVZ22" s="70"/>
      <c r="AWA22" s="71"/>
      <c r="AWB22" s="71"/>
      <c r="AWC22" s="71"/>
      <c r="AWD22" s="71"/>
      <c r="AWE22" s="71"/>
      <c r="AWF22" s="72"/>
      <c r="AWG22" s="70"/>
      <c r="AWH22" s="71"/>
      <c r="AWI22" s="71"/>
      <c r="AWJ22" s="71"/>
      <c r="AWK22" s="71"/>
      <c r="AWL22" s="71"/>
      <c r="AWM22" s="72"/>
      <c r="AWN22" s="70"/>
      <c r="AWO22" s="71"/>
      <c r="AWP22" s="71"/>
      <c r="AWQ22" s="71"/>
      <c r="AWR22" s="71"/>
      <c r="AWS22" s="71"/>
      <c r="AWT22" s="72"/>
      <c r="AWU22" s="70"/>
      <c r="AWV22" s="71"/>
      <c r="AWW22" s="71"/>
      <c r="AWX22" s="71"/>
      <c r="AWY22" s="71"/>
      <c r="AWZ22" s="71"/>
      <c r="AXA22" s="72"/>
      <c r="AXB22" s="70"/>
      <c r="AXC22" s="71"/>
      <c r="AXD22" s="71"/>
      <c r="AXE22" s="71"/>
      <c r="AXF22" s="71"/>
      <c r="AXG22" s="71"/>
      <c r="AXH22" s="72"/>
      <c r="AXI22" s="70"/>
      <c r="AXJ22" s="71"/>
      <c r="AXK22" s="71"/>
      <c r="AXL22" s="71"/>
      <c r="AXM22" s="71"/>
      <c r="AXN22" s="71"/>
      <c r="AXO22" s="72"/>
      <c r="AXP22" s="70"/>
      <c r="AXQ22" s="71"/>
      <c r="AXR22" s="71"/>
      <c r="AXS22" s="71"/>
      <c r="AXT22" s="71"/>
      <c r="AXU22" s="71"/>
      <c r="AXV22" s="72"/>
      <c r="AXW22" s="70"/>
      <c r="AXX22" s="71"/>
      <c r="AXY22" s="71"/>
      <c r="AXZ22" s="71"/>
      <c r="AYA22" s="71"/>
      <c r="AYB22" s="71"/>
      <c r="AYC22" s="72"/>
      <c r="AYD22" s="70"/>
      <c r="AYE22" s="71"/>
      <c r="AYF22" s="71"/>
      <c r="AYG22" s="71"/>
      <c r="AYH22" s="71"/>
      <c r="AYI22" s="71"/>
      <c r="AYJ22" s="72"/>
      <c r="AYK22" s="70"/>
      <c r="AYL22" s="71"/>
      <c r="AYM22" s="71"/>
      <c r="AYN22" s="71"/>
      <c r="AYO22" s="71"/>
      <c r="AYP22" s="71"/>
      <c r="AYQ22" s="72"/>
      <c r="AYR22" s="70"/>
      <c r="AYS22" s="71"/>
      <c r="AYT22" s="71"/>
      <c r="AYU22" s="71"/>
      <c r="AYV22" s="71"/>
      <c r="AYW22" s="71"/>
      <c r="AYX22" s="72"/>
      <c r="AYY22" s="70"/>
      <c r="AYZ22" s="71"/>
      <c r="AZA22" s="71"/>
      <c r="AZB22" s="71"/>
      <c r="AZC22" s="71"/>
      <c r="AZD22" s="71"/>
      <c r="AZE22" s="72"/>
      <c r="AZF22" s="70"/>
      <c r="AZG22" s="71"/>
      <c r="AZH22" s="71"/>
      <c r="AZI22" s="71"/>
      <c r="AZJ22" s="71"/>
      <c r="AZK22" s="71"/>
      <c r="AZL22" s="72"/>
      <c r="AZM22" s="70"/>
      <c r="AZN22" s="71"/>
      <c r="AZO22" s="71"/>
      <c r="AZP22" s="71"/>
      <c r="AZQ22" s="71"/>
      <c r="AZR22" s="71"/>
      <c r="AZS22" s="72"/>
      <c r="AZT22" s="70"/>
      <c r="AZU22" s="71"/>
      <c r="AZV22" s="71"/>
      <c r="AZW22" s="71"/>
      <c r="AZX22" s="71"/>
      <c r="AZY22" s="71"/>
      <c r="AZZ22" s="72"/>
      <c r="BAA22" s="70"/>
      <c r="BAB22" s="71"/>
      <c r="BAC22" s="71"/>
      <c r="BAD22" s="71"/>
      <c r="BAE22" s="71"/>
      <c r="BAF22" s="71"/>
      <c r="BAG22" s="72"/>
      <c r="BAH22" s="70"/>
      <c r="BAI22" s="71"/>
      <c r="BAJ22" s="71"/>
      <c r="BAK22" s="71"/>
      <c r="BAL22" s="71"/>
      <c r="BAM22" s="71"/>
      <c r="BAN22" s="72"/>
      <c r="BAO22" s="70"/>
      <c r="BAP22" s="71"/>
      <c r="BAQ22" s="71"/>
      <c r="BAR22" s="71"/>
      <c r="BAS22" s="71"/>
      <c r="BAT22" s="71"/>
      <c r="BAU22" s="72"/>
      <c r="BAV22" s="70"/>
      <c r="BAW22" s="71"/>
      <c r="BAX22" s="71"/>
      <c r="BAY22" s="71"/>
      <c r="BAZ22" s="71"/>
      <c r="BBA22" s="71"/>
      <c r="BBB22" s="72"/>
      <c r="BBC22" s="70"/>
      <c r="BBD22" s="71"/>
      <c r="BBE22" s="71"/>
      <c r="BBF22" s="71"/>
      <c r="BBG22" s="71"/>
      <c r="BBH22" s="71"/>
      <c r="BBI22" s="72"/>
      <c r="BBJ22" s="70"/>
      <c r="BBK22" s="71"/>
      <c r="BBL22" s="71"/>
      <c r="BBM22" s="71"/>
      <c r="BBN22" s="71"/>
      <c r="BBO22" s="71"/>
      <c r="BBP22" s="72"/>
      <c r="BBQ22" s="70"/>
      <c r="BBR22" s="71"/>
      <c r="BBS22" s="71"/>
      <c r="BBT22" s="71"/>
      <c r="BBU22" s="71"/>
      <c r="BBV22" s="71"/>
      <c r="BBW22" s="72"/>
      <c r="BBX22" s="70"/>
      <c r="BBY22" s="71"/>
      <c r="BBZ22" s="71"/>
      <c r="BCA22" s="71"/>
      <c r="BCB22" s="71"/>
      <c r="BCC22" s="71"/>
      <c r="BCD22" s="72"/>
      <c r="BCE22" s="70"/>
      <c r="BCF22" s="71"/>
      <c r="BCG22" s="71"/>
      <c r="BCH22" s="71"/>
      <c r="BCI22" s="71"/>
      <c r="BCJ22" s="71"/>
      <c r="BCK22" s="72"/>
      <c r="BCL22" s="70"/>
      <c r="BCM22" s="71"/>
      <c r="BCN22" s="71"/>
      <c r="BCO22" s="71"/>
      <c r="BCP22" s="71"/>
      <c r="BCQ22" s="71"/>
      <c r="BCR22" s="72"/>
      <c r="BCS22" s="70"/>
      <c r="BCT22" s="71"/>
      <c r="BCU22" s="71"/>
      <c r="BCV22" s="71"/>
      <c r="BCW22" s="71"/>
      <c r="BCX22" s="71"/>
      <c r="BCY22" s="72"/>
      <c r="BCZ22" s="70"/>
      <c r="BDA22" s="71"/>
      <c r="BDB22" s="71"/>
      <c r="BDC22" s="71"/>
      <c r="BDD22" s="71"/>
      <c r="BDE22" s="71"/>
      <c r="BDF22" s="72"/>
      <c r="BDG22" s="70"/>
      <c r="BDH22" s="71"/>
      <c r="BDI22" s="71"/>
      <c r="BDJ22" s="71"/>
      <c r="BDK22" s="71"/>
      <c r="BDL22" s="71"/>
      <c r="BDM22" s="72"/>
      <c r="BDN22" s="70"/>
      <c r="BDO22" s="71"/>
      <c r="BDP22" s="71"/>
      <c r="BDQ22" s="71"/>
      <c r="BDR22" s="71"/>
      <c r="BDS22" s="71"/>
      <c r="BDT22" s="72"/>
      <c r="BDU22" s="70"/>
      <c r="BDV22" s="71"/>
      <c r="BDW22" s="71"/>
      <c r="BDX22" s="71"/>
      <c r="BDY22" s="71"/>
      <c r="BDZ22" s="71"/>
      <c r="BEA22" s="72"/>
      <c r="BEB22" s="70"/>
      <c r="BEC22" s="71"/>
      <c r="BED22" s="71"/>
      <c r="BEE22" s="71"/>
      <c r="BEF22" s="71"/>
      <c r="BEG22" s="71"/>
      <c r="BEH22" s="72"/>
      <c r="BEI22" s="70"/>
      <c r="BEJ22" s="71"/>
      <c r="BEK22" s="71"/>
      <c r="BEL22" s="71"/>
      <c r="BEM22" s="71"/>
      <c r="BEN22" s="71"/>
      <c r="BEO22" s="72"/>
      <c r="BEP22" s="70"/>
      <c r="BEQ22" s="71"/>
      <c r="BER22" s="71"/>
      <c r="BES22" s="71"/>
      <c r="BET22" s="71"/>
      <c r="BEU22" s="71"/>
      <c r="BEV22" s="72"/>
      <c r="BEW22" s="70"/>
      <c r="BEX22" s="71"/>
      <c r="BEY22" s="71"/>
      <c r="BEZ22" s="71"/>
      <c r="BFA22" s="71"/>
      <c r="BFB22" s="71"/>
      <c r="BFC22" s="72"/>
      <c r="BFD22" s="70"/>
      <c r="BFE22" s="71"/>
      <c r="BFF22" s="71"/>
      <c r="BFG22" s="71"/>
      <c r="BFH22" s="71"/>
      <c r="BFI22" s="71"/>
      <c r="BFJ22" s="72"/>
      <c r="BFK22" s="70"/>
      <c r="BFL22" s="71"/>
      <c r="BFM22" s="71"/>
      <c r="BFN22" s="71"/>
      <c r="BFO22" s="71"/>
      <c r="BFP22" s="71"/>
      <c r="BFQ22" s="72"/>
      <c r="BFR22" s="70"/>
      <c r="BFS22" s="71"/>
      <c r="BFT22" s="71"/>
      <c r="BFU22" s="71"/>
      <c r="BFV22" s="71"/>
      <c r="BFW22" s="71"/>
      <c r="BFX22" s="72"/>
      <c r="BFY22" s="70"/>
      <c r="BFZ22" s="71"/>
      <c r="BGA22" s="71"/>
      <c r="BGB22" s="71"/>
      <c r="BGC22" s="71"/>
      <c r="BGD22" s="71"/>
      <c r="BGE22" s="72"/>
      <c r="BGF22" s="70"/>
      <c r="BGG22" s="71"/>
      <c r="BGH22" s="71"/>
      <c r="BGI22" s="71"/>
      <c r="BGJ22" s="71"/>
      <c r="BGK22" s="71"/>
      <c r="BGL22" s="72"/>
      <c r="BGM22" s="70"/>
      <c r="BGN22" s="71"/>
      <c r="BGO22" s="71"/>
      <c r="BGP22" s="71"/>
      <c r="BGQ22" s="71"/>
      <c r="BGR22" s="71"/>
      <c r="BGS22" s="72"/>
      <c r="BGT22" s="70"/>
      <c r="BGU22" s="71"/>
      <c r="BGV22" s="71"/>
      <c r="BGW22" s="71"/>
      <c r="BGX22" s="71"/>
      <c r="BGY22" s="71"/>
      <c r="BGZ22" s="72"/>
      <c r="BHA22" s="70"/>
      <c r="BHB22" s="71"/>
      <c r="BHC22" s="71"/>
      <c r="BHD22" s="71"/>
      <c r="BHE22" s="71"/>
      <c r="BHF22" s="71"/>
      <c r="BHG22" s="72"/>
      <c r="BHH22" s="70"/>
      <c r="BHI22" s="71"/>
      <c r="BHJ22" s="71"/>
      <c r="BHK22" s="71"/>
      <c r="BHL22" s="71"/>
      <c r="BHM22" s="71"/>
      <c r="BHN22" s="72"/>
      <c r="BHO22" s="70"/>
      <c r="BHP22" s="71"/>
      <c r="BHQ22" s="71"/>
      <c r="BHR22" s="71"/>
      <c r="BHS22" s="71"/>
      <c r="BHT22" s="71"/>
      <c r="BHU22" s="72"/>
      <c r="BHV22" s="70"/>
      <c r="BHW22" s="71"/>
      <c r="BHX22" s="71"/>
      <c r="BHY22" s="71"/>
      <c r="BHZ22" s="71"/>
      <c r="BIA22" s="71"/>
      <c r="BIB22" s="72"/>
      <c r="BIC22" s="70"/>
      <c r="BID22" s="71"/>
      <c r="BIE22" s="71"/>
      <c r="BIF22" s="71"/>
      <c r="BIG22" s="71"/>
      <c r="BIH22" s="71"/>
      <c r="BII22" s="72"/>
      <c r="BIJ22" s="70"/>
      <c r="BIK22" s="71"/>
      <c r="BIL22" s="71"/>
      <c r="BIM22" s="71"/>
      <c r="BIN22" s="71"/>
      <c r="BIO22" s="71"/>
      <c r="BIP22" s="72"/>
      <c r="BIQ22" s="70"/>
      <c r="BIR22" s="71"/>
      <c r="BIS22" s="71"/>
      <c r="BIT22" s="71"/>
      <c r="BIU22" s="71"/>
      <c r="BIV22" s="71"/>
      <c r="BIW22" s="72"/>
      <c r="BIX22" s="70"/>
      <c r="BIY22" s="71"/>
      <c r="BIZ22" s="71"/>
      <c r="BJA22" s="71"/>
      <c r="BJB22" s="71"/>
      <c r="BJC22" s="71"/>
      <c r="BJD22" s="72"/>
      <c r="BJE22" s="70"/>
      <c r="BJF22" s="71"/>
      <c r="BJG22" s="71"/>
      <c r="BJH22" s="71"/>
      <c r="BJI22" s="71"/>
      <c r="BJJ22" s="71"/>
      <c r="BJK22" s="72"/>
      <c r="BJL22" s="70"/>
      <c r="BJM22" s="71"/>
      <c r="BJN22" s="71"/>
      <c r="BJO22" s="71"/>
      <c r="BJP22" s="71"/>
      <c r="BJQ22" s="71"/>
      <c r="BJR22" s="72"/>
      <c r="BJS22" s="70"/>
      <c r="BJT22" s="71"/>
      <c r="BJU22" s="71"/>
      <c r="BJV22" s="71"/>
      <c r="BJW22" s="71"/>
      <c r="BJX22" s="71"/>
      <c r="BJY22" s="72"/>
      <c r="BJZ22" s="70"/>
      <c r="BKA22" s="71"/>
      <c r="BKB22" s="71"/>
      <c r="BKC22" s="71"/>
      <c r="BKD22" s="71"/>
      <c r="BKE22" s="71"/>
      <c r="BKF22" s="72"/>
      <c r="BKG22" s="70"/>
      <c r="BKH22" s="71"/>
      <c r="BKI22" s="71"/>
      <c r="BKJ22" s="71"/>
      <c r="BKK22" s="71"/>
      <c r="BKL22" s="71"/>
      <c r="BKM22" s="72"/>
      <c r="BKN22" s="70"/>
      <c r="BKO22" s="71"/>
      <c r="BKP22" s="71"/>
      <c r="BKQ22" s="71"/>
      <c r="BKR22" s="71"/>
      <c r="BKS22" s="71"/>
      <c r="BKT22" s="72"/>
      <c r="BKU22" s="70"/>
      <c r="BKV22" s="71"/>
      <c r="BKW22" s="71"/>
      <c r="BKX22" s="71"/>
      <c r="BKY22" s="71"/>
      <c r="BKZ22" s="71"/>
      <c r="BLA22" s="72"/>
      <c r="BLB22" s="70"/>
      <c r="BLC22" s="71"/>
      <c r="BLD22" s="71"/>
      <c r="BLE22" s="71"/>
      <c r="BLF22" s="71"/>
      <c r="BLG22" s="71"/>
      <c r="BLH22" s="72"/>
      <c r="BLI22" s="70"/>
      <c r="BLJ22" s="71"/>
      <c r="BLK22" s="71"/>
      <c r="BLL22" s="71"/>
      <c r="BLM22" s="71"/>
      <c r="BLN22" s="71"/>
      <c r="BLO22" s="72"/>
      <c r="BLP22" s="70"/>
      <c r="BLQ22" s="71"/>
      <c r="BLR22" s="71"/>
      <c r="BLS22" s="71"/>
      <c r="BLT22" s="71"/>
      <c r="BLU22" s="71"/>
      <c r="BLV22" s="72"/>
      <c r="BLW22" s="70"/>
      <c r="BLX22" s="71"/>
      <c r="BLY22" s="71"/>
      <c r="BLZ22" s="71"/>
      <c r="BMA22" s="71"/>
      <c r="BMB22" s="71"/>
      <c r="BMC22" s="72"/>
      <c r="BMD22" s="70"/>
      <c r="BME22" s="71"/>
      <c r="BMF22" s="71"/>
      <c r="BMG22" s="71"/>
      <c r="BMH22" s="71"/>
      <c r="BMI22" s="71"/>
      <c r="BMJ22" s="72"/>
      <c r="BMK22" s="70"/>
      <c r="BML22" s="71"/>
      <c r="BMM22" s="71"/>
      <c r="BMN22" s="71"/>
      <c r="BMO22" s="71"/>
      <c r="BMP22" s="71"/>
      <c r="BMQ22" s="72"/>
      <c r="BMR22" s="70"/>
      <c r="BMS22" s="71"/>
      <c r="BMT22" s="71"/>
      <c r="BMU22" s="71"/>
      <c r="BMV22" s="71"/>
      <c r="BMW22" s="71"/>
      <c r="BMX22" s="72"/>
      <c r="BMY22" s="70"/>
      <c r="BMZ22" s="71"/>
      <c r="BNA22" s="71"/>
      <c r="BNB22" s="71"/>
      <c r="BNC22" s="71"/>
      <c r="BND22" s="71"/>
      <c r="BNE22" s="72"/>
      <c r="BNF22" s="70"/>
      <c r="BNG22" s="71"/>
      <c r="BNH22" s="71"/>
      <c r="BNI22" s="71"/>
      <c r="BNJ22" s="71"/>
      <c r="BNK22" s="71"/>
      <c r="BNL22" s="72"/>
      <c r="BNM22" s="70"/>
      <c r="BNN22" s="71"/>
      <c r="BNO22" s="71"/>
      <c r="BNP22" s="71"/>
      <c r="BNQ22" s="71"/>
      <c r="BNR22" s="71"/>
      <c r="BNS22" s="72"/>
      <c r="BNT22" s="70"/>
      <c r="BNU22" s="71"/>
      <c r="BNV22" s="71"/>
      <c r="BNW22" s="71"/>
      <c r="BNX22" s="71"/>
      <c r="BNY22" s="71"/>
      <c r="BNZ22" s="72"/>
      <c r="BOA22" s="70"/>
      <c r="BOB22" s="71"/>
      <c r="BOC22" s="71"/>
      <c r="BOD22" s="71"/>
      <c r="BOE22" s="71"/>
      <c r="BOF22" s="71"/>
      <c r="BOG22" s="72"/>
      <c r="BOH22" s="70"/>
      <c r="BOI22" s="71"/>
      <c r="BOJ22" s="71"/>
      <c r="BOK22" s="71"/>
      <c r="BOL22" s="71"/>
      <c r="BOM22" s="71"/>
      <c r="BON22" s="72"/>
      <c r="BOO22" s="70"/>
      <c r="BOP22" s="71"/>
      <c r="BOQ22" s="71"/>
      <c r="BOR22" s="71"/>
      <c r="BOS22" s="71"/>
      <c r="BOT22" s="71"/>
      <c r="BOU22" s="72"/>
      <c r="BOV22" s="70"/>
      <c r="BOW22" s="71"/>
      <c r="BOX22" s="71"/>
      <c r="BOY22" s="71"/>
      <c r="BOZ22" s="71"/>
      <c r="BPA22" s="71"/>
      <c r="BPB22" s="72"/>
      <c r="BPC22" s="70"/>
      <c r="BPD22" s="71"/>
      <c r="BPE22" s="71"/>
      <c r="BPF22" s="71"/>
      <c r="BPG22" s="71"/>
      <c r="BPH22" s="71"/>
      <c r="BPI22" s="72"/>
      <c r="BPJ22" s="70"/>
      <c r="BPK22" s="71"/>
      <c r="BPL22" s="71"/>
      <c r="BPM22" s="71"/>
      <c r="BPN22" s="71"/>
      <c r="BPO22" s="71"/>
      <c r="BPP22" s="72"/>
      <c r="BPQ22" s="70"/>
      <c r="BPR22" s="71"/>
      <c r="BPS22" s="71"/>
      <c r="BPT22" s="71"/>
      <c r="BPU22" s="71"/>
      <c r="BPV22" s="71"/>
      <c r="BPW22" s="72"/>
      <c r="BPX22" s="70"/>
      <c r="BPY22" s="71"/>
      <c r="BPZ22" s="71"/>
      <c r="BQA22" s="71"/>
      <c r="BQB22" s="71"/>
      <c r="BQC22" s="71"/>
      <c r="BQD22" s="72"/>
      <c r="BQE22" s="70"/>
      <c r="BQF22" s="71"/>
      <c r="BQG22" s="71"/>
      <c r="BQH22" s="71"/>
      <c r="BQI22" s="71"/>
      <c r="BQJ22" s="71"/>
      <c r="BQK22" s="72"/>
      <c r="BQL22" s="70"/>
      <c r="BQM22" s="71"/>
      <c r="BQN22" s="71"/>
      <c r="BQO22" s="71"/>
      <c r="BQP22" s="71"/>
      <c r="BQQ22" s="71"/>
      <c r="BQR22" s="72"/>
      <c r="BQS22" s="70"/>
      <c r="BQT22" s="71"/>
      <c r="BQU22" s="71"/>
      <c r="BQV22" s="71"/>
      <c r="BQW22" s="71"/>
      <c r="BQX22" s="71"/>
      <c r="BQY22" s="72"/>
      <c r="BQZ22" s="70"/>
      <c r="BRA22" s="71"/>
      <c r="BRB22" s="71"/>
      <c r="BRC22" s="71"/>
      <c r="BRD22" s="71"/>
      <c r="BRE22" s="71"/>
      <c r="BRF22" s="72"/>
      <c r="BRG22" s="70"/>
      <c r="BRH22" s="71"/>
      <c r="BRI22" s="71"/>
      <c r="BRJ22" s="71"/>
      <c r="BRK22" s="71"/>
      <c r="BRL22" s="71"/>
      <c r="BRM22" s="72"/>
      <c r="BRN22" s="70"/>
      <c r="BRO22" s="71"/>
      <c r="BRP22" s="71"/>
      <c r="BRQ22" s="71"/>
      <c r="BRR22" s="71"/>
      <c r="BRS22" s="71"/>
      <c r="BRT22" s="72"/>
      <c r="BRU22" s="70"/>
      <c r="BRV22" s="71"/>
      <c r="BRW22" s="71"/>
      <c r="BRX22" s="71"/>
      <c r="BRY22" s="71"/>
      <c r="BRZ22" s="71"/>
      <c r="BSA22" s="72"/>
      <c r="BSB22" s="70"/>
      <c r="BSC22" s="71"/>
      <c r="BSD22" s="71"/>
      <c r="BSE22" s="71"/>
      <c r="BSF22" s="71"/>
      <c r="BSG22" s="71"/>
      <c r="BSH22" s="72"/>
      <c r="BSI22" s="70"/>
      <c r="BSJ22" s="71"/>
      <c r="BSK22" s="71">
        <v>1</v>
      </c>
      <c r="BSL22" s="71"/>
      <c r="BSM22" s="71"/>
      <c r="BSN22" s="71">
        <v>1</v>
      </c>
      <c r="BSO22" s="72">
        <v>1</v>
      </c>
      <c r="BSP22" s="70"/>
      <c r="BSQ22" s="71"/>
      <c r="BSR22" s="71"/>
      <c r="BSS22" s="71"/>
      <c r="BST22" s="71"/>
      <c r="BSU22" s="71"/>
      <c r="BSV22" s="72"/>
      <c r="BSW22" s="70"/>
      <c r="BSX22" s="71"/>
      <c r="BSY22" s="71"/>
      <c r="BSZ22" s="71"/>
      <c r="BTA22" s="71"/>
      <c r="BTB22" s="71"/>
      <c r="BTC22" s="72"/>
      <c r="BTD22" s="70"/>
      <c r="BTE22" s="71"/>
      <c r="BTF22" s="71"/>
      <c r="BTG22" s="71"/>
      <c r="BTH22" s="71"/>
      <c r="BTI22" s="71"/>
      <c r="BTJ22" s="72"/>
      <c r="BTK22" s="70"/>
      <c r="BTL22" s="71"/>
      <c r="BTM22" s="71"/>
      <c r="BTN22" s="71"/>
      <c r="BTO22" s="71"/>
      <c r="BTP22" s="71"/>
      <c r="BTQ22" s="72"/>
      <c r="BTR22" s="70"/>
      <c r="BTS22" s="71"/>
      <c r="BTT22" s="71"/>
      <c r="BTU22" s="71"/>
      <c r="BTV22" s="71"/>
      <c r="BTW22" s="71"/>
      <c r="BTX22" s="72"/>
      <c r="BTY22" s="70"/>
      <c r="BTZ22" s="71"/>
      <c r="BUA22" s="71"/>
      <c r="BUB22" s="71"/>
      <c r="BUC22" s="71"/>
      <c r="BUD22" s="71"/>
      <c r="BUE22" s="72"/>
      <c r="BUF22" s="70"/>
      <c r="BUG22" s="71"/>
      <c r="BUH22" s="71"/>
      <c r="BUI22" s="71"/>
      <c r="BUJ22" s="71"/>
      <c r="BUK22" s="71"/>
      <c r="BUL22" s="72"/>
      <c r="BUM22" s="70"/>
      <c r="BUN22" s="71"/>
      <c r="BUO22" s="71"/>
      <c r="BUP22" s="71"/>
      <c r="BUQ22" s="71"/>
      <c r="BUR22" s="71"/>
      <c r="BUS22" s="72"/>
      <c r="BUT22" s="70"/>
      <c r="BUU22" s="71"/>
      <c r="BUV22" s="71"/>
      <c r="BUW22" s="71"/>
      <c r="BUX22" s="71"/>
      <c r="BUY22" s="71"/>
      <c r="BUZ22" s="72"/>
      <c r="BVA22" s="70"/>
      <c r="BVB22" s="71"/>
      <c r="BVC22" s="71"/>
      <c r="BVD22" s="71"/>
      <c r="BVE22" s="71"/>
      <c r="BVF22" s="71"/>
      <c r="BVG22" s="72"/>
      <c r="BVH22" s="70"/>
      <c r="BVI22" s="71"/>
      <c r="BVJ22" s="71"/>
      <c r="BVK22" s="71"/>
      <c r="BVL22" s="71"/>
      <c r="BVM22" s="71"/>
      <c r="BVN22" s="72"/>
      <c r="BVO22" s="70"/>
      <c r="BVP22" s="71"/>
      <c r="BVQ22" s="71"/>
      <c r="BVR22" s="71"/>
      <c r="BVS22" s="71"/>
      <c r="BVT22" s="71"/>
      <c r="BVU22" s="72"/>
      <c r="BVV22" s="70"/>
      <c r="BVW22" s="71"/>
      <c r="BVX22" s="71"/>
      <c r="BVY22" s="71"/>
      <c r="BVZ22" s="71"/>
      <c r="BWA22" s="71"/>
      <c r="BWB22" s="72"/>
      <c r="BWC22" s="70"/>
      <c r="BWD22" s="71"/>
      <c r="BWE22" s="71"/>
      <c r="BWF22" s="71"/>
      <c r="BWG22" s="71"/>
      <c r="BWH22" s="71"/>
      <c r="BWI22" s="72"/>
      <c r="BWJ22" s="70"/>
      <c r="BWK22" s="71"/>
      <c r="BWL22" s="71"/>
      <c r="BWM22" s="71"/>
      <c r="BWN22" s="71"/>
      <c r="BWO22" s="71"/>
      <c r="BWP22" s="72"/>
      <c r="BWQ22" s="70"/>
      <c r="BWR22" s="71"/>
      <c r="BWS22" s="71"/>
      <c r="BWT22" s="71"/>
      <c r="BWU22" s="71"/>
      <c r="BWV22" s="71"/>
      <c r="BWW22" s="72"/>
      <c r="BWX22" s="70"/>
      <c r="BWY22" s="71"/>
      <c r="BWZ22" s="71"/>
      <c r="BXA22" s="71"/>
      <c r="BXB22" s="71"/>
      <c r="BXC22" s="71"/>
      <c r="BXD22" s="72"/>
      <c r="BXE22" s="70"/>
      <c r="BXF22" s="71"/>
      <c r="BXG22" s="71"/>
      <c r="BXH22" s="71"/>
      <c r="BXI22" s="71"/>
      <c r="BXJ22" s="71"/>
      <c r="BXK22" s="72"/>
      <c r="BXL22" s="70"/>
      <c r="BXM22" s="71"/>
      <c r="BXN22" s="71"/>
      <c r="BXO22" s="71"/>
      <c r="BXP22" s="71"/>
      <c r="BXQ22" s="71"/>
      <c r="BXR22" s="72"/>
      <c r="BXS22" s="70"/>
      <c r="BXT22" s="71"/>
      <c r="BXU22" s="71"/>
      <c r="BXV22" s="71"/>
      <c r="BXW22" s="71"/>
      <c r="BXX22" s="71"/>
      <c r="BXY22" s="72"/>
      <c r="BXZ22" s="70"/>
      <c r="BYA22" s="71"/>
      <c r="BYB22" s="71"/>
      <c r="BYC22" s="71"/>
      <c r="BYD22" s="71"/>
      <c r="BYE22" s="71"/>
      <c r="BYF22" s="72"/>
      <c r="BYG22" s="70"/>
      <c r="BYH22" s="71"/>
      <c r="BYI22" s="71"/>
      <c r="BYJ22" s="71"/>
      <c r="BYK22" s="71"/>
      <c r="BYL22" s="71"/>
      <c r="BYM22" s="72"/>
      <c r="BYN22" s="70"/>
      <c r="BYO22" s="71"/>
      <c r="BYP22" s="71"/>
      <c r="BYQ22" s="71"/>
      <c r="BYR22" s="71"/>
      <c r="BYS22" s="71"/>
      <c r="BYT22" s="72"/>
      <c r="BYU22" s="70"/>
      <c r="BYV22" s="71"/>
      <c r="BYW22" s="71"/>
      <c r="BYX22" s="71"/>
      <c r="BYY22" s="71"/>
      <c r="BYZ22" s="71"/>
      <c r="BZA22" s="72"/>
      <c r="BZB22" s="70"/>
      <c r="BZC22" s="71"/>
      <c r="BZD22" s="71"/>
      <c r="BZE22" s="71"/>
      <c r="BZF22" s="71"/>
      <c r="BZG22" s="71"/>
      <c r="BZH22" s="72"/>
      <c r="BZI22" s="70"/>
      <c r="BZJ22" s="71"/>
      <c r="BZK22" s="71"/>
      <c r="BZL22" s="71"/>
      <c r="BZM22" s="71"/>
      <c r="BZN22" s="71"/>
      <c r="BZO22" s="72"/>
      <c r="BZP22" s="70"/>
      <c r="BZQ22" s="71"/>
      <c r="BZR22" s="71"/>
      <c r="BZS22" s="71"/>
      <c r="BZT22" s="71"/>
      <c r="BZU22" s="71"/>
      <c r="BZV22" s="72"/>
      <c r="BZW22" s="70"/>
      <c r="BZX22" s="71"/>
      <c r="BZY22" s="71"/>
      <c r="BZZ22" s="71"/>
      <c r="CAA22" s="71"/>
      <c r="CAB22" s="71"/>
      <c r="CAC22" s="72"/>
      <c r="CAD22" s="70"/>
      <c r="CAE22" s="71"/>
      <c r="CAF22" s="71"/>
      <c r="CAG22" s="71"/>
      <c r="CAH22" s="71"/>
      <c r="CAI22" s="71"/>
      <c r="CAJ22" s="72"/>
      <c r="CAK22" s="70"/>
      <c r="CAL22" s="71"/>
      <c r="CAM22" s="71"/>
      <c r="CAN22" s="71"/>
      <c r="CAO22" s="71"/>
      <c r="CAP22" s="71"/>
      <c r="CAQ22" s="72"/>
      <c r="CAR22" s="70"/>
      <c r="CAS22" s="71"/>
      <c r="CAT22" s="71">
        <v>1</v>
      </c>
      <c r="CAU22" s="71"/>
      <c r="CAV22" s="71"/>
      <c r="CAW22" s="71"/>
      <c r="CAX22" s="72">
        <v>1</v>
      </c>
      <c r="CAY22" s="70"/>
      <c r="CAZ22" s="71"/>
      <c r="CBA22" s="71"/>
      <c r="CBB22" s="71"/>
      <c r="CBC22" s="71"/>
      <c r="CBD22" s="71"/>
      <c r="CBE22" s="72"/>
      <c r="CBF22" s="70"/>
      <c r="CBG22" s="71"/>
      <c r="CBH22" s="71"/>
      <c r="CBI22" s="71"/>
      <c r="CBJ22" s="71"/>
      <c r="CBK22" s="71"/>
      <c r="CBL22" s="72"/>
      <c r="CBM22" s="70"/>
      <c r="CBN22" s="71"/>
      <c r="CBO22" s="71"/>
      <c r="CBP22" s="71"/>
      <c r="CBQ22" s="71"/>
      <c r="CBR22" s="71"/>
      <c r="CBS22" s="72"/>
      <c r="CBT22" s="70"/>
      <c r="CBU22" s="71"/>
      <c r="CBV22" s="71"/>
      <c r="CBW22" s="71"/>
      <c r="CBX22" s="71"/>
      <c r="CBY22" s="71"/>
      <c r="CBZ22" s="72"/>
      <c r="CCA22" s="70"/>
      <c r="CCB22" s="71"/>
      <c r="CCC22" s="71"/>
      <c r="CCD22" s="71"/>
      <c r="CCE22" s="71"/>
      <c r="CCF22" s="71"/>
      <c r="CCG22" s="72"/>
      <c r="CCH22" s="70"/>
      <c r="CCI22" s="71"/>
      <c r="CCJ22" s="71"/>
      <c r="CCK22" s="71"/>
      <c r="CCL22" s="71"/>
      <c r="CCM22" s="71"/>
      <c r="CCN22" s="72"/>
      <c r="CCO22" s="70"/>
      <c r="CCP22" s="71"/>
      <c r="CCQ22" s="71"/>
      <c r="CCR22" s="71"/>
      <c r="CCS22" s="71"/>
      <c r="CCT22" s="71"/>
      <c r="CCU22" s="72"/>
      <c r="CCV22" s="70"/>
      <c r="CCW22" s="71"/>
      <c r="CCX22" s="71"/>
      <c r="CCY22" s="71"/>
      <c r="CCZ22" s="71"/>
      <c r="CDA22" s="71"/>
      <c r="CDB22" s="72"/>
      <c r="CDC22" s="70"/>
      <c r="CDD22" s="71"/>
      <c r="CDE22" s="71"/>
      <c r="CDF22" s="71"/>
      <c r="CDG22" s="71"/>
      <c r="CDH22" s="71"/>
      <c r="CDI22" s="72"/>
      <c r="CDJ22" s="70"/>
      <c r="CDK22" s="71"/>
      <c r="CDL22" s="71"/>
      <c r="CDM22" s="71"/>
      <c r="CDN22" s="71"/>
      <c r="CDO22" s="71"/>
      <c r="CDP22" s="72"/>
      <c r="CDQ22" s="70"/>
      <c r="CDR22" s="71"/>
      <c r="CDS22" s="71"/>
      <c r="CDT22" s="71"/>
      <c r="CDU22" s="71"/>
      <c r="CDV22" s="71"/>
      <c r="CDW22" s="72"/>
      <c r="CDX22" s="70"/>
      <c r="CDY22" s="71"/>
      <c r="CDZ22" s="71"/>
      <c r="CEA22" s="71"/>
      <c r="CEB22" s="71"/>
      <c r="CEC22" s="71"/>
      <c r="CED22" s="72"/>
      <c r="CEE22" s="70"/>
      <c r="CEF22" s="71"/>
      <c r="CEG22" s="71"/>
      <c r="CEH22" s="71"/>
      <c r="CEI22" s="71"/>
      <c r="CEJ22" s="71"/>
      <c r="CEK22" s="72"/>
      <c r="CEL22" s="70"/>
      <c r="CEM22" s="71"/>
      <c r="CEN22" s="71"/>
      <c r="CEO22" s="71"/>
      <c r="CEP22" s="71"/>
      <c r="CEQ22" s="71"/>
      <c r="CER22" s="72"/>
      <c r="CES22" s="70"/>
      <c r="CET22" s="71"/>
      <c r="CEU22" s="71"/>
      <c r="CEV22" s="71"/>
      <c r="CEW22" s="71"/>
      <c r="CEX22" s="71"/>
      <c r="CEY22" s="72"/>
      <c r="CEZ22" s="70"/>
      <c r="CFA22" s="71"/>
      <c r="CFB22" s="71"/>
      <c r="CFC22" s="71"/>
      <c r="CFD22" s="71"/>
      <c r="CFE22" s="71"/>
      <c r="CFF22" s="72"/>
      <c r="CFG22" s="70"/>
      <c r="CFH22" s="71"/>
      <c r="CFI22" s="71"/>
      <c r="CFJ22" s="71"/>
      <c r="CFK22" s="71"/>
      <c r="CFL22" s="71"/>
      <c r="CFM22" s="72"/>
      <c r="CFN22" s="70"/>
      <c r="CFO22" s="71"/>
      <c r="CFP22" s="71"/>
      <c r="CFQ22" s="71"/>
      <c r="CFR22" s="71"/>
      <c r="CFS22" s="71"/>
      <c r="CFT22" s="72"/>
      <c r="CFU22" s="70"/>
      <c r="CFV22" s="71"/>
      <c r="CFW22" s="71"/>
      <c r="CFX22" s="71"/>
      <c r="CFY22" s="71"/>
      <c r="CFZ22" s="71"/>
      <c r="CGA22" s="72"/>
      <c r="CGB22" s="70"/>
      <c r="CGC22" s="71"/>
      <c r="CGD22" s="71"/>
      <c r="CGE22" s="71"/>
      <c r="CGF22" s="71"/>
      <c r="CGG22" s="71"/>
      <c r="CGH22" s="72"/>
      <c r="CGI22" s="70"/>
      <c r="CGJ22" s="71"/>
      <c r="CGK22" s="71"/>
      <c r="CGL22" s="71"/>
      <c r="CGM22" s="71"/>
      <c r="CGN22" s="71"/>
      <c r="CGO22" s="72"/>
      <c r="CGP22" s="70"/>
      <c r="CGQ22" s="71"/>
      <c r="CGR22" s="71"/>
      <c r="CGS22" s="71"/>
      <c r="CGT22" s="71"/>
      <c r="CGU22" s="71"/>
      <c r="CGV22" s="72"/>
      <c r="CGW22" s="70"/>
      <c r="CGX22" s="71"/>
      <c r="CGY22" s="71"/>
      <c r="CGZ22" s="71"/>
      <c r="CHA22" s="71"/>
      <c r="CHB22" s="71"/>
      <c r="CHC22" s="72"/>
    </row>
    <row r="23" spans="1:2239" ht="15" customHeight="1">
      <c r="A23" s="124">
        <v>28</v>
      </c>
      <c r="B23" s="195">
        <v>15</v>
      </c>
      <c r="E23" s="197" t="s">
        <v>191</v>
      </c>
      <c r="G23" s="198">
        <v>45170</v>
      </c>
      <c r="H23" s="199">
        <f t="shared" si="277"/>
        <v>3</v>
      </c>
      <c r="I23" s="200" t="str">
        <f>IF(ISERROR(INDEX(社員情報!$A:$Z,MATCH($A23,社員情報!$A:$A,0),16))=TRUE,
       "-",
       IF(INDEX(社員情報!$A:$Z,MATCH($A23,社員情報!$A:$A,0),16)=0,
           IF(OR(ISERROR(INDEX(社員情報!$A:$Z,MATCH($A23,社員情報!$A:$A,0),10))=TRUE,INDEX(社員情報!$A:$Z,MATCH($A23,社員情報!$A:$A,0),10)=0),
               "-",
               INDEX(社員情報!$A:$Z,MATCH($A23,社員情報!$A:$A,0),10)),
           INDEX(社員情報!$A:$Z,MATCH($A23,社員情報!$A:$A,0),16)))</f>
        <v>-</v>
      </c>
      <c r="J23" s="201" t="str">
        <f>IF(ISERROR(INDEX(社員情報!$A:$Z,MATCH($A23,社員情報!$A:$A,0),17))=TRUE,
       "-",
       IF(INDEX(社員情報!$A:$Z,MATCH($A23,社員情報!$A:$A,0),16)=0,
           IF(OR(ISERROR(INDEX(社員情報!$A:$Z,MATCH($A23,社員情報!$A:$A,0),11))=TRUE,INDEX(社員情報!$A:$Z,MATCH($A23,社員情報!$A:$A,0),11)=0),
               "-",
               INDEX(社員情報!$A:$Z,MATCH($A23,社員情報!$A:$A,0),11)),
           INDEX(社員情報!$A:$Z,MATCH($A23,社員情報!$A:$A,0),17)))</f>
        <v>-</v>
      </c>
      <c r="K23" s="202">
        <f>IF(ISERROR(INDEX(社員情報!$A:$R,MATCH($A23,社員情報!$A:$A,0),18))=TRUE,
       0,
       INDEX(社員情報!$A:$R,MATCH($A23,社員情報!$A:$A,0),18))</f>
        <v>0</v>
      </c>
      <c r="N23" s="203">
        <f>IF(ISERROR(INDEX(社員情報!$A:$O,MATCH($A23,社員情報!$A:$A,0),13))=TRUE,
       0,
       INDEX(社員情報!$A:$O,MATCH($A23,社員情報!$A:$A,0),13))</f>
        <v>0</v>
      </c>
      <c r="O23" s="204" t="e">
        <f>INDEX(社員情報!$A:$O,MATCH($A23,社員情報!$A:$A,0),MATCH(O$11,社員情報!$2:$2,0))</f>
        <v>#N/A</v>
      </c>
      <c r="P23" s="205">
        <f t="shared" si="278"/>
        <v>0</v>
      </c>
      <c r="Q23" s="205">
        <f t="shared" si="279"/>
        <v>0</v>
      </c>
      <c r="R23" s="205">
        <f t="shared" si="280"/>
        <v>0</v>
      </c>
      <c r="S23" s="205">
        <f t="shared" si="281"/>
        <v>0</v>
      </c>
      <c r="T23" s="205">
        <f t="shared" si="282"/>
        <v>0</v>
      </c>
      <c r="U23" s="205">
        <f t="shared" si="283"/>
        <v>0</v>
      </c>
      <c r="V23" s="205">
        <f t="shared" si="284"/>
        <v>0</v>
      </c>
      <c r="W23" s="205">
        <f t="shared" si="285"/>
        <v>0</v>
      </c>
      <c r="X23" s="205">
        <f t="shared" si="286"/>
        <v>0</v>
      </c>
      <c r="Y23" s="205">
        <f t="shared" si="287"/>
        <v>0</v>
      </c>
      <c r="Z23" s="205">
        <f t="shared" si="288"/>
        <v>0</v>
      </c>
      <c r="AA23" s="205">
        <f t="shared" si="289"/>
        <v>0</v>
      </c>
      <c r="AB23" s="204">
        <f t="shared" si="290"/>
        <v>0</v>
      </c>
      <c r="AC23" s="206" t="str">
        <f ca="1">IF(ISERROR(INDEX(社員情報!$A:$AC,MATCH($A23,社員情報!$A:$A,0),MATCH(AC$11,社員情報!$2:$2,0)))=TRUE,
       "-",
       IF($AD23="-",
           "-",
           INDEX(社員情報!$A:$AC,MATCH($A23,社員情報!$A:$A,0),MATCH(AC$11,社員情報!$2:$2,0))))</f>
        <v>-</v>
      </c>
      <c r="AD23" s="207" t="str">
        <f>IF(ISERROR(INDEX(社員情報!$A:$AB,MATCH($A23,社員情報!$A:$A,0),23))=TRUE,
       "-",
       IF(OR(INDEX(社員情報!$A:$AB,MATCH($A23,社員情報!$A:$A,0),25)="-",
              INDEX(社員情報!$A:$AB,MATCH($A23,社員情報!$A:$A,0),23)=0,
              INDEX(社員情報!$A:$AB,MATCH($A23,社員情報!$A:$A,0),24)&lt;DATE($E$10,$F$10,1)),
           "-",
           INDEX(社員情報!$A:$AB,MATCH($A23,社員情報!$A:$A,0),23)))</f>
        <v>-</v>
      </c>
      <c r="AE23" s="207" t="str">
        <f>IF(ISERROR(INDEX(社員情報!$A:$AB,MATCH($A23,社員情報!$A:$A,0),24))=TRUE,
       "-",
       IF($AD23="-",
           "-",
           INDEX(社員情報!$A:$AB,MATCH($A23,社員情報!$A:$A,0),24)))</f>
        <v>-</v>
      </c>
      <c r="AF23" s="208">
        <f ca="1">IF(ISERROR(INDEX(社員情報!$A:$O,MATCH($A23,社員情報!$A:$A,0),MATCH(AF$11,社員情報!$2:$2,0)))=TRUE,
       0,
       IF(INDEX(社員情報!$A:$O,MATCH($A23,社員情報!$A:$A,0),MATCH(AF$11,社員情報!$2:$2,0))&lt;0,
           0,
           INDEX(社員情報!$A:$O,MATCH($A23,社員情報!$A:$A,0),MATCH(AF$11,社員情報!$2:$2,0))))</f>
        <v>0</v>
      </c>
      <c r="AI23" s="70"/>
      <c r="AJ23" s="71"/>
      <c r="AK23" s="71"/>
      <c r="AL23" s="71"/>
      <c r="AM23" s="71"/>
      <c r="AN23" s="71"/>
      <c r="AO23" s="72"/>
      <c r="AP23" s="70"/>
      <c r="AQ23" s="71"/>
      <c r="AR23" s="71"/>
      <c r="AS23" s="71"/>
      <c r="AT23" s="71"/>
      <c r="AU23" s="71"/>
      <c r="AV23" s="72"/>
      <c r="AW23" s="70"/>
      <c r="AX23" s="71"/>
      <c r="AY23" s="71"/>
      <c r="AZ23" s="71"/>
      <c r="BA23" s="71"/>
      <c r="BB23" s="71"/>
      <c r="BC23" s="72"/>
      <c r="BD23" s="70"/>
      <c r="BE23" s="71"/>
      <c r="BF23" s="71"/>
      <c r="BG23" s="71"/>
      <c r="BH23" s="71"/>
      <c r="BI23" s="71"/>
      <c r="BJ23" s="72"/>
      <c r="BK23" s="70"/>
      <c r="BL23" s="71"/>
      <c r="BM23" s="71"/>
      <c r="BN23" s="71"/>
      <c r="BO23" s="71"/>
      <c r="BP23" s="71"/>
      <c r="BQ23" s="72"/>
      <c r="BR23" s="70"/>
      <c r="BS23" s="71"/>
      <c r="BT23" s="71"/>
      <c r="BU23" s="71"/>
      <c r="BV23" s="71"/>
      <c r="BW23" s="71"/>
      <c r="BX23" s="72"/>
      <c r="BY23" s="70"/>
      <c r="BZ23" s="71"/>
      <c r="CA23" s="71"/>
      <c r="CB23" s="71"/>
      <c r="CC23" s="71"/>
      <c r="CD23" s="71"/>
      <c r="CE23" s="72"/>
      <c r="CF23" s="70"/>
      <c r="CG23" s="71"/>
      <c r="CH23" s="71"/>
      <c r="CI23" s="71"/>
      <c r="CJ23" s="71"/>
      <c r="CK23" s="71"/>
      <c r="CL23" s="72"/>
      <c r="CM23" s="70"/>
      <c r="CN23" s="71"/>
      <c r="CO23" s="71"/>
      <c r="CP23" s="71"/>
      <c r="CQ23" s="71"/>
      <c r="CR23" s="71"/>
      <c r="CS23" s="72"/>
      <c r="CT23" s="70"/>
      <c r="CU23" s="71"/>
      <c r="CV23" s="71"/>
      <c r="CW23" s="71"/>
      <c r="CX23" s="71"/>
      <c r="CY23" s="71"/>
      <c r="CZ23" s="72"/>
      <c r="DA23" s="70"/>
      <c r="DB23" s="71"/>
      <c r="DC23" s="71"/>
      <c r="DD23" s="71"/>
      <c r="DE23" s="71"/>
      <c r="DF23" s="71"/>
      <c r="DG23" s="72"/>
      <c r="DH23" s="70"/>
      <c r="DI23" s="71"/>
      <c r="DJ23" s="71"/>
      <c r="DK23" s="71"/>
      <c r="DL23" s="71"/>
      <c r="DM23" s="71"/>
      <c r="DN23" s="72"/>
      <c r="DO23" s="70"/>
      <c r="DP23" s="71"/>
      <c r="DQ23" s="71"/>
      <c r="DR23" s="71"/>
      <c r="DS23" s="71"/>
      <c r="DT23" s="71"/>
      <c r="DU23" s="72"/>
      <c r="DV23" s="70"/>
      <c r="DW23" s="71"/>
      <c r="DX23" s="71"/>
      <c r="DY23" s="71"/>
      <c r="DZ23" s="71"/>
      <c r="EA23" s="71"/>
      <c r="EB23" s="72"/>
      <c r="EC23" s="70"/>
      <c r="ED23" s="71"/>
      <c r="EE23" s="71"/>
      <c r="EF23" s="71"/>
      <c r="EG23" s="71"/>
      <c r="EH23" s="71"/>
      <c r="EI23" s="72"/>
      <c r="EJ23" s="70"/>
      <c r="EK23" s="71"/>
      <c r="EL23" s="71"/>
      <c r="EM23" s="71"/>
      <c r="EN23" s="71"/>
      <c r="EO23" s="71"/>
      <c r="EP23" s="72"/>
      <c r="EQ23" s="70"/>
      <c r="ER23" s="71"/>
      <c r="ES23" s="71"/>
      <c r="ET23" s="71"/>
      <c r="EU23" s="71"/>
      <c r="EV23" s="71"/>
      <c r="EW23" s="72"/>
      <c r="EX23" s="70"/>
      <c r="EY23" s="71"/>
      <c r="EZ23" s="71"/>
      <c r="FA23" s="71"/>
      <c r="FB23" s="71"/>
      <c r="FC23" s="71"/>
      <c r="FD23" s="72"/>
      <c r="FE23" s="70"/>
      <c r="FF23" s="71"/>
      <c r="FG23" s="71"/>
      <c r="FH23" s="71"/>
      <c r="FI23" s="71"/>
      <c r="FJ23" s="71"/>
      <c r="FK23" s="72"/>
      <c r="FL23" s="70"/>
      <c r="FM23" s="71"/>
      <c r="FN23" s="71"/>
      <c r="FO23" s="71"/>
      <c r="FP23" s="71"/>
      <c r="FQ23" s="71"/>
      <c r="FR23" s="72"/>
      <c r="FS23" s="70"/>
      <c r="FT23" s="71"/>
      <c r="FU23" s="71"/>
      <c r="FV23" s="71"/>
      <c r="FW23" s="71"/>
      <c r="FX23" s="71"/>
      <c r="FY23" s="72"/>
      <c r="FZ23" s="70"/>
      <c r="GA23" s="71"/>
      <c r="GB23" s="71"/>
      <c r="GC23" s="71"/>
      <c r="GD23" s="71"/>
      <c r="GE23" s="71"/>
      <c r="GF23" s="72"/>
      <c r="GG23" s="70"/>
      <c r="GH23" s="71"/>
      <c r="GI23" s="71"/>
      <c r="GJ23" s="71"/>
      <c r="GK23" s="71"/>
      <c r="GL23" s="71"/>
      <c r="GM23" s="72"/>
      <c r="GN23" s="70"/>
      <c r="GO23" s="71"/>
      <c r="GP23" s="71"/>
      <c r="GQ23" s="71"/>
      <c r="GR23" s="71"/>
      <c r="GS23" s="71"/>
      <c r="GT23" s="72"/>
      <c r="GU23" s="70"/>
      <c r="GV23" s="71"/>
      <c r="GW23" s="71"/>
      <c r="GX23" s="71"/>
      <c r="GY23" s="71"/>
      <c r="GZ23" s="71"/>
      <c r="HA23" s="72"/>
      <c r="HB23" s="70"/>
      <c r="HC23" s="71"/>
      <c r="HD23" s="71"/>
      <c r="HE23" s="71"/>
      <c r="HF23" s="71"/>
      <c r="HG23" s="71"/>
      <c r="HH23" s="72"/>
      <c r="HI23" s="70"/>
      <c r="HJ23" s="71"/>
      <c r="HK23" s="71"/>
      <c r="HL23" s="71"/>
      <c r="HM23" s="71"/>
      <c r="HN23" s="71"/>
      <c r="HO23" s="72"/>
      <c r="HP23" s="70"/>
      <c r="HQ23" s="71"/>
      <c r="HR23" s="71"/>
      <c r="HS23" s="71"/>
      <c r="HT23" s="71"/>
      <c r="HU23" s="71"/>
      <c r="HV23" s="72"/>
      <c r="HW23" s="70"/>
      <c r="HX23" s="71"/>
      <c r="HY23" s="71"/>
      <c r="HZ23" s="71"/>
      <c r="IA23" s="71"/>
      <c r="IB23" s="71"/>
      <c r="IC23" s="72"/>
      <c r="ID23" s="70"/>
      <c r="IE23" s="71"/>
      <c r="IF23" s="71"/>
      <c r="IG23" s="71"/>
      <c r="IH23" s="71"/>
      <c r="II23" s="71"/>
      <c r="IJ23" s="72"/>
      <c r="IK23" s="70"/>
      <c r="IL23" s="71"/>
      <c r="IM23" s="71"/>
      <c r="IN23" s="71"/>
      <c r="IO23" s="71"/>
      <c r="IP23" s="71"/>
      <c r="IQ23" s="72"/>
      <c r="IR23" s="70"/>
      <c r="IS23" s="71"/>
      <c r="IT23" s="71"/>
      <c r="IU23" s="71"/>
      <c r="IV23" s="71"/>
      <c r="IW23" s="71"/>
      <c r="IX23" s="72"/>
      <c r="IY23" s="70"/>
      <c r="IZ23" s="71"/>
      <c r="JA23" s="71"/>
      <c r="JB23" s="71"/>
      <c r="JC23" s="71"/>
      <c r="JD23" s="71"/>
      <c r="JE23" s="72"/>
      <c r="JF23" s="70"/>
      <c r="JG23" s="71"/>
      <c r="JH23" s="71"/>
      <c r="JI23" s="71"/>
      <c r="JJ23" s="71"/>
      <c r="JK23" s="71"/>
      <c r="JL23" s="72"/>
      <c r="JM23" s="70"/>
      <c r="JN23" s="71"/>
      <c r="JO23" s="71"/>
      <c r="JP23" s="71"/>
      <c r="JQ23" s="71"/>
      <c r="JR23" s="71"/>
      <c r="JS23" s="72"/>
      <c r="JT23" s="70"/>
      <c r="JU23" s="71"/>
      <c r="JV23" s="71"/>
      <c r="JW23" s="71"/>
      <c r="JX23" s="71"/>
      <c r="JY23" s="71"/>
      <c r="JZ23" s="72"/>
      <c r="KA23" s="70"/>
      <c r="KB23" s="71"/>
      <c r="KC23" s="71"/>
      <c r="KD23" s="71"/>
      <c r="KE23" s="71"/>
      <c r="KF23" s="71"/>
      <c r="KG23" s="72"/>
      <c r="KH23" s="70"/>
      <c r="KI23" s="71"/>
      <c r="KJ23" s="71"/>
      <c r="KK23" s="71"/>
      <c r="KL23" s="71"/>
      <c r="KM23" s="71"/>
      <c r="KN23" s="72"/>
      <c r="KO23" s="70"/>
      <c r="KP23" s="71"/>
      <c r="KQ23" s="71"/>
      <c r="KR23" s="71"/>
      <c r="KS23" s="71"/>
      <c r="KT23" s="71"/>
      <c r="KU23" s="72"/>
      <c r="KV23" s="70"/>
      <c r="KW23" s="71"/>
      <c r="KX23" s="71"/>
      <c r="KY23" s="71"/>
      <c r="KZ23" s="71"/>
      <c r="LA23" s="71"/>
      <c r="LB23" s="72"/>
      <c r="LC23" s="70"/>
      <c r="LD23" s="71"/>
      <c r="LE23" s="71"/>
      <c r="LF23" s="71"/>
      <c r="LG23" s="71"/>
      <c r="LH23" s="71"/>
      <c r="LI23" s="72"/>
      <c r="LJ23" s="70"/>
      <c r="LK23" s="71"/>
      <c r="LL23" s="71"/>
      <c r="LM23" s="71"/>
      <c r="LN23" s="71"/>
      <c r="LO23" s="71"/>
      <c r="LP23" s="72"/>
      <c r="LQ23" s="70"/>
      <c r="LR23" s="71"/>
      <c r="LS23" s="71"/>
      <c r="LT23" s="71"/>
      <c r="LU23" s="71"/>
      <c r="LV23" s="71"/>
      <c r="LW23" s="72"/>
      <c r="LX23" s="70"/>
      <c r="LY23" s="71"/>
      <c r="LZ23" s="71"/>
      <c r="MA23" s="71"/>
      <c r="MB23" s="71"/>
      <c r="MC23" s="71"/>
      <c r="MD23" s="72"/>
      <c r="ME23" s="70"/>
      <c r="MF23" s="71"/>
      <c r="MG23" s="71"/>
      <c r="MH23" s="71"/>
      <c r="MI23" s="71"/>
      <c r="MJ23" s="71"/>
      <c r="MK23" s="72"/>
      <c r="ML23" s="70"/>
      <c r="MM23" s="71"/>
      <c r="MN23" s="71"/>
      <c r="MO23" s="71"/>
      <c r="MP23" s="71"/>
      <c r="MQ23" s="71"/>
      <c r="MR23" s="72"/>
      <c r="MS23" s="70"/>
      <c r="MT23" s="71"/>
      <c r="MU23" s="71"/>
      <c r="MV23" s="71"/>
      <c r="MW23" s="71"/>
      <c r="MX23" s="71"/>
      <c r="MY23" s="72"/>
      <c r="MZ23" s="70"/>
      <c r="NA23" s="71"/>
      <c r="NB23" s="71"/>
      <c r="NC23" s="71"/>
      <c r="ND23" s="71"/>
      <c r="NE23" s="71"/>
      <c r="NF23" s="72"/>
      <c r="NG23" s="70"/>
      <c r="NH23" s="71"/>
      <c r="NI23" s="71"/>
      <c r="NJ23" s="71"/>
      <c r="NK23" s="71"/>
      <c r="NL23" s="71"/>
      <c r="NM23" s="72"/>
      <c r="NN23" s="70"/>
      <c r="NO23" s="71"/>
      <c r="NP23" s="71"/>
      <c r="NQ23" s="71"/>
      <c r="NR23" s="71"/>
      <c r="NS23" s="71"/>
      <c r="NT23" s="72"/>
      <c r="NU23" s="70"/>
      <c r="NV23" s="71"/>
      <c r="NW23" s="71"/>
      <c r="NX23" s="71"/>
      <c r="NY23" s="71"/>
      <c r="NZ23" s="71"/>
      <c r="OA23" s="72"/>
      <c r="OB23" s="70"/>
      <c r="OC23" s="71"/>
      <c r="OD23" s="71"/>
      <c r="OE23" s="71"/>
      <c r="OF23" s="71"/>
      <c r="OG23" s="71"/>
      <c r="OH23" s="72"/>
      <c r="OI23" s="70"/>
      <c r="OJ23" s="71"/>
      <c r="OK23" s="71"/>
      <c r="OL23" s="71"/>
      <c r="OM23" s="71"/>
      <c r="ON23" s="71"/>
      <c r="OO23" s="72"/>
      <c r="OP23" s="70"/>
      <c r="OQ23" s="71"/>
      <c r="OR23" s="71"/>
      <c r="OS23" s="71"/>
      <c r="OT23" s="71"/>
      <c r="OU23" s="71"/>
      <c r="OV23" s="72"/>
      <c r="OW23" s="70"/>
      <c r="OX23" s="71"/>
      <c r="OY23" s="71"/>
      <c r="OZ23" s="71"/>
      <c r="PA23" s="71"/>
      <c r="PB23" s="71"/>
      <c r="PC23" s="72"/>
      <c r="PD23" s="70"/>
      <c r="PE23" s="71"/>
      <c r="PF23" s="71"/>
      <c r="PG23" s="71"/>
      <c r="PH23" s="71"/>
      <c r="PI23" s="71"/>
      <c r="PJ23" s="72"/>
      <c r="PK23" s="70"/>
      <c r="PL23" s="71"/>
      <c r="PM23" s="71"/>
      <c r="PN23" s="71"/>
      <c r="PO23" s="71"/>
      <c r="PP23" s="71"/>
      <c r="PQ23" s="72"/>
      <c r="PR23" s="70"/>
      <c r="PS23" s="71"/>
      <c r="PT23" s="71"/>
      <c r="PU23" s="71"/>
      <c r="PV23" s="71"/>
      <c r="PW23" s="71"/>
      <c r="PX23" s="72"/>
      <c r="PY23" s="70"/>
      <c r="PZ23" s="71"/>
      <c r="QA23" s="71"/>
      <c r="QB23" s="71"/>
      <c r="QC23" s="71"/>
      <c r="QD23" s="71"/>
      <c r="QE23" s="72"/>
      <c r="QF23" s="70"/>
      <c r="QG23" s="71"/>
      <c r="QH23" s="71"/>
      <c r="QI23" s="71"/>
      <c r="QJ23" s="71"/>
      <c r="QK23" s="71"/>
      <c r="QL23" s="72"/>
      <c r="QM23" s="70"/>
      <c r="QN23" s="71"/>
      <c r="QO23" s="71"/>
      <c r="QP23" s="71"/>
      <c r="QQ23" s="71"/>
      <c r="QR23" s="71"/>
      <c r="QS23" s="72"/>
      <c r="QT23" s="70"/>
      <c r="QU23" s="71"/>
      <c r="QV23" s="71"/>
      <c r="QW23" s="71"/>
      <c r="QX23" s="71"/>
      <c r="QY23" s="71"/>
      <c r="QZ23" s="72"/>
      <c r="RA23" s="70"/>
      <c r="RB23" s="71"/>
      <c r="RC23" s="71"/>
      <c r="RD23" s="71"/>
      <c r="RE23" s="71"/>
      <c r="RF23" s="71"/>
      <c r="RG23" s="72"/>
      <c r="RH23" s="70"/>
      <c r="RI23" s="71"/>
      <c r="RJ23" s="71"/>
      <c r="RK23" s="71"/>
      <c r="RL23" s="71"/>
      <c r="RM23" s="71"/>
      <c r="RN23" s="72"/>
      <c r="RO23" s="70"/>
      <c r="RP23" s="71"/>
      <c r="RQ23" s="71"/>
      <c r="RR23" s="71"/>
      <c r="RS23" s="71"/>
      <c r="RT23" s="71"/>
      <c r="RU23" s="72"/>
      <c r="RV23" s="70"/>
      <c r="RW23" s="71"/>
      <c r="RX23" s="71"/>
      <c r="RY23" s="71"/>
      <c r="RZ23" s="71"/>
      <c r="SA23" s="71"/>
      <c r="SB23" s="72"/>
      <c r="SC23" s="70"/>
      <c r="SD23" s="71"/>
      <c r="SE23" s="71"/>
      <c r="SF23" s="71"/>
      <c r="SG23" s="71"/>
      <c r="SH23" s="71"/>
      <c r="SI23" s="72"/>
      <c r="SJ23" s="70"/>
      <c r="SK23" s="71"/>
      <c r="SL23" s="71"/>
      <c r="SM23" s="71"/>
      <c r="SN23" s="71"/>
      <c r="SO23" s="71"/>
      <c r="SP23" s="72"/>
      <c r="SQ23" s="70"/>
      <c r="SR23" s="71"/>
      <c r="SS23" s="71"/>
      <c r="ST23" s="71"/>
      <c r="SU23" s="71"/>
      <c r="SV23" s="71"/>
      <c r="SW23" s="72"/>
      <c r="SX23" s="70"/>
      <c r="SY23" s="71"/>
      <c r="SZ23" s="71"/>
      <c r="TA23" s="71"/>
      <c r="TB23" s="71"/>
      <c r="TC23" s="71"/>
      <c r="TD23" s="72"/>
      <c r="TE23" s="70"/>
      <c r="TF23" s="71"/>
      <c r="TG23" s="71"/>
      <c r="TH23" s="71"/>
      <c r="TI23" s="71"/>
      <c r="TJ23" s="71"/>
      <c r="TK23" s="72"/>
      <c r="TL23" s="70"/>
      <c r="TM23" s="71"/>
      <c r="TN23" s="71"/>
      <c r="TO23" s="71"/>
      <c r="TP23" s="71"/>
      <c r="TQ23" s="71"/>
      <c r="TR23" s="72"/>
      <c r="TS23" s="70"/>
      <c r="TT23" s="71"/>
      <c r="TU23" s="71"/>
      <c r="TV23" s="71"/>
      <c r="TW23" s="71"/>
      <c r="TX23" s="71"/>
      <c r="TY23" s="72"/>
      <c r="TZ23" s="70"/>
      <c r="UA23" s="71"/>
      <c r="UB23" s="71"/>
      <c r="UC23" s="71"/>
      <c r="UD23" s="71"/>
      <c r="UE23" s="71"/>
      <c r="UF23" s="72"/>
      <c r="UG23" s="70"/>
      <c r="UH23" s="71"/>
      <c r="UI23" s="71"/>
      <c r="UJ23" s="71"/>
      <c r="UK23" s="71"/>
      <c r="UL23" s="71"/>
      <c r="UM23" s="72"/>
      <c r="UN23" s="70"/>
      <c r="UO23" s="71"/>
      <c r="UP23" s="71"/>
      <c r="UQ23" s="71"/>
      <c r="UR23" s="71"/>
      <c r="US23" s="71"/>
      <c r="UT23" s="72"/>
      <c r="UU23" s="70"/>
      <c r="UV23" s="71"/>
      <c r="UW23" s="71"/>
      <c r="UX23" s="71"/>
      <c r="UY23" s="71"/>
      <c r="UZ23" s="71"/>
      <c r="VA23" s="72"/>
      <c r="VB23" s="70"/>
      <c r="VC23" s="71"/>
      <c r="VD23" s="71"/>
      <c r="VE23" s="71"/>
      <c r="VF23" s="71"/>
      <c r="VG23" s="71"/>
      <c r="VH23" s="72"/>
      <c r="VI23" s="70"/>
      <c r="VJ23" s="71"/>
      <c r="VK23" s="71"/>
      <c r="VL23" s="71"/>
      <c r="VM23" s="71"/>
      <c r="VN23" s="71"/>
      <c r="VO23" s="72"/>
      <c r="VP23" s="70"/>
      <c r="VQ23" s="71"/>
      <c r="VR23" s="71"/>
      <c r="VS23" s="71"/>
      <c r="VT23" s="71"/>
      <c r="VU23" s="71"/>
      <c r="VV23" s="72"/>
      <c r="VW23" s="70"/>
      <c r="VX23" s="71"/>
      <c r="VY23" s="71"/>
      <c r="VZ23" s="71"/>
      <c r="WA23" s="71"/>
      <c r="WB23" s="71"/>
      <c r="WC23" s="72"/>
      <c r="WD23" s="70"/>
      <c r="WE23" s="71"/>
      <c r="WF23" s="71"/>
      <c r="WG23" s="71"/>
      <c r="WH23" s="71"/>
      <c r="WI23" s="71"/>
      <c r="WJ23" s="72"/>
      <c r="WK23" s="70"/>
      <c r="WL23" s="71"/>
      <c r="WM23" s="71"/>
      <c r="WN23" s="71"/>
      <c r="WO23" s="71"/>
      <c r="WP23" s="71"/>
      <c r="WQ23" s="72"/>
      <c r="WR23" s="70"/>
      <c r="WS23" s="71"/>
      <c r="WT23" s="71"/>
      <c r="WU23" s="71"/>
      <c r="WV23" s="71"/>
      <c r="WW23" s="71"/>
      <c r="WX23" s="72"/>
      <c r="WY23" s="70"/>
      <c r="WZ23" s="71"/>
      <c r="XA23" s="71"/>
      <c r="XB23" s="71"/>
      <c r="XC23" s="71"/>
      <c r="XD23" s="71"/>
      <c r="XE23" s="72"/>
      <c r="XF23" s="70"/>
      <c r="XG23" s="71"/>
      <c r="XH23" s="71"/>
      <c r="XI23" s="71"/>
      <c r="XJ23" s="71"/>
      <c r="XK23" s="71"/>
      <c r="XL23" s="72"/>
      <c r="XM23" s="70"/>
      <c r="XN23" s="71"/>
      <c r="XO23" s="71"/>
      <c r="XP23" s="71"/>
      <c r="XQ23" s="71"/>
      <c r="XR23" s="71"/>
      <c r="XS23" s="72"/>
      <c r="XT23" s="70"/>
      <c r="XU23" s="71"/>
      <c r="XV23" s="71"/>
      <c r="XW23" s="71"/>
      <c r="XX23" s="71"/>
      <c r="XY23" s="71"/>
      <c r="XZ23" s="72"/>
      <c r="YA23" s="70"/>
      <c r="YB23" s="71"/>
      <c r="YC23" s="71"/>
      <c r="YD23" s="71"/>
      <c r="YE23" s="71"/>
      <c r="YF23" s="71"/>
      <c r="YG23" s="72"/>
      <c r="YH23" s="70"/>
      <c r="YI23" s="71"/>
      <c r="YJ23" s="71"/>
      <c r="YK23" s="71"/>
      <c r="YL23" s="71"/>
      <c r="YM23" s="71"/>
      <c r="YN23" s="72"/>
      <c r="YO23" s="70"/>
      <c r="YP23" s="71"/>
      <c r="YQ23" s="71"/>
      <c r="YR23" s="71"/>
      <c r="YS23" s="71"/>
      <c r="YT23" s="71"/>
      <c r="YU23" s="72"/>
      <c r="YV23" s="70"/>
      <c r="YW23" s="71"/>
      <c r="YX23" s="71"/>
      <c r="YY23" s="71"/>
      <c r="YZ23" s="71"/>
      <c r="ZA23" s="71"/>
      <c r="ZB23" s="72"/>
      <c r="ZC23" s="70"/>
      <c r="ZD23" s="71"/>
      <c r="ZE23" s="71"/>
      <c r="ZF23" s="71"/>
      <c r="ZG23" s="71"/>
      <c r="ZH23" s="71"/>
      <c r="ZI23" s="72"/>
      <c r="ZJ23" s="70"/>
      <c r="ZK23" s="71"/>
      <c r="ZL23" s="71"/>
      <c r="ZM23" s="71"/>
      <c r="ZN23" s="71"/>
      <c r="ZO23" s="71"/>
      <c r="ZP23" s="72"/>
      <c r="ZQ23" s="70"/>
      <c r="ZR23" s="71"/>
      <c r="ZS23" s="71"/>
      <c r="ZT23" s="71"/>
      <c r="ZU23" s="71"/>
      <c r="ZV23" s="71"/>
      <c r="ZW23" s="72"/>
      <c r="ZX23" s="70"/>
      <c r="ZY23" s="71"/>
      <c r="ZZ23" s="71"/>
      <c r="AAA23" s="71"/>
      <c r="AAB23" s="71"/>
      <c r="AAC23" s="71"/>
      <c r="AAD23" s="72"/>
      <c r="AAE23" s="70"/>
      <c r="AAF23" s="71"/>
      <c r="AAG23" s="71"/>
      <c r="AAH23" s="71"/>
      <c r="AAI23" s="71"/>
      <c r="AAJ23" s="71"/>
      <c r="AAK23" s="72"/>
      <c r="AAL23" s="70"/>
      <c r="AAM23" s="71"/>
      <c r="AAN23" s="71"/>
      <c r="AAO23" s="71"/>
      <c r="AAP23" s="71"/>
      <c r="AAQ23" s="71"/>
      <c r="AAR23" s="72"/>
      <c r="AAS23" s="70"/>
      <c r="AAT23" s="71"/>
      <c r="AAU23" s="71"/>
      <c r="AAV23" s="71"/>
      <c r="AAW23" s="71"/>
      <c r="AAX23" s="71"/>
      <c r="AAY23" s="72"/>
      <c r="AAZ23" s="70"/>
      <c r="ABA23" s="71"/>
      <c r="ABB23" s="71"/>
      <c r="ABC23" s="71"/>
      <c r="ABD23" s="71"/>
      <c r="ABE23" s="71"/>
      <c r="ABF23" s="72"/>
      <c r="ABG23" s="70"/>
      <c r="ABH23" s="71"/>
      <c r="ABI23" s="71"/>
      <c r="ABJ23" s="71"/>
      <c r="ABK23" s="71"/>
      <c r="ABL23" s="71"/>
      <c r="ABM23" s="72"/>
      <c r="ABN23" s="70"/>
      <c r="ABO23" s="71"/>
      <c r="ABP23" s="71"/>
      <c r="ABQ23" s="71"/>
      <c r="ABR23" s="71"/>
      <c r="ABS23" s="71"/>
      <c r="ABT23" s="72"/>
      <c r="ABU23" s="70"/>
      <c r="ABV23" s="71"/>
      <c r="ABW23" s="71"/>
      <c r="ABX23" s="71"/>
      <c r="ABY23" s="71"/>
      <c r="ABZ23" s="71"/>
      <c r="ACA23" s="72"/>
      <c r="ACB23" s="70"/>
      <c r="ACC23" s="71"/>
      <c r="ACD23" s="71"/>
      <c r="ACE23" s="71"/>
      <c r="ACF23" s="71"/>
      <c r="ACG23" s="71"/>
      <c r="ACH23" s="72"/>
      <c r="ACI23" s="70"/>
      <c r="ACJ23" s="71"/>
      <c r="ACK23" s="71"/>
      <c r="ACL23" s="71"/>
      <c r="ACM23" s="71"/>
      <c r="ACN23" s="71"/>
      <c r="ACO23" s="72"/>
      <c r="ACP23" s="70"/>
      <c r="ACQ23" s="71"/>
      <c r="ACR23" s="71"/>
      <c r="ACS23" s="71"/>
      <c r="ACT23" s="71"/>
      <c r="ACU23" s="71"/>
      <c r="ACV23" s="72"/>
      <c r="ACW23" s="70"/>
      <c r="ACX23" s="71"/>
      <c r="ACY23" s="71"/>
      <c r="ACZ23" s="71"/>
      <c r="ADA23" s="71"/>
      <c r="ADB23" s="71"/>
      <c r="ADC23" s="72"/>
      <c r="ADD23" s="70"/>
      <c r="ADE23" s="71"/>
      <c r="ADF23" s="71"/>
      <c r="ADG23" s="71"/>
      <c r="ADH23" s="71"/>
      <c r="ADI23" s="71"/>
      <c r="ADJ23" s="72"/>
      <c r="ADK23" s="70"/>
      <c r="ADL23" s="71"/>
      <c r="ADM23" s="71"/>
      <c r="ADN23" s="71"/>
      <c r="ADO23" s="71"/>
      <c r="ADP23" s="71"/>
      <c r="ADQ23" s="72"/>
      <c r="ADR23" s="70"/>
      <c r="ADS23" s="71"/>
      <c r="ADT23" s="71"/>
      <c r="ADU23" s="71"/>
      <c r="ADV23" s="71"/>
      <c r="ADW23" s="71"/>
      <c r="ADX23" s="72"/>
      <c r="ADY23" s="70"/>
      <c r="ADZ23" s="71"/>
      <c r="AEA23" s="71"/>
      <c r="AEB23" s="71"/>
      <c r="AEC23" s="71"/>
      <c r="AED23" s="71"/>
      <c r="AEE23" s="72"/>
      <c r="AEF23" s="70"/>
      <c r="AEG23" s="71"/>
      <c r="AEH23" s="71"/>
      <c r="AEI23" s="71"/>
      <c r="AEJ23" s="71"/>
      <c r="AEK23" s="71"/>
      <c r="AEL23" s="72"/>
      <c r="AEM23" s="70"/>
      <c r="AEN23" s="71"/>
      <c r="AEO23" s="71"/>
      <c r="AEP23" s="71"/>
      <c r="AEQ23" s="71"/>
      <c r="AER23" s="71"/>
      <c r="AES23" s="72"/>
      <c r="AET23" s="70"/>
      <c r="AEU23" s="71"/>
      <c r="AEV23" s="71"/>
      <c r="AEW23" s="71"/>
      <c r="AEX23" s="71"/>
      <c r="AEY23" s="71"/>
      <c r="AEZ23" s="72"/>
      <c r="AFA23" s="70"/>
      <c r="AFB23" s="71"/>
      <c r="AFC23" s="71"/>
      <c r="AFD23" s="71"/>
      <c r="AFE23" s="71"/>
      <c r="AFF23" s="71"/>
      <c r="AFG23" s="72"/>
      <c r="AFH23" s="70"/>
      <c r="AFI23" s="71"/>
      <c r="AFJ23" s="71"/>
      <c r="AFK23" s="71"/>
      <c r="AFL23" s="71"/>
      <c r="AFM23" s="71"/>
      <c r="AFN23" s="72"/>
      <c r="AFO23" s="70"/>
      <c r="AFP23" s="71"/>
      <c r="AFQ23" s="71"/>
      <c r="AFR23" s="71"/>
      <c r="AFS23" s="71"/>
      <c r="AFT23" s="71"/>
      <c r="AFU23" s="72"/>
      <c r="AFV23" s="70"/>
      <c r="AFW23" s="71"/>
      <c r="AFX23" s="71"/>
      <c r="AFY23" s="71"/>
      <c r="AFZ23" s="71"/>
      <c r="AGA23" s="71"/>
      <c r="AGB23" s="72"/>
      <c r="AGC23" s="70"/>
      <c r="AGD23" s="71"/>
      <c r="AGE23" s="71"/>
      <c r="AGF23" s="71"/>
      <c r="AGG23" s="71"/>
      <c r="AGH23" s="71"/>
      <c r="AGI23" s="72"/>
      <c r="AGJ23" s="70"/>
      <c r="AGK23" s="71"/>
      <c r="AGL23" s="71"/>
      <c r="AGM23" s="71"/>
      <c r="AGN23" s="71"/>
      <c r="AGO23" s="71"/>
      <c r="AGP23" s="72"/>
      <c r="AGQ23" s="70"/>
      <c r="AGR23" s="71"/>
      <c r="AGS23" s="71"/>
      <c r="AGT23" s="71"/>
      <c r="AGU23" s="71"/>
      <c r="AGV23" s="71"/>
      <c r="AGW23" s="72"/>
      <c r="AGX23" s="70"/>
      <c r="AGY23" s="71"/>
      <c r="AGZ23" s="71"/>
      <c r="AHA23" s="71"/>
      <c r="AHB23" s="71"/>
      <c r="AHC23" s="71"/>
      <c r="AHD23" s="72"/>
      <c r="AHE23" s="70"/>
      <c r="AHF23" s="71"/>
      <c r="AHG23" s="71"/>
      <c r="AHH23" s="71"/>
      <c r="AHI23" s="71"/>
      <c r="AHJ23" s="71"/>
      <c r="AHK23" s="72"/>
      <c r="AHL23" s="70"/>
      <c r="AHM23" s="71"/>
      <c r="AHN23" s="71"/>
      <c r="AHO23" s="71"/>
      <c r="AHP23" s="71"/>
      <c r="AHQ23" s="71"/>
      <c r="AHR23" s="72"/>
      <c r="AHS23" s="70"/>
      <c r="AHT23" s="71"/>
      <c r="AHU23" s="71"/>
      <c r="AHV23" s="71"/>
      <c r="AHW23" s="71"/>
      <c r="AHX23" s="71"/>
      <c r="AHY23" s="72"/>
      <c r="AHZ23" s="70"/>
      <c r="AIA23" s="71"/>
      <c r="AIB23" s="71"/>
      <c r="AIC23" s="71"/>
      <c r="AID23" s="71"/>
      <c r="AIE23" s="71"/>
      <c r="AIF23" s="72"/>
      <c r="AIG23" s="70"/>
      <c r="AIH23" s="71"/>
      <c r="AII23" s="71"/>
      <c r="AIJ23" s="71"/>
      <c r="AIK23" s="71"/>
      <c r="AIL23" s="71"/>
      <c r="AIM23" s="72"/>
      <c r="AIN23" s="70"/>
      <c r="AIO23" s="71"/>
      <c r="AIP23" s="71"/>
      <c r="AIQ23" s="71"/>
      <c r="AIR23" s="71"/>
      <c r="AIS23" s="71"/>
      <c r="AIT23" s="72"/>
      <c r="AIU23" s="70"/>
      <c r="AIV23" s="71"/>
      <c r="AIW23" s="71"/>
      <c r="AIX23" s="71"/>
      <c r="AIY23" s="71"/>
      <c r="AIZ23" s="71"/>
      <c r="AJA23" s="72"/>
      <c r="AJB23" s="70"/>
      <c r="AJC23" s="71"/>
      <c r="AJD23" s="71"/>
      <c r="AJE23" s="71"/>
      <c r="AJF23" s="71"/>
      <c r="AJG23" s="71"/>
      <c r="AJH23" s="72"/>
      <c r="AJI23" s="70"/>
      <c r="AJJ23" s="71"/>
      <c r="AJK23" s="71"/>
      <c r="AJL23" s="71"/>
      <c r="AJM23" s="71"/>
      <c r="AJN23" s="71"/>
      <c r="AJO23" s="72"/>
      <c r="AJP23" s="70"/>
      <c r="AJQ23" s="71"/>
      <c r="AJR23" s="71"/>
      <c r="AJS23" s="71"/>
      <c r="AJT23" s="71"/>
      <c r="AJU23" s="71"/>
      <c r="AJV23" s="72"/>
      <c r="AJW23" s="70"/>
      <c r="AJX23" s="71"/>
      <c r="AJY23" s="71"/>
      <c r="AJZ23" s="71"/>
      <c r="AKA23" s="71"/>
      <c r="AKB23" s="71"/>
      <c r="AKC23" s="72"/>
      <c r="AKD23" s="70"/>
      <c r="AKE23" s="71"/>
      <c r="AKF23" s="71"/>
      <c r="AKG23" s="71"/>
      <c r="AKH23" s="71"/>
      <c r="AKI23" s="71"/>
      <c r="AKJ23" s="72"/>
      <c r="AKK23" s="70"/>
      <c r="AKL23" s="71"/>
      <c r="AKM23" s="71"/>
      <c r="AKN23" s="71"/>
      <c r="AKO23" s="71"/>
      <c r="AKP23" s="71"/>
      <c r="AKQ23" s="72"/>
      <c r="AKR23" s="70"/>
      <c r="AKS23" s="71"/>
      <c r="AKT23" s="71"/>
      <c r="AKU23" s="71"/>
      <c r="AKV23" s="71"/>
      <c r="AKW23" s="71"/>
      <c r="AKX23" s="72"/>
      <c r="AKY23" s="70"/>
      <c r="AKZ23" s="71"/>
      <c r="ALA23" s="71"/>
      <c r="ALB23" s="71"/>
      <c r="ALC23" s="71"/>
      <c r="ALD23" s="71"/>
      <c r="ALE23" s="72"/>
      <c r="ALF23" s="70"/>
      <c r="ALG23" s="71"/>
      <c r="ALH23" s="71"/>
      <c r="ALI23" s="71"/>
      <c r="ALJ23" s="71"/>
      <c r="ALK23" s="71"/>
      <c r="ALL23" s="72"/>
      <c r="ALM23" s="70"/>
      <c r="ALN23" s="71"/>
      <c r="ALO23" s="71"/>
      <c r="ALP23" s="71"/>
      <c r="ALQ23" s="71"/>
      <c r="ALR23" s="71"/>
      <c r="ALS23" s="72"/>
      <c r="ALT23" s="70"/>
      <c r="ALU23" s="71"/>
      <c r="ALV23" s="71"/>
      <c r="ALW23" s="71"/>
      <c r="ALX23" s="71"/>
      <c r="ALY23" s="71"/>
      <c r="ALZ23" s="72"/>
      <c r="AMA23" s="70"/>
      <c r="AMB23" s="71"/>
      <c r="AMC23" s="71"/>
      <c r="AMD23" s="71"/>
      <c r="AME23" s="71"/>
      <c r="AMF23" s="71"/>
      <c r="AMG23" s="72"/>
      <c r="AMH23" s="70"/>
      <c r="AMI23" s="71"/>
      <c r="AMJ23" s="71"/>
      <c r="AMK23" s="71"/>
      <c r="AML23" s="71"/>
      <c r="AMM23" s="71"/>
      <c r="AMN23" s="72"/>
      <c r="AMO23" s="70"/>
      <c r="AMP23" s="71"/>
      <c r="AMQ23" s="71"/>
      <c r="AMR23" s="71"/>
      <c r="AMS23" s="71"/>
      <c r="AMT23" s="71"/>
      <c r="AMU23" s="72"/>
      <c r="AMV23" s="70"/>
      <c r="AMW23" s="71"/>
      <c r="AMX23" s="71"/>
      <c r="AMY23" s="71"/>
      <c r="AMZ23" s="71"/>
      <c r="ANA23" s="71"/>
      <c r="ANB23" s="72"/>
      <c r="ANC23" s="70"/>
      <c r="AND23" s="71"/>
      <c r="ANE23" s="71"/>
      <c r="ANF23" s="71"/>
      <c r="ANG23" s="71"/>
      <c r="ANH23" s="71"/>
      <c r="ANI23" s="72"/>
      <c r="ANJ23" s="70"/>
      <c r="ANK23" s="71"/>
      <c r="ANL23" s="71"/>
      <c r="ANM23" s="71"/>
      <c r="ANN23" s="71"/>
      <c r="ANO23" s="71"/>
      <c r="ANP23" s="72"/>
      <c r="ANQ23" s="70"/>
      <c r="ANR23" s="71"/>
      <c r="ANS23" s="71"/>
      <c r="ANT23" s="71"/>
      <c r="ANU23" s="71"/>
      <c r="ANV23" s="71"/>
      <c r="ANW23" s="72"/>
      <c r="ANX23" s="70"/>
      <c r="ANY23" s="71"/>
      <c r="ANZ23" s="71"/>
      <c r="AOA23" s="71"/>
      <c r="AOB23" s="71"/>
      <c r="AOC23" s="71"/>
      <c r="AOD23" s="72"/>
      <c r="AOE23" s="70"/>
      <c r="AOF23" s="71"/>
      <c r="AOG23" s="71"/>
      <c r="AOH23" s="71"/>
      <c r="AOI23" s="71"/>
      <c r="AOJ23" s="71"/>
      <c r="AOK23" s="72"/>
      <c r="AOL23" s="70"/>
      <c r="AOM23" s="71"/>
      <c r="AON23" s="71"/>
      <c r="AOO23" s="71"/>
      <c r="AOP23" s="71"/>
      <c r="AOQ23" s="71"/>
      <c r="AOR23" s="72"/>
      <c r="AOS23" s="70"/>
      <c r="AOT23" s="71"/>
      <c r="AOU23" s="71"/>
      <c r="AOV23" s="71"/>
      <c r="AOW23" s="71"/>
      <c r="AOX23" s="71"/>
      <c r="AOY23" s="72"/>
      <c r="AOZ23" s="70"/>
      <c r="APA23" s="71"/>
      <c r="APB23" s="71"/>
      <c r="APC23" s="71"/>
      <c r="APD23" s="71"/>
      <c r="APE23" s="71"/>
      <c r="APF23" s="72"/>
      <c r="APG23" s="70"/>
      <c r="APH23" s="71"/>
      <c r="API23" s="71"/>
      <c r="APJ23" s="71"/>
      <c r="APK23" s="71"/>
      <c r="APL23" s="71"/>
      <c r="APM23" s="72"/>
      <c r="APN23" s="70"/>
      <c r="APO23" s="71"/>
      <c r="APP23" s="71"/>
      <c r="APQ23" s="71"/>
      <c r="APR23" s="71"/>
      <c r="APS23" s="71"/>
      <c r="APT23" s="72"/>
      <c r="APU23" s="70"/>
      <c r="APV23" s="71"/>
      <c r="APW23" s="71"/>
      <c r="APX23" s="71"/>
      <c r="APY23" s="71"/>
      <c r="APZ23" s="71"/>
      <c r="AQA23" s="72"/>
      <c r="AQB23" s="70"/>
      <c r="AQC23" s="71"/>
      <c r="AQD23" s="71"/>
      <c r="AQE23" s="71"/>
      <c r="AQF23" s="71"/>
      <c r="AQG23" s="71"/>
      <c r="AQH23" s="72"/>
      <c r="AQI23" s="70"/>
      <c r="AQJ23" s="71"/>
      <c r="AQK23" s="71"/>
      <c r="AQL23" s="71"/>
      <c r="AQM23" s="71"/>
      <c r="AQN23" s="71"/>
      <c r="AQO23" s="72"/>
      <c r="AQP23" s="70"/>
      <c r="AQQ23" s="71"/>
      <c r="AQR23" s="71"/>
      <c r="AQS23" s="71"/>
      <c r="AQT23" s="71"/>
      <c r="AQU23" s="71"/>
      <c r="AQV23" s="72"/>
      <c r="AQW23" s="70"/>
      <c r="AQX23" s="71"/>
      <c r="AQY23" s="71"/>
      <c r="AQZ23" s="71"/>
      <c r="ARA23" s="71"/>
      <c r="ARB23" s="71"/>
      <c r="ARC23" s="72"/>
      <c r="ARD23" s="70"/>
      <c r="ARE23" s="71"/>
      <c r="ARF23" s="71"/>
      <c r="ARG23" s="71"/>
      <c r="ARH23" s="71"/>
      <c r="ARI23" s="71"/>
      <c r="ARJ23" s="72"/>
      <c r="ARK23" s="70"/>
      <c r="ARL23" s="71"/>
      <c r="ARM23" s="71"/>
      <c r="ARN23" s="71"/>
      <c r="ARO23" s="71"/>
      <c r="ARP23" s="71"/>
      <c r="ARQ23" s="72"/>
      <c r="ARR23" s="70"/>
      <c r="ARS23" s="71"/>
      <c r="ART23" s="71"/>
      <c r="ARU23" s="71"/>
      <c r="ARV23" s="71"/>
      <c r="ARW23" s="71"/>
      <c r="ARX23" s="72"/>
      <c r="ARY23" s="70"/>
      <c r="ARZ23" s="71"/>
      <c r="ASA23" s="71"/>
      <c r="ASB23" s="71"/>
      <c r="ASC23" s="71"/>
      <c r="ASD23" s="71"/>
      <c r="ASE23" s="72"/>
      <c r="ASF23" s="70"/>
      <c r="ASG23" s="71"/>
      <c r="ASH23" s="71"/>
      <c r="ASI23" s="71"/>
      <c r="ASJ23" s="71"/>
      <c r="ASK23" s="71"/>
      <c r="ASL23" s="72"/>
      <c r="ASM23" s="70"/>
      <c r="ASN23" s="71"/>
      <c r="ASO23" s="71"/>
      <c r="ASP23" s="71"/>
      <c r="ASQ23" s="71"/>
      <c r="ASR23" s="71"/>
      <c r="ASS23" s="72"/>
      <c r="AST23" s="70"/>
      <c r="ASU23" s="71"/>
      <c r="ASV23" s="71"/>
      <c r="ASW23" s="71"/>
      <c r="ASX23" s="71"/>
      <c r="ASY23" s="71"/>
      <c r="ASZ23" s="72"/>
      <c r="ATA23" s="70"/>
      <c r="ATB23" s="71"/>
      <c r="ATC23" s="71"/>
      <c r="ATD23" s="71"/>
      <c r="ATE23" s="71"/>
      <c r="ATF23" s="71"/>
      <c r="ATG23" s="72"/>
      <c r="ATH23" s="70"/>
      <c r="ATI23" s="71"/>
      <c r="ATJ23" s="71"/>
      <c r="ATK23" s="71"/>
      <c r="ATL23" s="71"/>
      <c r="ATM23" s="71"/>
      <c r="ATN23" s="72"/>
      <c r="ATO23" s="70"/>
      <c r="ATP23" s="71"/>
      <c r="ATQ23" s="71"/>
      <c r="ATR23" s="71"/>
      <c r="ATS23" s="71"/>
      <c r="ATT23" s="71"/>
      <c r="ATU23" s="72"/>
      <c r="ATV23" s="70"/>
      <c r="ATW23" s="71"/>
      <c r="ATX23" s="71"/>
      <c r="ATY23" s="71"/>
      <c r="ATZ23" s="71"/>
      <c r="AUA23" s="71"/>
      <c r="AUB23" s="72"/>
      <c r="AUC23" s="70"/>
      <c r="AUD23" s="71"/>
      <c r="AUE23" s="71"/>
      <c r="AUF23" s="71"/>
      <c r="AUG23" s="71"/>
      <c r="AUH23" s="71"/>
      <c r="AUI23" s="72"/>
      <c r="AUJ23" s="70"/>
      <c r="AUK23" s="71"/>
      <c r="AUL23" s="71"/>
      <c r="AUM23" s="71"/>
      <c r="AUN23" s="71"/>
      <c r="AUO23" s="71"/>
      <c r="AUP23" s="72"/>
      <c r="AUQ23" s="70"/>
      <c r="AUR23" s="71"/>
      <c r="AUS23" s="71"/>
      <c r="AUT23" s="71"/>
      <c r="AUU23" s="71"/>
      <c r="AUV23" s="71"/>
      <c r="AUW23" s="72"/>
      <c r="AUX23" s="70"/>
      <c r="AUY23" s="71"/>
      <c r="AUZ23" s="71"/>
      <c r="AVA23" s="71"/>
      <c r="AVB23" s="71"/>
      <c r="AVC23" s="71"/>
      <c r="AVD23" s="72"/>
      <c r="AVE23" s="70"/>
      <c r="AVF23" s="71"/>
      <c r="AVG23" s="71"/>
      <c r="AVH23" s="71"/>
      <c r="AVI23" s="71"/>
      <c r="AVJ23" s="71"/>
      <c r="AVK23" s="72"/>
      <c r="AVL23" s="70"/>
      <c r="AVM23" s="71"/>
      <c r="AVN23" s="71"/>
      <c r="AVO23" s="71"/>
      <c r="AVP23" s="71"/>
      <c r="AVQ23" s="71"/>
      <c r="AVR23" s="72"/>
      <c r="AVS23" s="70"/>
      <c r="AVT23" s="71"/>
      <c r="AVU23" s="71"/>
      <c r="AVV23" s="71"/>
      <c r="AVW23" s="71"/>
      <c r="AVX23" s="71"/>
      <c r="AVY23" s="72"/>
      <c r="AVZ23" s="70"/>
      <c r="AWA23" s="71"/>
      <c r="AWB23" s="71"/>
      <c r="AWC23" s="71"/>
      <c r="AWD23" s="71"/>
      <c r="AWE23" s="71"/>
      <c r="AWF23" s="72"/>
      <c r="AWG23" s="70"/>
      <c r="AWH23" s="71"/>
      <c r="AWI23" s="71"/>
      <c r="AWJ23" s="71"/>
      <c r="AWK23" s="71"/>
      <c r="AWL23" s="71"/>
      <c r="AWM23" s="72"/>
      <c r="AWN23" s="70"/>
      <c r="AWO23" s="71"/>
      <c r="AWP23" s="71"/>
      <c r="AWQ23" s="71"/>
      <c r="AWR23" s="71"/>
      <c r="AWS23" s="71"/>
      <c r="AWT23" s="72"/>
      <c r="AWU23" s="70"/>
      <c r="AWV23" s="71"/>
      <c r="AWW23" s="71"/>
      <c r="AWX23" s="71"/>
      <c r="AWY23" s="71"/>
      <c r="AWZ23" s="71"/>
      <c r="AXA23" s="72"/>
      <c r="AXB23" s="70"/>
      <c r="AXC23" s="71"/>
      <c r="AXD23" s="71"/>
      <c r="AXE23" s="71"/>
      <c r="AXF23" s="71"/>
      <c r="AXG23" s="71"/>
      <c r="AXH23" s="72"/>
      <c r="AXI23" s="70"/>
      <c r="AXJ23" s="71"/>
      <c r="AXK23" s="71"/>
      <c r="AXL23" s="71"/>
      <c r="AXM23" s="71"/>
      <c r="AXN23" s="71"/>
      <c r="AXO23" s="72"/>
      <c r="AXP23" s="70"/>
      <c r="AXQ23" s="71"/>
      <c r="AXR23" s="71"/>
      <c r="AXS23" s="71"/>
      <c r="AXT23" s="71"/>
      <c r="AXU23" s="71"/>
      <c r="AXV23" s="72"/>
      <c r="AXW23" s="70"/>
      <c r="AXX23" s="71"/>
      <c r="AXY23" s="71"/>
      <c r="AXZ23" s="71"/>
      <c r="AYA23" s="71"/>
      <c r="AYB23" s="71"/>
      <c r="AYC23" s="72"/>
      <c r="AYD23" s="70"/>
      <c r="AYE23" s="71"/>
      <c r="AYF23" s="71"/>
      <c r="AYG23" s="71"/>
      <c r="AYH23" s="71"/>
      <c r="AYI23" s="71"/>
      <c r="AYJ23" s="72"/>
      <c r="AYK23" s="70"/>
      <c r="AYL23" s="71"/>
      <c r="AYM23" s="71"/>
      <c r="AYN23" s="71"/>
      <c r="AYO23" s="71"/>
      <c r="AYP23" s="71"/>
      <c r="AYQ23" s="72"/>
      <c r="AYR23" s="70"/>
      <c r="AYS23" s="71"/>
      <c r="AYT23" s="71"/>
      <c r="AYU23" s="71"/>
      <c r="AYV23" s="71"/>
      <c r="AYW23" s="71"/>
      <c r="AYX23" s="72"/>
      <c r="AYY23" s="70"/>
      <c r="AYZ23" s="71"/>
      <c r="AZA23" s="71"/>
      <c r="AZB23" s="71"/>
      <c r="AZC23" s="71"/>
      <c r="AZD23" s="71"/>
      <c r="AZE23" s="72"/>
      <c r="AZF23" s="70"/>
      <c r="AZG23" s="71"/>
      <c r="AZH23" s="71"/>
      <c r="AZI23" s="71"/>
      <c r="AZJ23" s="71"/>
      <c r="AZK23" s="71"/>
      <c r="AZL23" s="72"/>
      <c r="AZM23" s="70"/>
      <c r="AZN23" s="71"/>
      <c r="AZO23" s="71"/>
      <c r="AZP23" s="71"/>
      <c r="AZQ23" s="71"/>
      <c r="AZR23" s="71"/>
      <c r="AZS23" s="72"/>
      <c r="AZT23" s="70"/>
      <c r="AZU23" s="71"/>
      <c r="AZV23" s="71"/>
      <c r="AZW23" s="71"/>
      <c r="AZX23" s="71"/>
      <c r="AZY23" s="71"/>
      <c r="AZZ23" s="72"/>
      <c r="BAA23" s="70"/>
      <c r="BAB23" s="71"/>
      <c r="BAC23" s="71"/>
      <c r="BAD23" s="71"/>
      <c r="BAE23" s="71"/>
      <c r="BAF23" s="71"/>
      <c r="BAG23" s="72"/>
      <c r="BAH23" s="70"/>
      <c r="BAI23" s="71"/>
      <c r="BAJ23" s="71"/>
      <c r="BAK23" s="71"/>
      <c r="BAL23" s="71"/>
      <c r="BAM23" s="71"/>
      <c r="BAN23" s="72"/>
      <c r="BAO23" s="70"/>
      <c r="BAP23" s="71"/>
      <c r="BAQ23" s="71"/>
      <c r="BAR23" s="71"/>
      <c r="BAS23" s="71"/>
      <c r="BAT23" s="71"/>
      <c r="BAU23" s="72"/>
      <c r="BAV23" s="70"/>
      <c r="BAW23" s="71"/>
      <c r="BAX23" s="71"/>
      <c r="BAY23" s="71"/>
      <c r="BAZ23" s="71"/>
      <c r="BBA23" s="71"/>
      <c r="BBB23" s="72"/>
      <c r="BBC23" s="70"/>
      <c r="BBD23" s="71"/>
      <c r="BBE23" s="71"/>
      <c r="BBF23" s="71"/>
      <c r="BBG23" s="71"/>
      <c r="BBH23" s="71"/>
      <c r="BBI23" s="72"/>
      <c r="BBJ23" s="70"/>
      <c r="BBK23" s="71"/>
      <c r="BBL23" s="71"/>
      <c r="BBM23" s="71"/>
      <c r="BBN23" s="71"/>
      <c r="BBO23" s="71"/>
      <c r="BBP23" s="72"/>
      <c r="BBQ23" s="70"/>
      <c r="BBR23" s="71"/>
      <c r="BBS23" s="71"/>
      <c r="BBT23" s="71"/>
      <c r="BBU23" s="71"/>
      <c r="BBV23" s="71"/>
      <c r="BBW23" s="72"/>
      <c r="BBX23" s="70"/>
      <c r="BBY23" s="71"/>
      <c r="BBZ23" s="71"/>
      <c r="BCA23" s="71"/>
      <c r="BCB23" s="71"/>
      <c r="BCC23" s="71"/>
      <c r="BCD23" s="72"/>
      <c r="BCE23" s="70"/>
      <c r="BCF23" s="71"/>
      <c r="BCG23" s="71"/>
      <c r="BCH23" s="71"/>
      <c r="BCI23" s="71"/>
      <c r="BCJ23" s="71"/>
      <c r="BCK23" s="72"/>
      <c r="BCL23" s="70"/>
      <c r="BCM23" s="71"/>
      <c r="BCN23" s="71"/>
      <c r="BCO23" s="71"/>
      <c r="BCP23" s="71"/>
      <c r="BCQ23" s="71"/>
      <c r="BCR23" s="72"/>
      <c r="BCS23" s="70"/>
      <c r="BCT23" s="71"/>
      <c r="BCU23" s="71"/>
      <c r="BCV23" s="71"/>
      <c r="BCW23" s="71"/>
      <c r="BCX23" s="71"/>
      <c r="BCY23" s="72"/>
      <c r="BCZ23" s="70"/>
      <c r="BDA23" s="71"/>
      <c r="BDB23" s="71"/>
      <c r="BDC23" s="71"/>
      <c r="BDD23" s="71"/>
      <c r="BDE23" s="71"/>
      <c r="BDF23" s="72"/>
      <c r="BDG23" s="70"/>
      <c r="BDH23" s="71"/>
      <c r="BDI23" s="71"/>
      <c r="BDJ23" s="71"/>
      <c r="BDK23" s="71"/>
      <c r="BDL23" s="71"/>
      <c r="BDM23" s="72"/>
      <c r="BDN23" s="70"/>
      <c r="BDO23" s="71"/>
      <c r="BDP23" s="71"/>
      <c r="BDQ23" s="71"/>
      <c r="BDR23" s="71"/>
      <c r="BDS23" s="71"/>
      <c r="BDT23" s="72"/>
      <c r="BDU23" s="70"/>
      <c r="BDV23" s="71"/>
      <c r="BDW23" s="71"/>
      <c r="BDX23" s="71"/>
      <c r="BDY23" s="71"/>
      <c r="BDZ23" s="71"/>
      <c r="BEA23" s="72"/>
      <c r="BEB23" s="70"/>
      <c r="BEC23" s="71"/>
      <c r="BED23" s="71"/>
      <c r="BEE23" s="71"/>
      <c r="BEF23" s="71"/>
      <c r="BEG23" s="71"/>
      <c r="BEH23" s="72"/>
      <c r="BEI23" s="70"/>
      <c r="BEJ23" s="71"/>
      <c r="BEK23" s="71"/>
      <c r="BEL23" s="71"/>
      <c r="BEM23" s="71"/>
      <c r="BEN23" s="71"/>
      <c r="BEO23" s="72"/>
      <c r="BEP23" s="70"/>
      <c r="BEQ23" s="71"/>
      <c r="BER23" s="71"/>
      <c r="BES23" s="71"/>
      <c r="BET23" s="71"/>
      <c r="BEU23" s="71"/>
      <c r="BEV23" s="72"/>
      <c r="BEW23" s="70"/>
      <c r="BEX23" s="71"/>
      <c r="BEY23" s="71"/>
      <c r="BEZ23" s="71"/>
      <c r="BFA23" s="71"/>
      <c r="BFB23" s="71"/>
      <c r="BFC23" s="72"/>
      <c r="BFD23" s="70"/>
      <c r="BFE23" s="71"/>
      <c r="BFF23" s="71"/>
      <c r="BFG23" s="71"/>
      <c r="BFH23" s="71"/>
      <c r="BFI23" s="71"/>
      <c r="BFJ23" s="72"/>
      <c r="BFK23" s="70"/>
      <c r="BFL23" s="71"/>
      <c r="BFM23" s="71"/>
      <c r="BFN23" s="71"/>
      <c r="BFO23" s="71"/>
      <c r="BFP23" s="71"/>
      <c r="BFQ23" s="72"/>
      <c r="BFR23" s="70"/>
      <c r="BFS23" s="71"/>
      <c r="BFT23" s="71"/>
      <c r="BFU23" s="71"/>
      <c r="BFV23" s="71"/>
      <c r="BFW23" s="71"/>
      <c r="BFX23" s="72"/>
      <c r="BFY23" s="70"/>
      <c r="BFZ23" s="71"/>
      <c r="BGA23" s="71"/>
      <c r="BGB23" s="71"/>
      <c r="BGC23" s="71"/>
      <c r="BGD23" s="71"/>
      <c r="BGE23" s="72"/>
      <c r="BGF23" s="70"/>
      <c r="BGG23" s="71"/>
      <c r="BGH23" s="71"/>
      <c r="BGI23" s="71"/>
      <c r="BGJ23" s="71"/>
      <c r="BGK23" s="71"/>
      <c r="BGL23" s="72"/>
      <c r="BGM23" s="70"/>
      <c r="BGN23" s="71"/>
      <c r="BGO23" s="71"/>
      <c r="BGP23" s="71"/>
      <c r="BGQ23" s="71"/>
      <c r="BGR23" s="71"/>
      <c r="BGS23" s="72"/>
      <c r="BGT23" s="70"/>
      <c r="BGU23" s="71"/>
      <c r="BGV23" s="71"/>
      <c r="BGW23" s="71"/>
      <c r="BGX23" s="71"/>
      <c r="BGY23" s="71"/>
      <c r="BGZ23" s="72"/>
      <c r="BHA23" s="70"/>
      <c r="BHB23" s="71"/>
      <c r="BHC23" s="71"/>
      <c r="BHD23" s="71"/>
      <c r="BHE23" s="71"/>
      <c r="BHF23" s="71"/>
      <c r="BHG23" s="72"/>
      <c r="BHH23" s="70"/>
      <c r="BHI23" s="71"/>
      <c r="BHJ23" s="71"/>
      <c r="BHK23" s="71"/>
      <c r="BHL23" s="71"/>
      <c r="BHM23" s="71"/>
      <c r="BHN23" s="72"/>
      <c r="BHO23" s="70"/>
      <c r="BHP23" s="71"/>
      <c r="BHQ23" s="71"/>
      <c r="BHR23" s="71"/>
      <c r="BHS23" s="71"/>
      <c r="BHT23" s="71"/>
      <c r="BHU23" s="72"/>
      <c r="BHV23" s="70"/>
      <c r="BHW23" s="71"/>
      <c r="BHX23" s="71"/>
      <c r="BHY23" s="71"/>
      <c r="BHZ23" s="71"/>
      <c r="BIA23" s="71"/>
      <c r="BIB23" s="72"/>
      <c r="BIC23" s="70"/>
      <c r="BID23" s="71"/>
      <c r="BIE23" s="71"/>
      <c r="BIF23" s="71"/>
      <c r="BIG23" s="71"/>
      <c r="BIH23" s="71"/>
      <c r="BII23" s="72"/>
      <c r="BIJ23" s="70"/>
      <c r="BIK23" s="71"/>
      <c r="BIL23" s="71"/>
      <c r="BIM23" s="71"/>
      <c r="BIN23" s="71"/>
      <c r="BIO23" s="71"/>
      <c r="BIP23" s="72"/>
      <c r="BIQ23" s="70"/>
      <c r="BIR23" s="71"/>
      <c r="BIS23" s="71"/>
      <c r="BIT23" s="71"/>
      <c r="BIU23" s="71"/>
      <c r="BIV23" s="71"/>
      <c r="BIW23" s="72"/>
      <c r="BIX23" s="70"/>
      <c r="BIY23" s="71"/>
      <c r="BIZ23" s="71"/>
      <c r="BJA23" s="71"/>
      <c r="BJB23" s="71"/>
      <c r="BJC23" s="71"/>
      <c r="BJD23" s="72"/>
      <c r="BJE23" s="70"/>
      <c r="BJF23" s="71"/>
      <c r="BJG23" s="71"/>
      <c r="BJH23" s="71"/>
      <c r="BJI23" s="71"/>
      <c r="BJJ23" s="71"/>
      <c r="BJK23" s="72"/>
      <c r="BJL23" s="70"/>
      <c r="BJM23" s="71"/>
      <c r="BJN23" s="71"/>
      <c r="BJO23" s="71"/>
      <c r="BJP23" s="71"/>
      <c r="BJQ23" s="71"/>
      <c r="BJR23" s="72"/>
      <c r="BJS23" s="70"/>
      <c r="BJT23" s="71"/>
      <c r="BJU23" s="71"/>
      <c r="BJV23" s="71"/>
      <c r="BJW23" s="71"/>
      <c r="BJX23" s="71"/>
      <c r="BJY23" s="72"/>
      <c r="BJZ23" s="70"/>
      <c r="BKA23" s="71"/>
      <c r="BKB23" s="71"/>
      <c r="BKC23" s="71"/>
      <c r="BKD23" s="71"/>
      <c r="BKE23" s="71"/>
      <c r="BKF23" s="72"/>
      <c r="BKG23" s="70"/>
      <c r="BKH23" s="71"/>
      <c r="BKI23" s="71"/>
      <c r="BKJ23" s="71"/>
      <c r="BKK23" s="71"/>
      <c r="BKL23" s="71"/>
      <c r="BKM23" s="72"/>
      <c r="BKN23" s="70"/>
      <c r="BKO23" s="71"/>
      <c r="BKP23" s="71"/>
      <c r="BKQ23" s="71"/>
      <c r="BKR23" s="71"/>
      <c r="BKS23" s="71"/>
      <c r="BKT23" s="72"/>
      <c r="BKU23" s="70"/>
      <c r="BKV23" s="71"/>
      <c r="BKW23" s="71"/>
      <c r="BKX23" s="71"/>
      <c r="BKY23" s="71"/>
      <c r="BKZ23" s="71"/>
      <c r="BLA23" s="72"/>
      <c r="BLB23" s="70"/>
      <c r="BLC23" s="71"/>
      <c r="BLD23" s="71"/>
      <c r="BLE23" s="71"/>
      <c r="BLF23" s="71"/>
      <c r="BLG23" s="71"/>
      <c r="BLH23" s="72"/>
      <c r="BLI23" s="70"/>
      <c r="BLJ23" s="71"/>
      <c r="BLK23" s="71"/>
      <c r="BLL23" s="71"/>
      <c r="BLM23" s="71"/>
      <c r="BLN23" s="71"/>
      <c r="BLO23" s="72"/>
      <c r="BLP23" s="70"/>
      <c r="BLQ23" s="71"/>
      <c r="BLR23" s="71"/>
      <c r="BLS23" s="71"/>
      <c r="BLT23" s="71"/>
      <c r="BLU23" s="71"/>
      <c r="BLV23" s="72"/>
      <c r="BLW23" s="70"/>
      <c r="BLX23" s="71"/>
      <c r="BLY23" s="71"/>
      <c r="BLZ23" s="71"/>
      <c r="BMA23" s="71"/>
      <c r="BMB23" s="71"/>
      <c r="BMC23" s="72"/>
      <c r="BMD23" s="70"/>
      <c r="BME23" s="71"/>
      <c r="BMF23" s="71"/>
      <c r="BMG23" s="71"/>
      <c r="BMH23" s="71"/>
      <c r="BMI23" s="71"/>
      <c r="BMJ23" s="72"/>
      <c r="BMK23" s="70"/>
      <c r="BML23" s="71"/>
      <c r="BMM23" s="71"/>
      <c r="BMN23" s="71"/>
      <c r="BMO23" s="71"/>
      <c r="BMP23" s="71"/>
      <c r="BMQ23" s="72"/>
      <c r="BMR23" s="70"/>
      <c r="BMS23" s="71"/>
      <c r="BMT23" s="71"/>
      <c r="BMU23" s="71"/>
      <c r="BMV23" s="71"/>
      <c r="BMW23" s="71"/>
      <c r="BMX23" s="72"/>
      <c r="BMY23" s="70"/>
      <c r="BMZ23" s="71"/>
      <c r="BNA23" s="71"/>
      <c r="BNB23" s="71"/>
      <c r="BNC23" s="71"/>
      <c r="BND23" s="71"/>
      <c r="BNE23" s="72"/>
      <c r="BNF23" s="70"/>
      <c r="BNG23" s="71"/>
      <c r="BNH23" s="71"/>
      <c r="BNI23" s="71"/>
      <c r="BNJ23" s="71"/>
      <c r="BNK23" s="71">
        <v>1</v>
      </c>
      <c r="BNL23" s="72">
        <v>1</v>
      </c>
      <c r="BNM23" s="70">
        <v>1</v>
      </c>
      <c r="BNN23" s="71">
        <v>1</v>
      </c>
      <c r="BNO23" s="71">
        <v>1</v>
      </c>
      <c r="BNP23" s="71"/>
      <c r="BNQ23" s="71"/>
      <c r="BNR23" s="71"/>
      <c r="BNS23" s="72"/>
      <c r="BNT23" s="70"/>
      <c r="BNU23" s="71"/>
      <c r="BNV23" s="71"/>
      <c r="BNW23" s="71"/>
      <c r="BNX23" s="71"/>
      <c r="BNY23" s="71"/>
      <c r="BNZ23" s="72"/>
      <c r="BOA23" s="70"/>
      <c r="BOB23" s="71"/>
      <c r="BOC23" s="71"/>
      <c r="BOD23" s="71"/>
      <c r="BOE23" s="71"/>
      <c r="BOF23" s="71"/>
      <c r="BOG23" s="72"/>
      <c r="BOH23" s="70"/>
      <c r="BOI23" s="71"/>
      <c r="BOJ23" s="71"/>
      <c r="BOK23" s="71"/>
      <c r="BOL23" s="71"/>
      <c r="BOM23" s="71"/>
      <c r="BON23" s="72"/>
      <c r="BOO23" s="70"/>
      <c r="BOP23" s="71"/>
      <c r="BOQ23" s="71"/>
      <c r="BOR23" s="71"/>
      <c r="BOS23" s="71"/>
      <c r="BOT23" s="71"/>
      <c r="BOU23" s="72"/>
      <c r="BOV23" s="70"/>
      <c r="BOW23" s="71"/>
      <c r="BOX23" s="71"/>
      <c r="BOY23" s="71"/>
      <c r="BOZ23" s="71"/>
      <c r="BPA23" s="71"/>
      <c r="BPB23" s="72"/>
      <c r="BPC23" s="70"/>
      <c r="BPD23" s="71"/>
      <c r="BPE23" s="71"/>
      <c r="BPF23" s="71"/>
      <c r="BPG23" s="71"/>
      <c r="BPH23" s="71"/>
      <c r="BPI23" s="72"/>
      <c r="BPJ23" s="70"/>
      <c r="BPK23" s="71"/>
      <c r="BPL23" s="71"/>
      <c r="BPM23" s="71"/>
      <c r="BPN23" s="71"/>
      <c r="BPO23" s="71"/>
      <c r="BPP23" s="72"/>
      <c r="BPQ23" s="70"/>
      <c r="BPR23" s="71"/>
      <c r="BPS23" s="71"/>
      <c r="BPT23" s="71"/>
      <c r="BPU23" s="71"/>
      <c r="BPV23" s="71"/>
      <c r="BPW23" s="72"/>
      <c r="BPX23" s="70"/>
      <c r="BPY23" s="71"/>
      <c r="BPZ23" s="71"/>
      <c r="BQA23" s="71"/>
      <c r="BQB23" s="71"/>
      <c r="BQC23" s="71"/>
      <c r="BQD23" s="72"/>
      <c r="BQE23" s="70"/>
      <c r="BQF23" s="71"/>
      <c r="BQG23" s="71"/>
      <c r="BQH23" s="71"/>
      <c r="BQI23" s="71"/>
      <c r="BQJ23" s="71"/>
      <c r="BQK23" s="72"/>
      <c r="BQL23" s="70"/>
      <c r="BQM23" s="71"/>
      <c r="BQN23" s="71"/>
      <c r="BQO23" s="71"/>
      <c r="BQP23" s="71"/>
      <c r="BQQ23" s="71"/>
      <c r="BQR23" s="72"/>
      <c r="BQS23" s="70"/>
      <c r="BQT23" s="71"/>
      <c r="BQU23" s="71"/>
      <c r="BQV23" s="71"/>
      <c r="BQW23" s="71"/>
      <c r="BQX23" s="71"/>
      <c r="BQY23" s="72"/>
      <c r="BQZ23" s="70"/>
      <c r="BRA23" s="71"/>
      <c r="BRB23" s="71"/>
      <c r="BRC23" s="71"/>
      <c r="BRD23" s="71"/>
      <c r="BRE23" s="71"/>
      <c r="BRF23" s="72"/>
      <c r="BRG23" s="70"/>
      <c r="BRH23" s="71"/>
      <c r="BRI23" s="71"/>
      <c r="BRJ23" s="71"/>
      <c r="BRK23" s="71"/>
      <c r="BRL23" s="71"/>
      <c r="BRM23" s="72"/>
      <c r="BRN23" s="70"/>
      <c r="BRO23" s="71"/>
      <c r="BRP23" s="71"/>
      <c r="BRQ23" s="71"/>
      <c r="BRR23" s="71"/>
      <c r="BRS23" s="71"/>
      <c r="BRT23" s="72"/>
      <c r="BRU23" s="70"/>
      <c r="BRV23" s="71"/>
      <c r="BRW23" s="71"/>
      <c r="BRX23" s="71"/>
      <c r="BRY23" s="71"/>
      <c r="BRZ23" s="71"/>
      <c r="BSA23" s="72"/>
      <c r="BSB23" s="70"/>
      <c r="BSC23" s="71"/>
      <c r="BSD23" s="71"/>
      <c r="BSE23" s="71"/>
      <c r="BSF23" s="71"/>
      <c r="BSG23" s="71"/>
      <c r="BSH23" s="72"/>
      <c r="BSI23" s="70"/>
      <c r="BSJ23" s="71"/>
      <c r="BSK23" s="71">
        <v>1</v>
      </c>
      <c r="BSL23" s="71"/>
      <c r="BSM23" s="71"/>
      <c r="BSN23" s="71">
        <v>1</v>
      </c>
      <c r="BSO23" s="72"/>
      <c r="BSP23" s="70"/>
      <c r="BSQ23" s="71"/>
      <c r="BSR23" s="71"/>
      <c r="BSS23" s="71"/>
      <c r="BST23" s="71"/>
      <c r="BSU23" s="71"/>
      <c r="BSV23" s="72"/>
      <c r="BSW23" s="70"/>
      <c r="BSX23" s="71"/>
      <c r="BSY23" s="71"/>
      <c r="BSZ23" s="71"/>
      <c r="BTA23" s="71"/>
      <c r="BTB23" s="71"/>
      <c r="BTC23" s="72"/>
      <c r="BTD23" s="70"/>
      <c r="BTE23" s="71"/>
      <c r="BTF23" s="71"/>
      <c r="BTG23" s="71"/>
      <c r="BTH23" s="71"/>
      <c r="BTI23" s="71"/>
      <c r="BTJ23" s="72"/>
      <c r="BTK23" s="70"/>
      <c r="BTL23" s="71"/>
      <c r="BTM23" s="71"/>
      <c r="BTN23" s="71"/>
      <c r="BTO23" s="71"/>
      <c r="BTP23" s="71"/>
      <c r="BTQ23" s="72"/>
      <c r="BTR23" s="70"/>
      <c r="BTS23" s="71"/>
      <c r="BTT23" s="71"/>
      <c r="BTU23" s="71"/>
      <c r="BTV23" s="71"/>
      <c r="BTW23" s="71"/>
      <c r="BTX23" s="72"/>
      <c r="BTY23" s="70"/>
      <c r="BTZ23" s="71"/>
      <c r="BUA23" s="71"/>
      <c r="BUB23" s="71"/>
      <c r="BUC23" s="71"/>
      <c r="BUD23" s="71"/>
      <c r="BUE23" s="72"/>
      <c r="BUF23" s="70"/>
      <c r="BUG23" s="71"/>
      <c r="BUH23" s="71"/>
      <c r="BUI23" s="71"/>
      <c r="BUJ23" s="71"/>
      <c r="BUK23" s="71"/>
      <c r="BUL23" s="72"/>
      <c r="BUM23" s="70"/>
      <c r="BUN23" s="71"/>
      <c r="BUO23" s="71"/>
      <c r="BUP23" s="71"/>
      <c r="BUQ23" s="71"/>
      <c r="BUR23" s="71"/>
      <c r="BUS23" s="72"/>
      <c r="BUT23" s="70"/>
      <c r="BUU23" s="71"/>
      <c r="BUV23" s="71"/>
      <c r="BUW23" s="71"/>
      <c r="BUX23" s="71"/>
      <c r="BUY23" s="71"/>
      <c r="BUZ23" s="72"/>
      <c r="BVA23" s="70"/>
      <c r="BVB23" s="71"/>
      <c r="BVC23" s="71"/>
      <c r="BVD23" s="71"/>
      <c r="BVE23" s="71"/>
      <c r="BVF23" s="71"/>
      <c r="BVG23" s="72"/>
      <c r="BVH23" s="70"/>
      <c r="BVI23" s="71"/>
      <c r="BVJ23" s="71"/>
      <c r="BVK23" s="71"/>
      <c r="BVL23" s="71"/>
      <c r="BVM23" s="71"/>
      <c r="BVN23" s="72"/>
      <c r="BVO23" s="70"/>
      <c r="BVP23" s="71"/>
      <c r="BVQ23" s="71"/>
      <c r="BVR23" s="71"/>
      <c r="BVS23" s="71"/>
      <c r="BVT23" s="71"/>
      <c r="BVU23" s="72"/>
      <c r="BVV23" s="70"/>
      <c r="BVW23" s="71">
        <v>1</v>
      </c>
      <c r="BVX23" s="71">
        <v>1</v>
      </c>
      <c r="BVY23" s="71"/>
      <c r="BVZ23" s="71"/>
      <c r="BWA23" s="71"/>
      <c r="BWB23" s="72"/>
      <c r="BWC23" s="70"/>
      <c r="BWD23" s="71"/>
      <c r="BWE23" s="71"/>
      <c r="BWF23" s="71"/>
      <c r="BWG23" s="71"/>
      <c r="BWH23" s="71"/>
      <c r="BWI23" s="72"/>
      <c r="BWJ23" s="70"/>
      <c r="BWK23" s="71"/>
      <c r="BWL23" s="71"/>
      <c r="BWM23" s="71"/>
      <c r="BWN23" s="71"/>
      <c r="BWO23" s="71"/>
      <c r="BWP23" s="72"/>
      <c r="BWQ23" s="70"/>
      <c r="BWR23" s="71"/>
      <c r="BWS23" s="71"/>
      <c r="BWT23" s="71"/>
      <c r="BWU23" s="71"/>
      <c r="BWV23" s="71"/>
      <c r="BWW23" s="72"/>
      <c r="BWX23" s="70"/>
      <c r="BWY23" s="71"/>
      <c r="BWZ23" s="71"/>
      <c r="BXA23" s="71"/>
      <c r="BXB23" s="71"/>
      <c r="BXC23" s="71"/>
      <c r="BXD23" s="72"/>
      <c r="BXE23" s="70"/>
      <c r="BXF23" s="71"/>
      <c r="BXG23" s="71"/>
      <c r="BXH23" s="71"/>
      <c r="BXI23" s="71"/>
      <c r="BXJ23" s="71"/>
      <c r="BXK23" s="72"/>
      <c r="BXL23" s="70"/>
      <c r="BXM23" s="71"/>
      <c r="BXN23" s="71"/>
      <c r="BXO23" s="71"/>
      <c r="BXP23" s="71"/>
      <c r="BXQ23" s="71"/>
      <c r="BXR23" s="72"/>
      <c r="BXS23" s="70"/>
      <c r="BXT23" s="71"/>
      <c r="BXU23" s="71"/>
      <c r="BXV23" s="71"/>
      <c r="BXW23" s="71"/>
      <c r="BXX23" s="71"/>
      <c r="BXY23" s="72"/>
      <c r="BXZ23" s="70"/>
      <c r="BYA23" s="71"/>
      <c r="BYB23" s="71"/>
      <c r="BYC23" s="71"/>
      <c r="BYD23" s="71"/>
      <c r="BYE23" s="71"/>
      <c r="BYF23" s="72"/>
      <c r="BYG23" s="70"/>
      <c r="BYH23" s="71"/>
      <c r="BYI23" s="71"/>
      <c r="BYJ23" s="71"/>
      <c r="BYK23" s="71"/>
      <c r="BYL23" s="71"/>
      <c r="BYM23" s="72"/>
      <c r="BYN23" s="70"/>
      <c r="BYO23" s="71"/>
      <c r="BYP23" s="71"/>
      <c r="BYQ23" s="71"/>
      <c r="BYR23" s="71"/>
      <c r="BYS23" s="71"/>
      <c r="BYT23" s="72"/>
      <c r="BYU23" s="70"/>
      <c r="BYV23" s="71"/>
      <c r="BYW23" s="71"/>
      <c r="BYX23" s="71"/>
      <c r="BYY23" s="71"/>
      <c r="BYZ23" s="71"/>
      <c r="BZA23" s="72"/>
      <c r="BZB23" s="70"/>
      <c r="BZC23" s="71"/>
      <c r="BZD23" s="71"/>
      <c r="BZE23" s="71"/>
      <c r="BZF23" s="71"/>
      <c r="BZG23" s="71"/>
      <c r="BZH23" s="72"/>
      <c r="BZI23" s="70"/>
      <c r="BZJ23" s="71"/>
      <c r="BZK23" s="71"/>
      <c r="BZL23" s="71"/>
      <c r="BZM23" s="71"/>
      <c r="BZN23" s="71"/>
      <c r="BZO23" s="72"/>
      <c r="BZP23" s="70"/>
      <c r="BZQ23" s="71"/>
      <c r="BZR23" s="71"/>
      <c r="BZS23" s="71"/>
      <c r="BZT23" s="71"/>
      <c r="BZU23" s="71"/>
      <c r="BZV23" s="72"/>
      <c r="BZW23" s="70"/>
      <c r="BZX23" s="71"/>
      <c r="BZY23" s="71"/>
      <c r="BZZ23" s="71"/>
      <c r="CAA23" s="71"/>
      <c r="CAB23" s="71"/>
      <c r="CAC23" s="72"/>
      <c r="CAD23" s="70"/>
      <c r="CAE23" s="71"/>
      <c r="CAF23" s="71"/>
      <c r="CAG23" s="71"/>
      <c r="CAH23" s="71"/>
      <c r="CAI23" s="71"/>
      <c r="CAJ23" s="72"/>
      <c r="CAK23" s="70"/>
      <c r="CAL23" s="71"/>
      <c r="CAM23" s="71"/>
      <c r="CAN23" s="71"/>
      <c r="CAO23" s="71"/>
      <c r="CAP23" s="71"/>
      <c r="CAQ23" s="72"/>
      <c r="CAR23" s="70"/>
      <c r="CAS23" s="71"/>
      <c r="CAT23" s="71"/>
      <c r="CAU23" s="71"/>
      <c r="CAV23" s="71"/>
      <c r="CAW23" s="71"/>
      <c r="CAX23" s="72"/>
      <c r="CAY23" s="70"/>
      <c r="CAZ23" s="71"/>
      <c r="CBA23" s="71"/>
      <c r="CBB23" s="71"/>
      <c r="CBC23" s="71"/>
      <c r="CBD23" s="71"/>
      <c r="CBE23" s="72"/>
      <c r="CBF23" s="70"/>
      <c r="CBG23" s="71"/>
      <c r="CBH23" s="71"/>
      <c r="CBI23" s="71"/>
      <c r="CBJ23" s="71"/>
      <c r="CBK23" s="71"/>
      <c r="CBL23" s="72"/>
      <c r="CBM23" s="70"/>
      <c r="CBN23" s="71"/>
      <c r="CBO23" s="71"/>
      <c r="CBP23" s="71"/>
      <c r="CBQ23" s="71"/>
      <c r="CBR23" s="71"/>
      <c r="CBS23" s="72"/>
      <c r="CBT23" s="70"/>
      <c r="CBU23" s="71"/>
      <c r="CBV23" s="71"/>
      <c r="CBW23" s="71"/>
      <c r="CBX23" s="71"/>
      <c r="CBY23" s="71"/>
      <c r="CBZ23" s="72"/>
      <c r="CCA23" s="70"/>
      <c r="CCB23" s="71"/>
      <c r="CCC23" s="71"/>
      <c r="CCD23" s="71"/>
      <c r="CCE23" s="71"/>
      <c r="CCF23" s="71"/>
      <c r="CCG23" s="72"/>
      <c r="CCH23" s="70"/>
      <c r="CCI23" s="71"/>
      <c r="CCJ23" s="71"/>
      <c r="CCK23" s="71"/>
      <c r="CCL23" s="71"/>
      <c r="CCM23" s="71"/>
      <c r="CCN23" s="72"/>
      <c r="CCO23" s="70"/>
      <c r="CCP23" s="71"/>
      <c r="CCQ23" s="71"/>
      <c r="CCR23" s="71"/>
      <c r="CCS23" s="71"/>
      <c r="CCT23" s="71"/>
      <c r="CCU23" s="72"/>
      <c r="CCV23" s="70"/>
      <c r="CCW23" s="71"/>
      <c r="CCX23" s="71"/>
      <c r="CCY23" s="71"/>
      <c r="CCZ23" s="71"/>
      <c r="CDA23" s="71"/>
      <c r="CDB23" s="72"/>
      <c r="CDC23" s="70"/>
      <c r="CDD23" s="71"/>
      <c r="CDE23" s="71"/>
      <c r="CDF23" s="71"/>
      <c r="CDG23" s="71"/>
      <c r="CDH23" s="71"/>
      <c r="CDI23" s="72"/>
      <c r="CDJ23" s="70"/>
      <c r="CDK23" s="71"/>
      <c r="CDL23" s="71"/>
      <c r="CDM23" s="71"/>
      <c r="CDN23" s="71"/>
      <c r="CDO23" s="71"/>
      <c r="CDP23" s="72"/>
      <c r="CDQ23" s="70"/>
      <c r="CDR23" s="71"/>
      <c r="CDS23" s="71"/>
      <c r="CDT23" s="71"/>
      <c r="CDU23" s="71"/>
      <c r="CDV23" s="71"/>
      <c r="CDW23" s="72"/>
      <c r="CDX23" s="70"/>
      <c r="CDY23" s="71"/>
      <c r="CDZ23" s="71"/>
      <c r="CEA23" s="71"/>
      <c r="CEB23" s="71"/>
      <c r="CEC23" s="71"/>
      <c r="CED23" s="72"/>
      <c r="CEE23" s="70"/>
      <c r="CEF23" s="71"/>
      <c r="CEG23" s="71"/>
      <c r="CEH23" s="71"/>
      <c r="CEI23" s="71"/>
      <c r="CEJ23" s="71"/>
      <c r="CEK23" s="72"/>
      <c r="CEL23" s="70"/>
      <c r="CEM23" s="71"/>
      <c r="CEN23" s="71"/>
      <c r="CEO23" s="71"/>
      <c r="CEP23" s="71"/>
      <c r="CEQ23" s="71"/>
      <c r="CER23" s="72"/>
      <c r="CES23" s="70"/>
      <c r="CET23" s="71"/>
      <c r="CEU23" s="71"/>
      <c r="CEV23" s="71"/>
      <c r="CEW23" s="71"/>
      <c r="CEX23" s="71"/>
      <c r="CEY23" s="72"/>
      <c r="CEZ23" s="70"/>
      <c r="CFA23" s="71"/>
      <c r="CFB23" s="71"/>
      <c r="CFC23" s="71"/>
      <c r="CFD23" s="71"/>
      <c r="CFE23" s="71"/>
      <c r="CFF23" s="72"/>
      <c r="CFG23" s="70"/>
      <c r="CFH23" s="71"/>
      <c r="CFI23" s="71"/>
      <c r="CFJ23" s="71"/>
      <c r="CFK23" s="71"/>
      <c r="CFL23" s="71"/>
      <c r="CFM23" s="72"/>
      <c r="CFN23" s="70"/>
      <c r="CFO23" s="71"/>
      <c r="CFP23" s="71"/>
      <c r="CFQ23" s="71"/>
      <c r="CFR23" s="71"/>
      <c r="CFS23" s="71"/>
      <c r="CFT23" s="72"/>
      <c r="CFU23" s="70"/>
      <c r="CFV23" s="71"/>
      <c r="CFW23" s="71"/>
      <c r="CFX23" s="71"/>
      <c r="CFY23" s="71"/>
      <c r="CFZ23" s="71"/>
      <c r="CGA23" s="72"/>
      <c r="CGB23" s="70"/>
      <c r="CGC23" s="71"/>
      <c r="CGD23" s="71"/>
      <c r="CGE23" s="71"/>
      <c r="CGF23" s="71"/>
      <c r="CGG23" s="71"/>
      <c r="CGH23" s="72"/>
      <c r="CGI23" s="70"/>
      <c r="CGJ23" s="71"/>
      <c r="CGK23" s="71"/>
      <c r="CGL23" s="71"/>
      <c r="CGM23" s="71"/>
      <c r="CGN23" s="71"/>
      <c r="CGO23" s="72"/>
      <c r="CGP23" s="70"/>
      <c r="CGQ23" s="71"/>
      <c r="CGR23" s="71"/>
      <c r="CGS23" s="71"/>
      <c r="CGT23" s="71"/>
      <c r="CGU23" s="71"/>
      <c r="CGV23" s="72"/>
      <c r="CGW23" s="70"/>
      <c r="CGX23" s="71"/>
      <c r="CGY23" s="71"/>
      <c r="CGZ23" s="71"/>
      <c r="CHA23" s="71"/>
      <c r="CHB23" s="71"/>
      <c r="CHC23" s="72"/>
    </row>
    <row r="24" spans="1:2239" ht="15" customHeight="1">
      <c r="A24" s="124">
        <v>29</v>
      </c>
      <c r="B24" s="195">
        <v>3</v>
      </c>
      <c r="E24" s="197" t="s">
        <v>192</v>
      </c>
      <c r="G24" s="198">
        <v>43825</v>
      </c>
      <c r="H24" s="199">
        <f t="shared" si="277"/>
        <v>6.6</v>
      </c>
      <c r="I24" s="200" t="str">
        <f>IF(ISERROR(INDEX(社員情報!$A:$Z,MATCH($A24,社員情報!$A:$A,0),16))=TRUE,
       "-",
       IF(INDEX(社員情報!$A:$Z,MATCH($A24,社員情報!$A:$A,0),16)=0,
           IF(OR(ISERROR(INDEX(社員情報!$A:$Z,MATCH($A24,社員情報!$A:$A,0),10))=TRUE,INDEX(社員情報!$A:$Z,MATCH($A24,社員情報!$A:$A,0),10)=0),
               "-",
               INDEX(社員情報!$A:$Z,MATCH($A24,社員情報!$A:$A,0),10)),
           INDEX(社員情報!$A:$Z,MATCH($A24,社員情報!$A:$A,0),16)))</f>
        <v>-</v>
      </c>
      <c r="J24" s="201" t="str">
        <f>IF(ISERROR(INDEX(社員情報!$A:$Z,MATCH($A24,社員情報!$A:$A,0),17))=TRUE,
       "-",
       IF(INDEX(社員情報!$A:$Z,MATCH($A24,社員情報!$A:$A,0),16)=0,
           IF(OR(ISERROR(INDEX(社員情報!$A:$Z,MATCH($A24,社員情報!$A:$A,0),11))=TRUE,INDEX(社員情報!$A:$Z,MATCH($A24,社員情報!$A:$A,0),11)=0),
               "-",
               INDEX(社員情報!$A:$Z,MATCH($A24,社員情報!$A:$A,0),11)),
           INDEX(社員情報!$A:$Z,MATCH($A24,社員情報!$A:$A,0),17)))</f>
        <v>-</v>
      </c>
      <c r="K24" s="202">
        <f>IF(ISERROR(INDEX(社員情報!$A:$R,MATCH($A24,社員情報!$A:$A,0),18))=TRUE,
       0,
       INDEX(社員情報!$A:$R,MATCH($A24,社員情報!$A:$A,0),18))</f>
        <v>0</v>
      </c>
      <c r="N24" s="203">
        <f>IF(ISERROR(INDEX(社員情報!$A:$O,MATCH($A24,社員情報!$A:$A,0),13))=TRUE,
       0,
       INDEX(社員情報!$A:$O,MATCH($A24,社員情報!$A:$A,0),13))</f>
        <v>0</v>
      </c>
      <c r="O24" s="204" t="e">
        <f>INDEX(社員情報!$A:$O,MATCH($A24,社員情報!$A:$A,0),MATCH(O$11,社員情報!$2:$2,0))</f>
        <v>#N/A</v>
      </c>
      <c r="P24" s="205">
        <f t="shared" si="278"/>
        <v>0</v>
      </c>
      <c r="Q24" s="205">
        <f t="shared" si="279"/>
        <v>0</v>
      </c>
      <c r="R24" s="205">
        <f t="shared" si="280"/>
        <v>0</v>
      </c>
      <c r="S24" s="205">
        <f t="shared" si="281"/>
        <v>0</v>
      </c>
      <c r="T24" s="205">
        <f t="shared" si="282"/>
        <v>0</v>
      </c>
      <c r="U24" s="205">
        <f t="shared" si="283"/>
        <v>0</v>
      </c>
      <c r="V24" s="205">
        <f t="shared" si="284"/>
        <v>0</v>
      </c>
      <c r="W24" s="205">
        <f t="shared" si="285"/>
        <v>0</v>
      </c>
      <c r="X24" s="205">
        <f t="shared" si="286"/>
        <v>0</v>
      </c>
      <c r="Y24" s="205">
        <f t="shared" si="287"/>
        <v>0</v>
      </c>
      <c r="Z24" s="205">
        <f t="shared" si="288"/>
        <v>0</v>
      </c>
      <c r="AA24" s="205">
        <f t="shared" si="289"/>
        <v>0</v>
      </c>
      <c r="AB24" s="204">
        <f t="shared" si="290"/>
        <v>0</v>
      </c>
      <c r="AC24" s="206" t="str">
        <f ca="1">IF(ISERROR(INDEX(社員情報!$A:$AC,MATCH($A24,社員情報!$A:$A,0),MATCH(AC$11,社員情報!$2:$2,0)))=TRUE,
       "-",
       IF($AD24="-",
           "-",
           INDEX(社員情報!$A:$AC,MATCH($A24,社員情報!$A:$A,0),MATCH(AC$11,社員情報!$2:$2,0))))</f>
        <v>-</v>
      </c>
      <c r="AD24" s="207" t="str">
        <f>IF(ISERROR(INDEX(社員情報!$A:$AB,MATCH($A24,社員情報!$A:$A,0),23))=TRUE,
       "-",
       IF(OR(INDEX(社員情報!$A:$AB,MATCH($A24,社員情報!$A:$A,0),25)="-",
              INDEX(社員情報!$A:$AB,MATCH($A24,社員情報!$A:$A,0),23)=0,
              INDEX(社員情報!$A:$AB,MATCH($A24,社員情報!$A:$A,0),24)&lt;DATE($E$10,$F$10,1)),
           "-",
           INDEX(社員情報!$A:$AB,MATCH($A24,社員情報!$A:$A,0),23)))</f>
        <v>-</v>
      </c>
      <c r="AE24" s="207" t="str">
        <f>IF(ISERROR(INDEX(社員情報!$A:$AB,MATCH($A24,社員情報!$A:$A,0),24))=TRUE,
       "-",
       IF($AD24="-",
           "-",
           INDEX(社員情報!$A:$AB,MATCH($A24,社員情報!$A:$A,0),24)))</f>
        <v>-</v>
      </c>
      <c r="AF24" s="208">
        <f ca="1">IF(ISERROR(INDEX(社員情報!$A:$O,MATCH($A24,社員情報!$A:$A,0),MATCH(AF$11,社員情報!$2:$2,0)))=TRUE,
       0,
       IF(INDEX(社員情報!$A:$O,MATCH($A24,社員情報!$A:$A,0),MATCH(AF$11,社員情報!$2:$2,0))&lt;0,
           0,
           INDEX(社員情報!$A:$O,MATCH($A24,社員情報!$A:$A,0),MATCH(AF$11,社員情報!$2:$2,0))))</f>
        <v>0</v>
      </c>
      <c r="AI24" s="70"/>
      <c r="AJ24" s="71"/>
      <c r="AK24" s="71"/>
      <c r="AL24" s="71"/>
      <c r="AM24" s="71"/>
      <c r="AN24" s="71"/>
      <c r="AO24" s="72"/>
      <c r="AP24" s="70"/>
      <c r="AQ24" s="71"/>
      <c r="AR24" s="71"/>
      <c r="AS24" s="71"/>
      <c r="AT24" s="71"/>
      <c r="AU24" s="71"/>
      <c r="AV24" s="72"/>
      <c r="AW24" s="70"/>
      <c r="AX24" s="71"/>
      <c r="AY24" s="71"/>
      <c r="AZ24" s="71"/>
      <c r="BA24" s="71"/>
      <c r="BB24" s="71"/>
      <c r="BC24" s="72"/>
      <c r="BD24" s="70"/>
      <c r="BE24" s="71"/>
      <c r="BF24" s="71"/>
      <c r="BG24" s="71"/>
      <c r="BH24" s="71"/>
      <c r="BI24" s="71"/>
      <c r="BJ24" s="72"/>
      <c r="BK24" s="70"/>
      <c r="BL24" s="71"/>
      <c r="BM24" s="71"/>
      <c r="BN24" s="71"/>
      <c r="BO24" s="71"/>
      <c r="BP24" s="71"/>
      <c r="BQ24" s="72"/>
      <c r="BR24" s="70"/>
      <c r="BS24" s="71"/>
      <c r="BT24" s="71"/>
      <c r="BU24" s="71"/>
      <c r="BV24" s="71"/>
      <c r="BW24" s="71"/>
      <c r="BX24" s="72"/>
      <c r="BY24" s="70"/>
      <c r="BZ24" s="71"/>
      <c r="CA24" s="71"/>
      <c r="CB24" s="71"/>
      <c r="CC24" s="71"/>
      <c r="CD24" s="71"/>
      <c r="CE24" s="72"/>
      <c r="CF24" s="70"/>
      <c r="CG24" s="71"/>
      <c r="CH24" s="71"/>
      <c r="CI24" s="71"/>
      <c r="CJ24" s="71"/>
      <c r="CK24" s="71"/>
      <c r="CL24" s="72"/>
      <c r="CM24" s="70"/>
      <c r="CN24" s="71"/>
      <c r="CO24" s="71"/>
      <c r="CP24" s="71"/>
      <c r="CQ24" s="71"/>
      <c r="CR24" s="71"/>
      <c r="CS24" s="72"/>
      <c r="CT24" s="70"/>
      <c r="CU24" s="71"/>
      <c r="CV24" s="71"/>
      <c r="CW24" s="71"/>
      <c r="CX24" s="71"/>
      <c r="CY24" s="71"/>
      <c r="CZ24" s="72"/>
      <c r="DA24" s="70"/>
      <c r="DB24" s="71"/>
      <c r="DC24" s="71"/>
      <c r="DD24" s="71"/>
      <c r="DE24" s="71"/>
      <c r="DF24" s="71"/>
      <c r="DG24" s="72"/>
      <c r="DH24" s="70"/>
      <c r="DI24" s="71"/>
      <c r="DJ24" s="71"/>
      <c r="DK24" s="71"/>
      <c r="DL24" s="71"/>
      <c r="DM24" s="71"/>
      <c r="DN24" s="72"/>
      <c r="DO24" s="70"/>
      <c r="DP24" s="71"/>
      <c r="DQ24" s="71"/>
      <c r="DR24" s="71"/>
      <c r="DS24" s="71"/>
      <c r="DT24" s="71"/>
      <c r="DU24" s="72"/>
      <c r="DV24" s="70"/>
      <c r="DW24" s="71"/>
      <c r="DX24" s="71"/>
      <c r="DY24" s="71"/>
      <c r="DZ24" s="71"/>
      <c r="EA24" s="71"/>
      <c r="EB24" s="72"/>
      <c r="EC24" s="70"/>
      <c r="ED24" s="71"/>
      <c r="EE24" s="71"/>
      <c r="EF24" s="71"/>
      <c r="EG24" s="71"/>
      <c r="EH24" s="71"/>
      <c r="EI24" s="72"/>
      <c r="EJ24" s="70"/>
      <c r="EK24" s="71"/>
      <c r="EL24" s="71"/>
      <c r="EM24" s="71"/>
      <c r="EN24" s="71"/>
      <c r="EO24" s="71"/>
      <c r="EP24" s="72"/>
      <c r="EQ24" s="70"/>
      <c r="ER24" s="71"/>
      <c r="ES24" s="71"/>
      <c r="ET24" s="71"/>
      <c r="EU24" s="71"/>
      <c r="EV24" s="71"/>
      <c r="EW24" s="72"/>
      <c r="EX24" s="70"/>
      <c r="EY24" s="71"/>
      <c r="EZ24" s="71"/>
      <c r="FA24" s="71"/>
      <c r="FB24" s="71"/>
      <c r="FC24" s="71"/>
      <c r="FD24" s="72"/>
      <c r="FE24" s="70"/>
      <c r="FF24" s="71"/>
      <c r="FG24" s="71"/>
      <c r="FH24" s="71"/>
      <c r="FI24" s="71"/>
      <c r="FJ24" s="71"/>
      <c r="FK24" s="72"/>
      <c r="FL24" s="70"/>
      <c r="FM24" s="71"/>
      <c r="FN24" s="71"/>
      <c r="FO24" s="71"/>
      <c r="FP24" s="71"/>
      <c r="FQ24" s="71"/>
      <c r="FR24" s="72"/>
      <c r="FS24" s="70"/>
      <c r="FT24" s="71"/>
      <c r="FU24" s="71"/>
      <c r="FV24" s="71"/>
      <c r="FW24" s="71"/>
      <c r="FX24" s="71"/>
      <c r="FY24" s="72"/>
      <c r="FZ24" s="70"/>
      <c r="GA24" s="71"/>
      <c r="GB24" s="71"/>
      <c r="GC24" s="71"/>
      <c r="GD24" s="71"/>
      <c r="GE24" s="71"/>
      <c r="GF24" s="72"/>
      <c r="GG24" s="70"/>
      <c r="GH24" s="71"/>
      <c r="GI24" s="71"/>
      <c r="GJ24" s="71"/>
      <c r="GK24" s="71"/>
      <c r="GL24" s="71"/>
      <c r="GM24" s="72"/>
      <c r="GN24" s="70"/>
      <c r="GO24" s="71"/>
      <c r="GP24" s="71"/>
      <c r="GQ24" s="71"/>
      <c r="GR24" s="71"/>
      <c r="GS24" s="71"/>
      <c r="GT24" s="72"/>
      <c r="GU24" s="70"/>
      <c r="GV24" s="71"/>
      <c r="GW24" s="71"/>
      <c r="GX24" s="71"/>
      <c r="GY24" s="71"/>
      <c r="GZ24" s="71"/>
      <c r="HA24" s="72"/>
      <c r="HB24" s="70"/>
      <c r="HC24" s="71"/>
      <c r="HD24" s="71"/>
      <c r="HE24" s="71"/>
      <c r="HF24" s="71"/>
      <c r="HG24" s="71"/>
      <c r="HH24" s="72"/>
      <c r="HI24" s="70"/>
      <c r="HJ24" s="71"/>
      <c r="HK24" s="71"/>
      <c r="HL24" s="71"/>
      <c r="HM24" s="71"/>
      <c r="HN24" s="71"/>
      <c r="HO24" s="72"/>
      <c r="HP24" s="70"/>
      <c r="HQ24" s="71"/>
      <c r="HR24" s="71"/>
      <c r="HS24" s="71"/>
      <c r="HT24" s="71"/>
      <c r="HU24" s="71"/>
      <c r="HV24" s="72"/>
      <c r="HW24" s="70"/>
      <c r="HX24" s="71"/>
      <c r="HY24" s="71"/>
      <c r="HZ24" s="71"/>
      <c r="IA24" s="71"/>
      <c r="IB24" s="71"/>
      <c r="IC24" s="72"/>
      <c r="ID24" s="70"/>
      <c r="IE24" s="71"/>
      <c r="IF24" s="71"/>
      <c r="IG24" s="71"/>
      <c r="IH24" s="71"/>
      <c r="II24" s="71"/>
      <c r="IJ24" s="72"/>
      <c r="IK24" s="70"/>
      <c r="IL24" s="71"/>
      <c r="IM24" s="71"/>
      <c r="IN24" s="71"/>
      <c r="IO24" s="71"/>
      <c r="IP24" s="71"/>
      <c r="IQ24" s="72"/>
      <c r="IR24" s="70"/>
      <c r="IS24" s="71"/>
      <c r="IT24" s="71"/>
      <c r="IU24" s="71"/>
      <c r="IV24" s="71"/>
      <c r="IW24" s="71"/>
      <c r="IX24" s="72"/>
      <c r="IY24" s="70"/>
      <c r="IZ24" s="71"/>
      <c r="JA24" s="71"/>
      <c r="JB24" s="71"/>
      <c r="JC24" s="71"/>
      <c r="JD24" s="71"/>
      <c r="JE24" s="72"/>
      <c r="JF24" s="70"/>
      <c r="JG24" s="71"/>
      <c r="JH24" s="71"/>
      <c r="JI24" s="71"/>
      <c r="JJ24" s="71"/>
      <c r="JK24" s="71"/>
      <c r="JL24" s="72"/>
      <c r="JM24" s="70"/>
      <c r="JN24" s="71"/>
      <c r="JO24" s="71"/>
      <c r="JP24" s="71"/>
      <c r="JQ24" s="71"/>
      <c r="JR24" s="71"/>
      <c r="JS24" s="72"/>
      <c r="JT24" s="70"/>
      <c r="JU24" s="71"/>
      <c r="JV24" s="71"/>
      <c r="JW24" s="71"/>
      <c r="JX24" s="71"/>
      <c r="JY24" s="71"/>
      <c r="JZ24" s="72"/>
      <c r="KA24" s="70"/>
      <c r="KB24" s="71"/>
      <c r="KC24" s="71"/>
      <c r="KD24" s="71"/>
      <c r="KE24" s="71"/>
      <c r="KF24" s="71"/>
      <c r="KG24" s="72"/>
      <c r="KH24" s="70"/>
      <c r="KI24" s="71"/>
      <c r="KJ24" s="71"/>
      <c r="KK24" s="71"/>
      <c r="KL24" s="71"/>
      <c r="KM24" s="71"/>
      <c r="KN24" s="72"/>
      <c r="KO24" s="70"/>
      <c r="KP24" s="71"/>
      <c r="KQ24" s="71"/>
      <c r="KR24" s="71"/>
      <c r="KS24" s="71"/>
      <c r="KT24" s="71"/>
      <c r="KU24" s="72"/>
      <c r="KV24" s="70"/>
      <c r="KW24" s="71"/>
      <c r="KX24" s="71"/>
      <c r="KY24" s="71"/>
      <c r="KZ24" s="71"/>
      <c r="LA24" s="71"/>
      <c r="LB24" s="72"/>
      <c r="LC24" s="70"/>
      <c r="LD24" s="71"/>
      <c r="LE24" s="71"/>
      <c r="LF24" s="71"/>
      <c r="LG24" s="71"/>
      <c r="LH24" s="71"/>
      <c r="LI24" s="72"/>
      <c r="LJ24" s="70"/>
      <c r="LK24" s="71"/>
      <c r="LL24" s="71"/>
      <c r="LM24" s="71"/>
      <c r="LN24" s="71"/>
      <c r="LO24" s="71"/>
      <c r="LP24" s="72"/>
      <c r="LQ24" s="70"/>
      <c r="LR24" s="71"/>
      <c r="LS24" s="71"/>
      <c r="LT24" s="71"/>
      <c r="LU24" s="71"/>
      <c r="LV24" s="71"/>
      <c r="LW24" s="72"/>
      <c r="LX24" s="70"/>
      <c r="LY24" s="71"/>
      <c r="LZ24" s="71"/>
      <c r="MA24" s="71"/>
      <c r="MB24" s="71"/>
      <c r="MC24" s="71"/>
      <c r="MD24" s="72"/>
      <c r="ME24" s="70"/>
      <c r="MF24" s="71"/>
      <c r="MG24" s="71"/>
      <c r="MH24" s="71"/>
      <c r="MI24" s="71"/>
      <c r="MJ24" s="71"/>
      <c r="MK24" s="72"/>
      <c r="ML24" s="70"/>
      <c r="MM24" s="71"/>
      <c r="MN24" s="71"/>
      <c r="MO24" s="71"/>
      <c r="MP24" s="71"/>
      <c r="MQ24" s="71"/>
      <c r="MR24" s="72"/>
      <c r="MS24" s="70"/>
      <c r="MT24" s="71"/>
      <c r="MU24" s="71"/>
      <c r="MV24" s="71"/>
      <c r="MW24" s="71"/>
      <c r="MX24" s="71"/>
      <c r="MY24" s="72"/>
      <c r="MZ24" s="70"/>
      <c r="NA24" s="71"/>
      <c r="NB24" s="71"/>
      <c r="NC24" s="71"/>
      <c r="ND24" s="71"/>
      <c r="NE24" s="71"/>
      <c r="NF24" s="72"/>
      <c r="NG24" s="70"/>
      <c r="NH24" s="71"/>
      <c r="NI24" s="71"/>
      <c r="NJ24" s="71"/>
      <c r="NK24" s="71"/>
      <c r="NL24" s="71"/>
      <c r="NM24" s="72"/>
      <c r="NN24" s="70"/>
      <c r="NO24" s="71"/>
      <c r="NP24" s="71"/>
      <c r="NQ24" s="71"/>
      <c r="NR24" s="71"/>
      <c r="NS24" s="71"/>
      <c r="NT24" s="72"/>
      <c r="NU24" s="70"/>
      <c r="NV24" s="71"/>
      <c r="NW24" s="71"/>
      <c r="NX24" s="71"/>
      <c r="NY24" s="71"/>
      <c r="NZ24" s="71"/>
      <c r="OA24" s="72"/>
      <c r="OB24" s="70"/>
      <c r="OC24" s="71"/>
      <c r="OD24" s="71"/>
      <c r="OE24" s="71"/>
      <c r="OF24" s="71"/>
      <c r="OG24" s="71"/>
      <c r="OH24" s="72"/>
      <c r="OI24" s="70"/>
      <c r="OJ24" s="71"/>
      <c r="OK24" s="71"/>
      <c r="OL24" s="71"/>
      <c r="OM24" s="71"/>
      <c r="ON24" s="71"/>
      <c r="OO24" s="72"/>
      <c r="OP24" s="70"/>
      <c r="OQ24" s="71"/>
      <c r="OR24" s="71"/>
      <c r="OS24" s="71"/>
      <c r="OT24" s="71"/>
      <c r="OU24" s="71"/>
      <c r="OV24" s="72"/>
      <c r="OW24" s="70"/>
      <c r="OX24" s="71"/>
      <c r="OY24" s="71"/>
      <c r="OZ24" s="71"/>
      <c r="PA24" s="71"/>
      <c r="PB24" s="71"/>
      <c r="PC24" s="72"/>
      <c r="PD24" s="70"/>
      <c r="PE24" s="71"/>
      <c r="PF24" s="71"/>
      <c r="PG24" s="71"/>
      <c r="PH24" s="71"/>
      <c r="PI24" s="71"/>
      <c r="PJ24" s="72"/>
      <c r="PK24" s="70"/>
      <c r="PL24" s="71"/>
      <c r="PM24" s="71"/>
      <c r="PN24" s="71"/>
      <c r="PO24" s="71"/>
      <c r="PP24" s="71"/>
      <c r="PQ24" s="72"/>
      <c r="PR24" s="70"/>
      <c r="PS24" s="71"/>
      <c r="PT24" s="71"/>
      <c r="PU24" s="71"/>
      <c r="PV24" s="71"/>
      <c r="PW24" s="71"/>
      <c r="PX24" s="72"/>
      <c r="PY24" s="70"/>
      <c r="PZ24" s="71"/>
      <c r="QA24" s="71"/>
      <c r="QB24" s="71"/>
      <c r="QC24" s="71"/>
      <c r="QD24" s="71"/>
      <c r="QE24" s="72"/>
      <c r="QF24" s="70"/>
      <c r="QG24" s="71"/>
      <c r="QH24" s="71"/>
      <c r="QI24" s="71"/>
      <c r="QJ24" s="71"/>
      <c r="QK24" s="71"/>
      <c r="QL24" s="72"/>
      <c r="QM24" s="70"/>
      <c r="QN24" s="71"/>
      <c r="QO24" s="71"/>
      <c r="QP24" s="71"/>
      <c r="QQ24" s="71"/>
      <c r="QR24" s="71"/>
      <c r="QS24" s="72"/>
      <c r="QT24" s="70"/>
      <c r="QU24" s="71"/>
      <c r="QV24" s="71"/>
      <c r="QW24" s="71"/>
      <c r="QX24" s="71"/>
      <c r="QY24" s="71"/>
      <c r="QZ24" s="72"/>
      <c r="RA24" s="70"/>
      <c r="RB24" s="71"/>
      <c r="RC24" s="71"/>
      <c r="RD24" s="71"/>
      <c r="RE24" s="71"/>
      <c r="RF24" s="71"/>
      <c r="RG24" s="72"/>
      <c r="RH24" s="70"/>
      <c r="RI24" s="71"/>
      <c r="RJ24" s="71"/>
      <c r="RK24" s="71"/>
      <c r="RL24" s="71"/>
      <c r="RM24" s="71"/>
      <c r="RN24" s="72"/>
      <c r="RO24" s="70"/>
      <c r="RP24" s="71"/>
      <c r="RQ24" s="71"/>
      <c r="RR24" s="71"/>
      <c r="RS24" s="71"/>
      <c r="RT24" s="71"/>
      <c r="RU24" s="72"/>
      <c r="RV24" s="70"/>
      <c r="RW24" s="71"/>
      <c r="RX24" s="71"/>
      <c r="RY24" s="71"/>
      <c r="RZ24" s="71"/>
      <c r="SA24" s="71"/>
      <c r="SB24" s="72"/>
      <c r="SC24" s="70"/>
      <c r="SD24" s="71"/>
      <c r="SE24" s="71"/>
      <c r="SF24" s="71"/>
      <c r="SG24" s="71"/>
      <c r="SH24" s="71"/>
      <c r="SI24" s="72"/>
      <c r="SJ24" s="70"/>
      <c r="SK24" s="71"/>
      <c r="SL24" s="71"/>
      <c r="SM24" s="71"/>
      <c r="SN24" s="71"/>
      <c r="SO24" s="71"/>
      <c r="SP24" s="72"/>
      <c r="SQ24" s="70"/>
      <c r="SR24" s="71"/>
      <c r="SS24" s="71"/>
      <c r="ST24" s="71"/>
      <c r="SU24" s="71"/>
      <c r="SV24" s="71"/>
      <c r="SW24" s="72"/>
      <c r="SX24" s="70"/>
      <c r="SY24" s="71"/>
      <c r="SZ24" s="71"/>
      <c r="TA24" s="71"/>
      <c r="TB24" s="71"/>
      <c r="TC24" s="71"/>
      <c r="TD24" s="72"/>
      <c r="TE24" s="70"/>
      <c r="TF24" s="71"/>
      <c r="TG24" s="71"/>
      <c r="TH24" s="71"/>
      <c r="TI24" s="71"/>
      <c r="TJ24" s="71"/>
      <c r="TK24" s="72"/>
      <c r="TL24" s="70"/>
      <c r="TM24" s="71"/>
      <c r="TN24" s="71"/>
      <c r="TO24" s="71"/>
      <c r="TP24" s="71"/>
      <c r="TQ24" s="71"/>
      <c r="TR24" s="72"/>
      <c r="TS24" s="70"/>
      <c r="TT24" s="71"/>
      <c r="TU24" s="71"/>
      <c r="TV24" s="71"/>
      <c r="TW24" s="71"/>
      <c r="TX24" s="71"/>
      <c r="TY24" s="72"/>
      <c r="TZ24" s="70"/>
      <c r="UA24" s="71"/>
      <c r="UB24" s="71"/>
      <c r="UC24" s="71"/>
      <c r="UD24" s="71"/>
      <c r="UE24" s="71"/>
      <c r="UF24" s="72"/>
      <c r="UG24" s="70"/>
      <c r="UH24" s="71"/>
      <c r="UI24" s="71"/>
      <c r="UJ24" s="71"/>
      <c r="UK24" s="71"/>
      <c r="UL24" s="71"/>
      <c r="UM24" s="72"/>
      <c r="UN24" s="70"/>
      <c r="UO24" s="71"/>
      <c r="UP24" s="71"/>
      <c r="UQ24" s="71"/>
      <c r="UR24" s="71"/>
      <c r="US24" s="71"/>
      <c r="UT24" s="72"/>
      <c r="UU24" s="70"/>
      <c r="UV24" s="71"/>
      <c r="UW24" s="71"/>
      <c r="UX24" s="71"/>
      <c r="UY24" s="71"/>
      <c r="UZ24" s="71"/>
      <c r="VA24" s="72"/>
      <c r="VB24" s="70"/>
      <c r="VC24" s="71"/>
      <c r="VD24" s="71"/>
      <c r="VE24" s="71"/>
      <c r="VF24" s="71"/>
      <c r="VG24" s="71"/>
      <c r="VH24" s="72"/>
      <c r="VI24" s="70"/>
      <c r="VJ24" s="71"/>
      <c r="VK24" s="71"/>
      <c r="VL24" s="71"/>
      <c r="VM24" s="71"/>
      <c r="VN24" s="71"/>
      <c r="VO24" s="72"/>
      <c r="VP24" s="70"/>
      <c r="VQ24" s="71"/>
      <c r="VR24" s="71"/>
      <c r="VS24" s="71"/>
      <c r="VT24" s="71"/>
      <c r="VU24" s="71"/>
      <c r="VV24" s="72"/>
      <c r="VW24" s="70"/>
      <c r="VX24" s="71"/>
      <c r="VY24" s="71"/>
      <c r="VZ24" s="71"/>
      <c r="WA24" s="71"/>
      <c r="WB24" s="71"/>
      <c r="WC24" s="72"/>
      <c r="WD24" s="70"/>
      <c r="WE24" s="71"/>
      <c r="WF24" s="71"/>
      <c r="WG24" s="71"/>
      <c r="WH24" s="71"/>
      <c r="WI24" s="71"/>
      <c r="WJ24" s="72"/>
      <c r="WK24" s="70"/>
      <c r="WL24" s="71"/>
      <c r="WM24" s="71"/>
      <c r="WN24" s="71"/>
      <c r="WO24" s="71"/>
      <c r="WP24" s="71"/>
      <c r="WQ24" s="72"/>
      <c r="WR24" s="70"/>
      <c r="WS24" s="71"/>
      <c r="WT24" s="71"/>
      <c r="WU24" s="71"/>
      <c r="WV24" s="71"/>
      <c r="WW24" s="71"/>
      <c r="WX24" s="72"/>
      <c r="WY24" s="70"/>
      <c r="WZ24" s="71"/>
      <c r="XA24" s="71"/>
      <c r="XB24" s="71"/>
      <c r="XC24" s="71"/>
      <c r="XD24" s="71"/>
      <c r="XE24" s="72"/>
      <c r="XF24" s="70"/>
      <c r="XG24" s="71"/>
      <c r="XH24" s="71"/>
      <c r="XI24" s="71"/>
      <c r="XJ24" s="71"/>
      <c r="XK24" s="71"/>
      <c r="XL24" s="72"/>
      <c r="XM24" s="70"/>
      <c r="XN24" s="71"/>
      <c r="XO24" s="71"/>
      <c r="XP24" s="71"/>
      <c r="XQ24" s="71"/>
      <c r="XR24" s="71"/>
      <c r="XS24" s="72"/>
      <c r="XT24" s="70"/>
      <c r="XU24" s="71"/>
      <c r="XV24" s="71"/>
      <c r="XW24" s="71"/>
      <c r="XX24" s="71"/>
      <c r="XY24" s="71"/>
      <c r="XZ24" s="72"/>
      <c r="YA24" s="70"/>
      <c r="YB24" s="71"/>
      <c r="YC24" s="71"/>
      <c r="YD24" s="71"/>
      <c r="YE24" s="71"/>
      <c r="YF24" s="71"/>
      <c r="YG24" s="72"/>
      <c r="YH24" s="70"/>
      <c r="YI24" s="71"/>
      <c r="YJ24" s="71"/>
      <c r="YK24" s="71"/>
      <c r="YL24" s="71"/>
      <c r="YM24" s="71"/>
      <c r="YN24" s="72"/>
      <c r="YO24" s="70"/>
      <c r="YP24" s="71"/>
      <c r="YQ24" s="71"/>
      <c r="YR24" s="71"/>
      <c r="YS24" s="71"/>
      <c r="YT24" s="71"/>
      <c r="YU24" s="72"/>
      <c r="YV24" s="70"/>
      <c r="YW24" s="71"/>
      <c r="YX24" s="71"/>
      <c r="YY24" s="71"/>
      <c r="YZ24" s="71"/>
      <c r="ZA24" s="71"/>
      <c r="ZB24" s="72"/>
      <c r="ZC24" s="70"/>
      <c r="ZD24" s="71"/>
      <c r="ZE24" s="71"/>
      <c r="ZF24" s="71"/>
      <c r="ZG24" s="71"/>
      <c r="ZH24" s="71"/>
      <c r="ZI24" s="72"/>
      <c r="ZJ24" s="70"/>
      <c r="ZK24" s="71"/>
      <c r="ZL24" s="71"/>
      <c r="ZM24" s="71"/>
      <c r="ZN24" s="71"/>
      <c r="ZO24" s="71"/>
      <c r="ZP24" s="72"/>
      <c r="ZQ24" s="70"/>
      <c r="ZR24" s="71"/>
      <c r="ZS24" s="71"/>
      <c r="ZT24" s="71"/>
      <c r="ZU24" s="71"/>
      <c r="ZV24" s="71"/>
      <c r="ZW24" s="72"/>
      <c r="ZX24" s="70"/>
      <c r="ZY24" s="71"/>
      <c r="ZZ24" s="71"/>
      <c r="AAA24" s="71"/>
      <c r="AAB24" s="71"/>
      <c r="AAC24" s="71"/>
      <c r="AAD24" s="72"/>
      <c r="AAE24" s="70"/>
      <c r="AAF24" s="71"/>
      <c r="AAG24" s="71"/>
      <c r="AAH24" s="71"/>
      <c r="AAI24" s="71"/>
      <c r="AAJ24" s="71"/>
      <c r="AAK24" s="72"/>
      <c r="AAL24" s="70"/>
      <c r="AAM24" s="71"/>
      <c r="AAN24" s="71"/>
      <c r="AAO24" s="71"/>
      <c r="AAP24" s="71"/>
      <c r="AAQ24" s="71"/>
      <c r="AAR24" s="72"/>
      <c r="AAS24" s="70"/>
      <c r="AAT24" s="71"/>
      <c r="AAU24" s="71"/>
      <c r="AAV24" s="71"/>
      <c r="AAW24" s="71"/>
      <c r="AAX24" s="71"/>
      <c r="AAY24" s="72"/>
      <c r="AAZ24" s="70"/>
      <c r="ABA24" s="71"/>
      <c r="ABB24" s="71"/>
      <c r="ABC24" s="71"/>
      <c r="ABD24" s="71"/>
      <c r="ABE24" s="71"/>
      <c r="ABF24" s="72"/>
      <c r="ABG24" s="70"/>
      <c r="ABH24" s="71"/>
      <c r="ABI24" s="71"/>
      <c r="ABJ24" s="71"/>
      <c r="ABK24" s="71"/>
      <c r="ABL24" s="71"/>
      <c r="ABM24" s="72"/>
      <c r="ABN24" s="70"/>
      <c r="ABO24" s="71"/>
      <c r="ABP24" s="71"/>
      <c r="ABQ24" s="71"/>
      <c r="ABR24" s="71"/>
      <c r="ABS24" s="71"/>
      <c r="ABT24" s="72"/>
      <c r="ABU24" s="70"/>
      <c r="ABV24" s="71"/>
      <c r="ABW24" s="71"/>
      <c r="ABX24" s="71"/>
      <c r="ABY24" s="71"/>
      <c r="ABZ24" s="71"/>
      <c r="ACA24" s="72"/>
      <c r="ACB24" s="70"/>
      <c r="ACC24" s="71"/>
      <c r="ACD24" s="71"/>
      <c r="ACE24" s="71"/>
      <c r="ACF24" s="71"/>
      <c r="ACG24" s="71"/>
      <c r="ACH24" s="72"/>
      <c r="ACI24" s="70"/>
      <c r="ACJ24" s="71"/>
      <c r="ACK24" s="71"/>
      <c r="ACL24" s="71"/>
      <c r="ACM24" s="71"/>
      <c r="ACN24" s="71"/>
      <c r="ACO24" s="72"/>
      <c r="ACP24" s="70"/>
      <c r="ACQ24" s="71"/>
      <c r="ACR24" s="71"/>
      <c r="ACS24" s="71"/>
      <c r="ACT24" s="71"/>
      <c r="ACU24" s="71"/>
      <c r="ACV24" s="72"/>
      <c r="ACW24" s="70"/>
      <c r="ACX24" s="71"/>
      <c r="ACY24" s="71"/>
      <c r="ACZ24" s="71"/>
      <c r="ADA24" s="71"/>
      <c r="ADB24" s="71"/>
      <c r="ADC24" s="72"/>
      <c r="ADD24" s="70"/>
      <c r="ADE24" s="71"/>
      <c r="ADF24" s="71"/>
      <c r="ADG24" s="71"/>
      <c r="ADH24" s="71"/>
      <c r="ADI24" s="71"/>
      <c r="ADJ24" s="72"/>
      <c r="ADK24" s="70"/>
      <c r="ADL24" s="71"/>
      <c r="ADM24" s="71"/>
      <c r="ADN24" s="71"/>
      <c r="ADO24" s="71"/>
      <c r="ADP24" s="71"/>
      <c r="ADQ24" s="72"/>
      <c r="ADR24" s="70"/>
      <c r="ADS24" s="71"/>
      <c r="ADT24" s="71"/>
      <c r="ADU24" s="71"/>
      <c r="ADV24" s="71"/>
      <c r="ADW24" s="71"/>
      <c r="ADX24" s="72"/>
      <c r="ADY24" s="70"/>
      <c r="ADZ24" s="71"/>
      <c r="AEA24" s="71"/>
      <c r="AEB24" s="71"/>
      <c r="AEC24" s="71"/>
      <c r="AED24" s="71"/>
      <c r="AEE24" s="72"/>
      <c r="AEF24" s="70"/>
      <c r="AEG24" s="71"/>
      <c r="AEH24" s="71"/>
      <c r="AEI24" s="71"/>
      <c r="AEJ24" s="71"/>
      <c r="AEK24" s="71"/>
      <c r="AEL24" s="72"/>
      <c r="AEM24" s="70"/>
      <c r="AEN24" s="71"/>
      <c r="AEO24" s="71"/>
      <c r="AEP24" s="71"/>
      <c r="AEQ24" s="71"/>
      <c r="AER24" s="71"/>
      <c r="AES24" s="72"/>
      <c r="AET24" s="70"/>
      <c r="AEU24" s="71"/>
      <c r="AEV24" s="71"/>
      <c r="AEW24" s="71"/>
      <c r="AEX24" s="71"/>
      <c r="AEY24" s="71"/>
      <c r="AEZ24" s="72"/>
      <c r="AFA24" s="70"/>
      <c r="AFB24" s="71"/>
      <c r="AFC24" s="71"/>
      <c r="AFD24" s="71"/>
      <c r="AFE24" s="71"/>
      <c r="AFF24" s="71"/>
      <c r="AFG24" s="72"/>
      <c r="AFH24" s="70"/>
      <c r="AFI24" s="71"/>
      <c r="AFJ24" s="71"/>
      <c r="AFK24" s="71"/>
      <c r="AFL24" s="71"/>
      <c r="AFM24" s="71"/>
      <c r="AFN24" s="72"/>
      <c r="AFO24" s="70"/>
      <c r="AFP24" s="71"/>
      <c r="AFQ24" s="71"/>
      <c r="AFR24" s="71"/>
      <c r="AFS24" s="71"/>
      <c r="AFT24" s="71"/>
      <c r="AFU24" s="72"/>
      <c r="AFV24" s="70"/>
      <c r="AFW24" s="71"/>
      <c r="AFX24" s="71"/>
      <c r="AFY24" s="71"/>
      <c r="AFZ24" s="71"/>
      <c r="AGA24" s="71"/>
      <c r="AGB24" s="72"/>
      <c r="AGC24" s="70"/>
      <c r="AGD24" s="71"/>
      <c r="AGE24" s="71"/>
      <c r="AGF24" s="71"/>
      <c r="AGG24" s="71"/>
      <c r="AGH24" s="71"/>
      <c r="AGI24" s="72"/>
      <c r="AGJ24" s="70"/>
      <c r="AGK24" s="71"/>
      <c r="AGL24" s="71"/>
      <c r="AGM24" s="71"/>
      <c r="AGN24" s="71"/>
      <c r="AGO24" s="71"/>
      <c r="AGP24" s="72"/>
      <c r="AGQ24" s="70"/>
      <c r="AGR24" s="71"/>
      <c r="AGS24" s="71"/>
      <c r="AGT24" s="71"/>
      <c r="AGU24" s="71"/>
      <c r="AGV24" s="71"/>
      <c r="AGW24" s="72"/>
      <c r="AGX24" s="70"/>
      <c r="AGY24" s="71"/>
      <c r="AGZ24" s="71"/>
      <c r="AHA24" s="71"/>
      <c r="AHB24" s="71"/>
      <c r="AHC24" s="71"/>
      <c r="AHD24" s="72"/>
      <c r="AHE24" s="70"/>
      <c r="AHF24" s="71"/>
      <c r="AHG24" s="71"/>
      <c r="AHH24" s="71"/>
      <c r="AHI24" s="71"/>
      <c r="AHJ24" s="71"/>
      <c r="AHK24" s="72"/>
      <c r="AHL24" s="70"/>
      <c r="AHM24" s="71"/>
      <c r="AHN24" s="71"/>
      <c r="AHO24" s="71"/>
      <c r="AHP24" s="71"/>
      <c r="AHQ24" s="71"/>
      <c r="AHR24" s="72"/>
      <c r="AHS24" s="70"/>
      <c r="AHT24" s="71"/>
      <c r="AHU24" s="71"/>
      <c r="AHV24" s="71"/>
      <c r="AHW24" s="71"/>
      <c r="AHX24" s="71"/>
      <c r="AHY24" s="72"/>
      <c r="AHZ24" s="70"/>
      <c r="AIA24" s="71"/>
      <c r="AIB24" s="71"/>
      <c r="AIC24" s="71"/>
      <c r="AID24" s="71"/>
      <c r="AIE24" s="71"/>
      <c r="AIF24" s="72"/>
      <c r="AIG24" s="70"/>
      <c r="AIH24" s="71"/>
      <c r="AII24" s="71"/>
      <c r="AIJ24" s="71"/>
      <c r="AIK24" s="71"/>
      <c r="AIL24" s="71"/>
      <c r="AIM24" s="72"/>
      <c r="AIN24" s="70"/>
      <c r="AIO24" s="71"/>
      <c r="AIP24" s="71"/>
      <c r="AIQ24" s="71"/>
      <c r="AIR24" s="71"/>
      <c r="AIS24" s="71"/>
      <c r="AIT24" s="72"/>
      <c r="AIU24" s="70"/>
      <c r="AIV24" s="71"/>
      <c r="AIW24" s="71"/>
      <c r="AIX24" s="71"/>
      <c r="AIY24" s="71"/>
      <c r="AIZ24" s="71"/>
      <c r="AJA24" s="72"/>
      <c r="AJB24" s="70"/>
      <c r="AJC24" s="71"/>
      <c r="AJD24" s="71"/>
      <c r="AJE24" s="71"/>
      <c r="AJF24" s="71"/>
      <c r="AJG24" s="71"/>
      <c r="AJH24" s="72"/>
      <c r="AJI24" s="70"/>
      <c r="AJJ24" s="71"/>
      <c r="AJK24" s="71"/>
      <c r="AJL24" s="71"/>
      <c r="AJM24" s="71"/>
      <c r="AJN24" s="71"/>
      <c r="AJO24" s="72"/>
      <c r="AJP24" s="70"/>
      <c r="AJQ24" s="71"/>
      <c r="AJR24" s="71"/>
      <c r="AJS24" s="71"/>
      <c r="AJT24" s="71"/>
      <c r="AJU24" s="71"/>
      <c r="AJV24" s="72"/>
      <c r="AJW24" s="70"/>
      <c r="AJX24" s="71"/>
      <c r="AJY24" s="71"/>
      <c r="AJZ24" s="71"/>
      <c r="AKA24" s="71"/>
      <c r="AKB24" s="71"/>
      <c r="AKC24" s="72"/>
      <c r="AKD24" s="70"/>
      <c r="AKE24" s="71"/>
      <c r="AKF24" s="71"/>
      <c r="AKG24" s="71"/>
      <c r="AKH24" s="71"/>
      <c r="AKI24" s="71"/>
      <c r="AKJ24" s="72"/>
      <c r="AKK24" s="70"/>
      <c r="AKL24" s="71"/>
      <c r="AKM24" s="71"/>
      <c r="AKN24" s="71"/>
      <c r="AKO24" s="71"/>
      <c r="AKP24" s="71"/>
      <c r="AKQ24" s="72"/>
      <c r="AKR24" s="70"/>
      <c r="AKS24" s="71"/>
      <c r="AKT24" s="71"/>
      <c r="AKU24" s="71"/>
      <c r="AKV24" s="71"/>
      <c r="AKW24" s="71"/>
      <c r="AKX24" s="72"/>
      <c r="AKY24" s="70"/>
      <c r="AKZ24" s="71"/>
      <c r="ALA24" s="71"/>
      <c r="ALB24" s="71"/>
      <c r="ALC24" s="71"/>
      <c r="ALD24" s="71"/>
      <c r="ALE24" s="72"/>
      <c r="ALF24" s="70"/>
      <c r="ALG24" s="71"/>
      <c r="ALH24" s="71"/>
      <c r="ALI24" s="71"/>
      <c r="ALJ24" s="71"/>
      <c r="ALK24" s="71"/>
      <c r="ALL24" s="72"/>
      <c r="ALM24" s="70"/>
      <c r="ALN24" s="71"/>
      <c r="ALO24" s="71"/>
      <c r="ALP24" s="71"/>
      <c r="ALQ24" s="71"/>
      <c r="ALR24" s="71"/>
      <c r="ALS24" s="72"/>
      <c r="ALT24" s="70"/>
      <c r="ALU24" s="71"/>
      <c r="ALV24" s="71"/>
      <c r="ALW24" s="71"/>
      <c r="ALX24" s="71"/>
      <c r="ALY24" s="71"/>
      <c r="ALZ24" s="72"/>
      <c r="AMA24" s="70"/>
      <c r="AMB24" s="71"/>
      <c r="AMC24" s="71"/>
      <c r="AMD24" s="71"/>
      <c r="AME24" s="71"/>
      <c r="AMF24" s="71"/>
      <c r="AMG24" s="72"/>
      <c r="AMH24" s="70"/>
      <c r="AMI24" s="71"/>
      <c r="AMJ24" s="71"/>
      <c r="AMK24" s="71"/>
      <c r="AML24" s="71"/>
      <c r="AMM24" s="71"/>
      <c r="AMN24" s="72"/>
      <c r="AMO24" s="70"/>
      <c r="AMP24" s="71"/>
      <c r="AMQ24" s="71"/>
      <c r="AMR24" s="71"/>
      <c r="AMS24" s="71"/>
      <c r="AMT24" s="71"/>
      <c r="AMU24" s="72"/>
      <c r="AMV24" s="70"/>
      <c r="AMW24" s="71"/>
      <c r="AMX24" s="71"/>
      <c r="AMY24" s="71"/>
      <c r="AMZ24" s="71"/>
      <c r="ANA24" s="71"/>
      <c r="ANB24" s="72"/>
      <c r="ANC24" s="70"/>
      <c r="AND24" s="71"/>
      <c r="ANE24" s="71"/>
      <c r="ANF24" s="71"/>
      <c r="ANG24" s="71"/>
      <c r="ANH24" s="71"/>
      <c r="ANI24" s="72"/>
      <c r="ANJ24" s="70"/>
      <c r="ANK24" s="71"/>
      <c r="ANL24" s="71"/>
      <c r="ANM24" s="71"/>
      <c r="ANN24" s="71"/>
      <c r="ANO24" s="71"/>
      <c r="ANP24" s="72"/>
      <c r="ANQ24" s="70"/>
      <c r="ANR24" s="71"/>
      <c r="ANS24" s="71"/>
      <c r="ANT24" s="71"/>
      <c r="ANU24" s="71"/>
      <c r="ANV24" s="71"/>
      <c r="ANW24" s="72"/>
      <c r="ANX24" s="70"/>
      <c r="ANY24" s="71"/>
      <c r="ANZ24" s="71"/>
      <c r="AOA24" s="71"/>
      <c r="AOB24" s="71"/>
      <c r="AOC24" s="71"/>
      <c r="AOD24" s="72"/>
      <c r="AOE24" s="70"/>
      <c r="AOF24" s="71"/>
      <c r="AOG24" s="71"/>
      <c r="AOH24" s="71"/>
      <c r="AOI24" s="71"/>
      <c r="AOJ24" s="71"/>
      <c r="AOK24" s="72"/>
      <c r="AOL24" s="70"/>
      <c r="AOM24" s="71"/>
      <c r="AON24" s="71"/>
      <c r="AOO24" s="71"/>
      <c r="AOP24" s="71"/>
      <c r="AOQ24" s="71"/>
      <c r="AOR24" s="72"/>
      <c r="AOS24" s="70"/>
      <c r="AOT24" s="71"/>
      <c r="AOU24" s="71"/>
      <c r="AOV24" s="71"/>
      <c r="AOW24" s="71"/>
      <c r="AOX24" s="71"/>
      <c r="AOY24" s="72"/>
      <c r="AOZ24" s="70"/>
      <c r="APA24" s="71"/>
      <c r="APB24" s="71"/>
      <c r="APC24" s="71"/>
      <c r="APD24" s="71"/>
      <c r="APE24" s="71"/>
      <c r="APF24" s="72"/>
      <c r="APG24" s="70"/>
      <c r="APH24" s="71"/>
      <c r="API24" s="71"/>
      <c r="APJ24" s="71"/>
      <c r="APK24" s="71"/>
      <c r="APL24" s="71"/>
      <c r="APM24" s="72"/>
      <c r="APN24" s="70"/>
      <c r="APO24" s="71"/>
      <c r="APP24" s="71"/>
      <c r="APQ24" s="71"/>
      <c r="APR24" s="71"/>
      <c r="APS24" s="71"/>
      <c r="APT24" s="72"/>
      <c r="APU24" s="70"/>
      <c r="APV24" s="71"/>
      <c r="APW24" s="71"/>
      <c r="APX24" s="71"/>
      <c r="APY24" s="71"/>
      <c r="APZ24" s="71"/>
      <c r="AQA24" s="72"/>
      <c r="AQB24" s="70"/>
      <c r="AQC24" s="71"/>
      <c r="AQD24" s="71"/>
      <c r="AQE24" s="71"/>
      <c r="AQF24" s="71"/>
      <c r="AQG24" s="71"/>
      <c r="AQH24" s="72"/>
      <c r="AQI24" s="70"/>
      <c r="AQJ24" s="71"/>
      <c r="AQK24" s="71"/>
      <c r="AQL24" s="71"/>
      <c r="AQM24" s="71"/>
      <c r="AQN24" s="71"/>
      <c r="AQO24" s="72"/>
      <c r="AQP24" s="70"/>
      <c r="AQQ24" s="71"/>
      <c r="AQR24" s="71"/>
      <c r="AQS24" s="71"/>
      <c r="AQT24" s="71"/>
      <c r="AQU24" s="71"/>
      <c r="AQV24" s="72"/>
      <c r="AQW24" s="70"/>
      <c r="AQX24" s="71"/>
      <c r="AQY24" s="71"/>
      <c r="AQZ24" s="71"/>
      <c r="ARA24" s="71"/>
      <c r="ARB24" s="71"/>
      <c r="ARC24" s="72"/>
      <c r="ARD24" s="70"/>
      <c r="ARE24" s="71"/>
      <c r="ARF24" s="71"/>
      <c r="ARG24" s="71"/>
      <c r="ARH24" s="71"/>
      <c r="ARI24" s="71"/>
      <c r="ARJ24" s="72"/>
      <c r="ARK24" s="70"/>
      <c r="ARL24" s="71"/>
      <c r="ARM24" s="71"/>
      <c r="ARN24" s="71"/>
      <c r="ARO24" s="71"/>
      <c r="ARP24" s="71"/>
      <c r="ARQ24" s="72"/>
      <c r="ARR24" s="70"/>
      <c r="ARS24" s="71"/>
      <c r="ART24" s="71"/>
      <c r="ARU24" s="71"/>
      <c r="ARV24" s="71"/>
      <c r="ARW24" s="71"/>
      <c r="ARX24" s="72"/>
      <c r="ARY24" s="70"/>
      <c r="ARZ24" s="71"/>
      <c r="ASA24" s="71"/>
      <c r="ASB24" s="71"/>
      <c r="ASC24" s="71"/>
      <c r="ASD24" s="71"/>
      <c r="ASE24" s="72"/>
      <c r="ASF24" s="70"/>
      <c r="ASG24" s="71"/>
      <c r="ASH24" s="71"/>
      <c r="ASI24" s="71"/>
      <c r="ASJ24" s="71"/>
      <c r="ASK24" s="71"/>
      <c r="ASL24" s="72"/>
      <c r="ASM24" s="70"/>
      <c r="ASN24" s="71"/>
      <c r="ASO24" s="71"/>
      <c r="ASP24" s="71"/>
      <c r="ASQ24" s="71"/>
      <c r="ASR24" s="71"/>
      <c r="ASS24" s="72"/>
      <c r="AST24" s="70"/>
      <c r="ASU24" s="71"/>
      <c r="ASV24" s="71"/>
      <c r="ASW24" s="71"/>
      <c r="ASX24" s="71"/>
      <c r="ASY24" s="71"/>
      <c r="ASZ24" s="72"/>
      <c r="ATA24" s="70"/>
      <c r="ATB24" s="71"/>
      <c r="ATC24" s="71"/>
      <c r="ATD24" s="71"/>
      <c r="ATE24" s="71"/>
      <c r="ATF24" s="71"/>
      <c r="ATG24" s="72"/>
      <c r="ATH24" s="70"/>
      <c r="ATI24" s="71"/>
      <c r="ATJ24" s="71"/>
      <c r="ATK24" s="71"/>
      <c r="ATL24" s="71"/>
      <c r="ATM24" s="71"/>
      <c r="ATN24" s="72"/>
      <c r="ATO24" s="70"/>
      <c r="ATP24" s="71"/>
      <c r="ATQ24" s="71"/>
      <c r="ATR24" s="71"/>
      <c r="ATS24" s="71"/>
      <c r="ATT24" s="71"/>
      <c r="ATU24" s="72"/>
      <c r="ATV24" s="70"/>
      <c r="ATW24" s="71"/>
      <c r="ATX24" s="71"/>
      <c r="ATY24" s="71"/>
      <c r="ATZ24" s="71"/>
      <c r="AUA24" s="71"/>
      <c r="AUB24" s="72"/>
      <c r="AUC24" s="70"/>
      <c r="AUD24" s="71"/>
      <c r="AUE24" s="71"/>
      <c r="AUF24" s="71"/>
      <c r="AUG24" s="71"/>
      <c r="AUH24" s="71"/>
      <c r="AUI24" s="72"/>
      <c r="AUJ24" s="70"/>
      <c r="AUK24" s="71"/>
      <c r="AUL24" s="71"/>
      <c r="AUM24" s="71"/>
      <c r="AUN24" s="71"/>
      <c r="AUO24" s="71"/>
      <c r="AUP24" s="72"/>
      <c r="AUQ24" s="70"/>
      <c r="AUR24" s="71"/>
      <c r="AUS24" s="71"/>
      <c r="AUT24" s="71"/>
      <c r="AUU24" s="71"/>
      <c r="AUV24" s="71"/>
      <c r="AUW24" s="72"/>
      <c r="AUX24" s="70"/>
      <c r="AUY24" s="71"/>
      <c r="AUZ24" s="71"/>
      <c r="AVA24" s="71"/>
      <c r="AVB24" s="71"/>
      <c r="AVC24" s="71"/>
      <c r="AVD24" s="72"/>
      <c r="AVE24" s="70"/>
      <c r="AVF24" s="71"/>
      <c r="AVG24" s="71"/>
      <c r="AVH24" s="71"/>
      <c r="AVI24" s="71"/>
      <c r="AVJ24" s="71"/>
      <c r="AVK24" s="72"/>
      <c r="AVL24" s="70"/>
      <c r="AVM24" s="71"/>
      <c r="AVN24" s="71"/>
      <c r="AVO24" s="71"/>
      <c r="AVP24" s="71"/>
      <c r="AVQ24" s="71"/>
      <c r="AVR24" s="72"/>
      <c r="AVS24" s="70"/>
      <c r="AVT24" s="71"/>
      <c r="AVU24" s="71"/>
      <c r="AVV24" s="71"/>
      <c r="AVW24" s="71"/>
      <c r="AVX24" s="71"/>
      <c r="AVY24" s="72"/>
      <c r="AVZ24" s="70"/>
      <c r="AWA24" s="71"/>
      <c r="AWB24" s="71"/>
      <c r="AWC24" s="71"/>
      <c r="AWD24" s="71"/>
      <c r="AWE24" s="71"/>
      <c r="AWF24" s="72"/>
      <c r="AWG24" s="70"/>
      <c r="AWH24" s="71"/>
      <c r="AWI24" s="71"/>
      <c r="AWJ24" s="71"/>
      <c r="AWK24" s="71"/>
      <c r="AWL24" s="71"/>
      <c r="AWM24" s="72"/>
      <c r="AWN24" s="70"/>
      <c r="AWO24" s="71"/>
      <c r="AWP24" s="71"/>
      <c r="AWQ24" s="71"/>
      <c r="AWR24" s="71"/>
      <c r="AWS24" s="71"/>
      <c r="AWT24" s="72"/>
      <c r="AWU24" s="70"/>
      <c r="AWV24" s="71"/>
      <c r="AWW24" s="71"/>
      <c r="AWX24" s="71"/>
      <c r="AWY24" s="71"/>
      <c r="AWZ24" s="71"/>
      <c r="AXA24" s="72"/>
      <c r="AXB24" s="70"/>
      <c r="AXC24" s="71"/>
      <c r="AXD24" s="71"/>
      <c r="AXE24" s="71"/>
      <c r="AXF24" s="71"/>
      <c r="AXG24" s="71"/>
      <c r="AXH24" s="72"/>
      <c r="AXI24" s="70"/>
      <c r="AXJ24" s="71"/>
      <c r="AXK24" s="71"/>
      <c r="AXL24" s="71"/>
      <c r="AXM24" s="71"/>
      <c r="AXN24" s="71"/>
      <c r="AXO24" s="72"/>
      <c r="AXP24" s="70"/>
      <c r="AXQ24" s="71"/>
      <c r="AXR24" s="71"/>
      <c r="AXS24" s="71"/>
      <c r="AXT24" s="71"/>
      <c r="AXU24" s="71"/>
      <c r="AXV24" s="72"/>
      <c r="AXW24" s="70"/>
      <c r="AXX24" s="71"/>
      <c r="AXY24" s="71"/>
      <c r="AXZ24" s="71"/>
      <c r="AYA24" s="71"/>
      <c r="AYB24" s="71"/>
      <c r="AYC24" s="72"/>
      <c r="AYD24" s="70"/>
      <c r="AYE24" s="71"/>
      <c r="AYF24" s="71"/>
      <c r="AYG24" s="71"/>
      <c r="AYH24" s="71"/>
      <c r="AYI24" s="71"/>
      <c r="AYJ24" s="72"/>
      <c r="AYK24" s="70"/>
      <c r="AYL24" s="71"/>
      <c r="AYM24" s="71"/>
      <c r="AYN24" s="71"/>
      <c r="AYO24" s="71"/>
      <c r="AYP24" s="71"/>
      <c r="AYQ24" s="72"/>
      <c r="AYR24" s="70"/>
      <c r="AYS24" s="71"/>
      <c r="AYT24" s="71"/>
      <c r="AYU24" s="71"/>
      <c r="AYV24" s="71"/>
      <c r="AYW24" s="71"/>
      <c r="AYX24" s="72"/>
      <c r="AYY24" s="70"/>
      <c r="AYZ24" s="71"/>
      <c r="AZA24" s="71"/>
      <c r="AZB24" s="71"/>
      <c r="AZC24" s="71"/>
      <c r="AZD24" s="71"/>
      <c r="AZE24" s="72"/>
      <c r="AZF24" s="70"/>
      <c r="AZG24" s="71"/>
      <c r="AZH24" s="71"/>
      <c r="AZI24" s="71"/>
      <c r="AZJ24" s="71"/>
      <c r="AZK24" s="71"/>
      <c r="AZL24" s="72"/>
      <c r="AZM24" s="70"/>
      <c r="AZN24" s="71"/>
      <c r="AZO24" s="71"/>
      <c r="AZP24" s="71"/>
      <c r="AZQ24" s="71"/>
      <c r="AZR24" s="71"/>
      <c r="AZS24" s="72"/>
      <c r="AZT24" s="70"/>
      <c r="AZU24" s="71"/>
      <c r="AZV24" s="71"/>
      <c r="AZW24" s="71"/>
      <c r="AZX24" s="71"/>
      <c r="AZY24" s="71"/>
      <c r="AZZ24" s="72"/>
      <c r="BAA24" s="70"/>
      <c r="BAB24" s="71"/>
      <c r="BAC24" s="71"/>
      <c r="BAD24" s="71"/>
      <c r="BAE24" s="71"/>
      <c r="BAF24" s="71"/>
      <c r="BAG24" s="72"/>
      <c r="BAH24" s="70"/>
      <c r="BAI24" s="71"/>
      <c r="BAJ24" s="71"/>
      <c r="BAK24" s="71"/>
      <c r="BAL24" s="71"/>
      <c r="BAM24" s="71"/>
      <c r="BAN24" s="72"/>
      <c r="BAO24" s="70"/>
      <c r="BAP24" s="71"/>
      <c r="BAQ24" s="71"/>
      <c r="BAR24" s="71"/>
      <c r="BAS24" s="71"/>
      <c r="BAT24" s="71"/>
      <c r="BAU24" s="72"/>
      <c r="BAV24" s="70"/>
      <c r="BAW24" s="71"/>
      <c r="BAX24" s="71"/>
      <c r="BAY24" s="71"/>
      <c r="BAZ24" s="71"/>
      <c r="BBA24" s="71"/>
      <c r="BBB24" s="72"/>
      <c r="BBC24" s="70"/>
      <c r="BBD24" s="71"/>
      <c r="BBE24" s="71"/>
      <c r="BBF24" s="71"/>
      <c r="BBG24" s="71"/>
      <c r="BBH24" s="71"/>
      <c r="BBI24" s="72"/>
      <c r="BBJ24" s="70"/>
      <c r="BBK24" s="71"/>
      <c r="BBL24" s="71"/>
      <c r="BBM24" s="71"/>
      <c r="BBN24" s="71"/>
      <c r="BBO24" s="71"/>
      <c r="BBP24" s="72"/>
      <c r="BBQ24" s="70"/>
      <c r="BBR24" s="71"/>
      <c r="BBS24" s="71"/>
      <c r="BBT24" s="71"/>
      <c r="BBU24" s="71"/>
      <c r="BBV24" s="71"/>
      <c r="BBW24" s="72"/>
      <c r="BBX24" s="70"/>
      <c r="BBY24" s="71"/>
      <c r="BBZ24" s="71"/>
      <c r="BCA24" s="71"/>
      <c r="BCB24" s="71"/>
      <c r="BCC24" s="71"/>
      <c r="BCD24" s="72"/>
      <c r="BCE24" s="70"/>
      <c r="BCF24" s="71"/>
      <c r="BCG24" s="71"/>
      <c r="BCH24" s="71"/>
      <c r="BCI24" s="71"/>
      <c r="BCJ24" s="71"/>
      <c r="BCK24" s="72"/>
      <c r="BCL24" s="70"/>
      <c r="BCM24" s="71"/>
      <c r="BCN24" s="71"/>
      <c r="BCO24" s="71"/>
      <c r="BCP24" s="71"/>
      <c r="BCQ24" s="71"/>
      <c r="BCR24" s="72"/>
      <c r="BCS24" s="70"/>
      <c r="BCT24" s="71"/>
      <c r="BCU24" s="71"/>
      <c r="BCV24" s="71"/>
      <c r="BCW24" s="71"/>
      <c r="BCX24" s="71"/>
      <c r="BCY24" s="72"/>
      <c r="BCZ24" s="70"/>
      <c r="BDA24" s="71"/>
      <c r="BDB24" s="71"/>
      <c r="BDC24" s="71"/>
      <c r="BDD24" s="71"/>
      <c r="BDE24" s="71"/>
      <c r="BDF24" s="72"/>
      <c r="BDG24" s="70"/>
      <c r="BDH24" s="71"/>
      <c r="BDI24" s="71"/>
      <c r="BDJ24" s="71"/>
      <c r="BDK24" s="71"/>
      <c r="BDL24" s="71"/>
      <c r="BDM24" s="72"/>
      <c r="BDN24" s="70"/>
      <c r="BDO24" s="71"/>
      <c r="BDP24" s="71"/>
      <c r="BDQ24" s="71"/>
      <c r="BDR24" s="71"/>
      <c r="BDS24" s="71"/>
      <c r="BDT24" s="72"/>
      <c r="BDU24" s="70"/>
      <c r="BDV24" s="71"/>
      <c r="BDW24" s="71"/>
      <c r="BDX24" s="71"/>
      <c r="BDY24" s="71"/>
      <c r="BDZ24" s="71"/>
      <c r="BEA24" s="72"/>
      <c r="BEB24" s="70"/>
      <c r="BEC24" s="71"/>
      <c r="BED24" s="71"/>
      <c r="BEE24" s="71"/>
      <c r="BEF24" s="71"/>
      <c r="BEG24" s="71"/>
      <c r="BEH24" s="72"/>
      <c r="BEI24" s="70"/>
      <c r="BEJ24" s="71"/>
      <c r="BEK24" s="71"/>
      <c r="BEL24" s="71"/>
      <c r="BEM24" s="71"/>
      <c r="BEN24" s="71"/>
      <c r="BEO24" s="72"/>
      <c r="BEP24" s="70"/>
      <c r="BEQ24" s="71"/>
      <c r="BER24" s="71"/>
      <c r="BES24" s="71"/>
      <c r="BET24" s="71"/>
      <c r="BEU24" s="71"/>
      <c r="BEV24" s="72"/>
      <c r="BEW24" s="70"/>
      <c r="BEX24" s="71"/>
      <c r="BEY24" s="71"/>
      <c r="BEZ24" s="71"/>
      <c r="BFA24" s="71"/>
      <c r="BFB24" s="71"/>
      <c r="BFC24" s="72"/>
      <c r="BFD24" s="70"/>
      <c r="BFE24" s="71"/>
      <c r="BFF24" s="71"/>
      <c r="BFG24" s="71"/>
      <c r="BFH24" s="71"/>
      <c r="BFI24" s="71"/>
      <c r="BFJ24" s="72"/>
      <c r="BFK24" s="70"/>
      <c r="BFL24" s="71"/>
      <c r="BFM24" s="71"/>
      <c r="BFN24" s="71"/>
      <c r="BFO24" s="71"/>
      <c r="BFP24" s="71"/>
      <c r="BFQ24" s="72"/>
      <c r="BFR24" s="70"/>
      <c r="BFS24" s="71"/>
      <c r="BFT24" s="71"/>
      <c r="BFU24" s="71"/>
      <c r="BFV24" s="71"/>
      <c r="BFW24" s="71"/>
      <c r="BFX24" s="72"/>
      <c r="BFY24" s="70"/>
      <c r="BFZ24" s="71"/>
      <c r="BGA24" s="71"/>
      <c r="BGB24" s="71"/>
      <c r="BGC24" s="71"/>
      <c r="BGD24" s="71"/>
      <c r="BGE24" s="72"/>
      <c r="BGF24" s="70"/>
      <c r="BGG24" s="71"/>
      <c r="BGH24" s="71"/>
      <c r="BGI24" s="71"/>
      <c r="BGJ24" s="71"/>
      <c r="BGK24" s="71"/>
      <c r="BGL24" s="72"/>
      <c r="BGM24" s="70"/>
      <c r="BGN24" s="71"/>
      <c r="BGO24" s="71"/>
      <c r="BGP24" s="71"/>
      <c r="BGQ24" s="71"/>
      <c r="BGR24" s="71"/>
      <c r="BGS24" s="72"/>
      <c r="BGT24" s="70"/>
      <c r="BGU24" s="71"/>
      <c r="BGV24" s="71"/>
      <c r="BGW24" s="71"/>
      <c r="BGX24" s="71"/>
      <c r="BGY24" s="71"/>
      <c r="BGZ24" s="72"/>
      <c r="BHA24" s="70"/>
      <c r="BHB24" s="71"/>
      <c r="BHC24" s="71"/>
      <c r="BHD24" s="71"/>
      <c r="BHE24" s="71"/>
      <c r="BHF24" s="71"/>
      <c r="BHG24" s="72"/>
      <c r="BHH24" s="70"/>
      <c r="BHI24" s="71"/>
      <c r="BHJ24" s="71"/>
      <c r="BHK24" s="71"/>
      <c r="BHL24" s="71"/>
      <c r="BHM24" s="71"/>
      <c r="BHN24" s="72"/>
      <c r="BHO24" s="70"/>
      <c r="BHP24" s="71"/>
      <c r="BHQ24" s="71"/>
      <c r="BHR24" s="71"/>
      <c r="BHS24" s="71"/>
      <c r="BHT24" s="71"/>
      <c r="BHU24" s="72"/>
      <c r="BHV24" s="70"/>
      <c r="BHW24" s="71"/>
      <c r="BHX24" s="71"/>
      <c r="BHY24" s="71"/>
      <c r="BHZ24" s="71"/>
      <c r="BIA24" s="71"/>
      <c r="BIB24" s="72"/>
      <c r="BIC24" s="70"/>
      <c r="BID24" s="71"/>
      <c r="BIE24" s="71"/>
      <c r="BIF24" s="71"/>
      <c r="BIG24" s="71"/>
      <c r="BIH24" s="71"/>
      <c r="BII24" s="72"/>
      <c r="BIJ24" s="70"/>
      <c r="BIK24" s="71"/>
      <c r="BIL24" s="71"/>
      <c r="BIM24" s="71"/>
      <c r="BIN24" s="71"/>
      <c r="BIO24" s="71"/>
      <c r="BIP24" s="72"/>
      <c r="BIQ24" s="70"/>
      <c r="BIR24" s="71"/>
      <c r="BIS24" s="71"/>
      <c r="BIT24" s="71"/>
      <c r="BIU24" s="71"/>
      <c r="BIV24" s="71"/>
      <c r="BIW24" s="72"/>
      <c r="BIX24" s="70"/>
      <c r="BIY24" s="71"/>
      <c r="BIZ24" s="71"/>
      <c r="BJA24" s="71"/>
      <c r="BJB24" s="71"/>
      <c r="BJC24" s="71"/>
      <c r="BJD24" s="72"/>
      <c r="BJE24" s="70"/>
      <c r="BJF24" s="71"/>
      <c r="BJG24" s="71"/>
      <c r="BJH24" s="71"/>
      <c r="BJI24" s="71"/>
      <c r="BJJ24" s="71"/>
      <c r="BJK24" s="72"/>
      <c r="BJL24" s="70"/>
      <c r="BJM24" s="71"/>
      <c r="BJN24" s="71"/>
      <c r="BJO24" s="71"/>
      <c r="BJP24" s="71"/>
      <c r="BJQ24" s="71"/>
      <c r="BJR24" s="72"/>
      <c r="BJS24" s="70"/>
      <c r="BJT24" s="71"/>
      <c r="BJU24" s="71"/>
      <c r="BJV24" s="71"/>
      <c r="BJW24" s="71"/>
      <c r="BJX24" s="71"/>
      <c r="BJY24" s="72"/>
      <c r="BJZ24" s="70"/>
      <c r="BKA24" s="71"/>
      <c r="BKB24" s="71"/>
      <c r="BKC24" s="71"/>
      <c r="BKD24" s="71"/>
      <c r="BKE24" s="71"/>
      <c r="BKF24" s="72"/>
      <c r="BKG24" s="70"/>
      <c r="BKH24" s="71"/>
      <c r="BKI24" s="71"/>
      <c r="BKJ24" s="71"/>
      <c r="BKK24" s="71"/>
      <c r="BKL24" s="71"/>
      <c r="BKM24" s="72"/>
      <c r="BKN24" s="70"/>
      <c r="BKO24" s="71"/>
      <c r="BKP24" s="71"/>
      <c r="BKQ24" s="71"/>
      <c r="BKR24" s="71"/>
      <c r="BKS24" s="71"/>
      <c r="BKT24" s="72"/>
      <c r="BKU24" s="70"/>
      <c r="BKV24" s="71"/>
      <c r="BKW24" s="71"/>
      <c r="BKX24" s="71"/>
      <c r="BKY24" s="71"/>
      <c r="BKZ24" s="71"/>
      <c r="BLA24" s="72"/>
      <c r="BLB24" s="70"/>
      <c r="BLC24" s="71"/>
      <c r="BLD24" s="71"/>
      <c r="BLE24" s="71"/>
      <c r="BLF24" s="71"/>
      <c r="BLG24" s="71"/>
      <c r="BLH24" s="72"/>
      <c r="BLI24" s="70"/>
      <c r="BLJ24" s="71"/>
      <c r="BLK24" s="71"/>
      <c r="BLL24" s="71"/>
      <c r="BLM24" s="71"/>
      <c r="BLN24" s="71"/>
      <c r="BLO24" s="72"/>
      <c r="BLP24" s="70"/>
      <c r="BLQ24" s="71"/>
      <c r="BLR24" s="71"/>
      <c r="BLS24" s="71"/>
      <c r="BLT24" s="71"/>
      <c r="BLU24" s="71"/>
      <c r="BLV24" s="72"/>
      <c r="BLW24" s="70"/>
      <c r="BLX24" s="71"/>
      <c r="BLY24" s="71"/>
      <c r="BLZ24" s="71"/>
      <c r="BMA24" s="71"/>
      <c r="BMB24" s="71"/>
      <c r="BMC24" s="72"/>
      <c r="BMD24" s="70"/>
      <c r="BME24" s="71"/>
      <c r="BMF24" s="71"/>
      <c r="BMG24" s="71"/>
      <c r="BMH24" s="71"/>
      <c r="BMI24" s="71"/>
      <c r="BMJ24" s="72"/>
      <c r="BMK24" s="70"/>
      <c r="BML24" s="71"/>
      <c r="BMM24" s="71"/>
      <c r="BMN24" s="71"/>
      <c r="BMO24" s="71"/>
      <c r="BMP24" s="71"/>
      <c r="BMQ24" s="72"/>
      <c r="BMR24" s="70"/>
      <c r="BMS24" s="71">
        <v>1</v>
      </c>
      <c r="BMT24" s="71"/>
      <c r="BMU24" s="71"/>
      <c r="BMV24" s="71"/>
      <c r="BMW24" s="71"/>
      <c r="BMX24" s="72"/>
      <c r="BMY24" s="70">
        <v>1</v>
      </c>
      <c r="BMZ24" s="71">
        <v>1</v>
      </c>
      <c r="BNA24" s="71">
        <v>1</v>
      </c>
      <c r="BNB24" s="71"/>
      <c r="BNC24" s="71"/>
      <c r="BND24" s="71"/>
      <c r="BNE24" s="72"/>
      <c r="BNF24" s="70">
        <v>1</v>
      </c>
      <c r="BNG24" s="71"/>
      <c r="BNH24" s="71"/>
      <c r="BNI24" s="71"/>
      <c r="BNJ24" s="71"/>
      <c r="BNK24" s="71"/>
      <c r="BNL24" s="72"/>
      <c r="BNM24" s="70"/>
      <c r="BNN24" s="71"/>
      <c r="BNO24" s="71"/>
      <c r="BNP24" s="71"/>
      <c r="BNQ24" s="71"/>
      <c r="BNR24" s="71"/>
      <c r="BNS24" s="72"/>
      <c r="BNT24" s="70"/>
      <c r="BNU24" s="71"/>
      <c r="BNV24" s="71"/>
      <c r="BNW24" s="71"/>
      <c r="BNX24" s="71"/>
      <c r="BNY24" s="71"/>
      <c r="BNZ24" s="72"/>
      <c r="BOA24" s="70"/>
      <c r="BOB24" s="71"/>
      <c r="BOC24" s="71"/>
      <c r="BOD24" s="71"/>
      <c r="BOE24" s="71"/>
      <c r="BOF24" s="71"/>
      <c r="BOG24" s="72"/>
      <c r="BOH24" s="70"/>
      <c r="BOI24" s="71"/>
      <c r="BOJ24" s="71"/>
      <c r="BOK24" s="71"/>
      <c r="BOL24" s="71"/>
      <c r="BOM24" s="71"/>
      <c r="BON24" s="72"/>
      <c r="BOO24" s="70"/>
      <c r="BOP24" s="71"/>
      <c r="BOQ24" s="71"/>
      <c r="BOR24" s="71"/>
      <c r="BOS24" s="71"/>
      <c r="BOT24" s="71"/>
      <c r="BOU24" s="72"/>
      <c r="BOV24" s="70"/>
      <c r="BOW24" s="71"/>
      <c r="BOX24" s="71"/>
      <c r="BOY24" s="71"/>
      <c r="BOZ24" s="71"/>
      <c r="BPA24" s="71"/>
      <c r="BPB24" s="72"/>
      <c r="BPC24" s="70"/>
      <c r="BPD24" s="71"/>
      <c r="BPE24" s="71"/>
      <c r="BPF24" s="71"/>
      <c r="BPG24" s="71"/>
      <c r="BPH24" s="71"/>
      <c r="BPI24" s="72"/>
      <c r="BPJ24" s="70"/>
      <c r="BPK24" s="71"/>
      <c r="BPL24" s="71"/>
      <c r="BPM24" s="71"/>
      <c r="BPN24" s="71"/>
      <c r="BPO24" s="71"/>
      <c r="BPP24" s="72"/>
      <c r="BPQ24" s="70"/>
      <c r="BPR24" s="71"/>
      <c r="BPS24" s="71"/>
      <c r="BPT24" s="71"/>
      <c r="BPU24" s="71"/>
      <c r="BPV24" s="71"/>
      <c r="BPW24" s="72"/>
      <c r="BPX24" s="70"/>
      <c r="BPY24" s="71"/>
      <c r="BPZ24" s="71"/>
      <c r="BQA24" s="71"/>
      <c r="BQB24" s="71"/>
      <c r="BQC24" s="71"/>
      <c r="BQD24" s="72"/>
      <c r="BQE24" s="70"/>
      <c r="BQF24" s="71"/>
      <c r="BQG24" s="71"/>
      <c r="BQH24" s="71"/>
      <c r="BQI24" s="71"/>
      <c r="BQJ24" s="71"/>
      <c r="BQK24" s="72"/>
      <c r="BQL24" s="70"/>
      <c r="BQM24" s="71"/>
      <c r="BQN24" s="71"/>
      <c r="BQO24" s="71"/>
      <c r="BQP24" s="71"/>
      <c r="BQQ24" s="71"/>
      <c r="BQR24" s="72"/>
      <c r="BQS24" s="70"/>
      <c r="BQT24" s="71"/>
      <c r="BQU24" s="71"/>
      <c r="BQV24" s="71"/>
      <c r="BQW24" s="71"/>
      <c r="BQX24" s="71"/>
      <c r="BQY24" s="72"/>
      <c r="BQZ24" s="70"/>
      <c r="BRA24" s="71"/>
      <c r="BRB24" s="71"/>
      <c r="BRC24" s="71"/>
      <c r="BRD24" s="71"/>
      <c r="BRE24" s="71"/>
      <c r="BRF24" s="72"/>
      <c r="BRG24" s="70"/>
      <c r="BRH24" s="71"/>
      <c r="BRI24" s="71"/>
      <c r="BRJ24" s="71"/>
      <c r="BRK24" s="71"/>
      <c r="BRL24" s="71"/>
      <c r="BRM24" s="72"/>
      <c r="BRN24" s="70"/>
      <c r="BRO24" s="71"/>
      <c r="BRP24" s="71"/>
      <c r="BRQ24" s="71"/>
      <c r="BRR24" s="71"/>
      <c r="BRS24" s="71"/>
      <c r="BRT24" s="72"/>
      <c r="BRU24" s="70"/>
      <c r="BRV24" s="71"/>
      <c r="BRW24" s="71"/>
      <c r="BRX24" s="71"/>
      <c r="BRY24" s="71"/>
      <c r="BRZ24" s="71"/>
      <c r="BSA24" s="72"/>
      <c r="BSB24" s="70"/>
      <c r="BSC24" s="71"/>
      <c r="BSD24" s="71"/>
      <c r="BSE24" s="71"/>
      <c r="BSF24" s="71"/>
      <c r="BSG24" s="71"/>
      <c r="BSH24" s="72"/>
      <c r="BSI24" s="70"/>
      <c r="BSJ24" s="71"/>
      <c r="BSK24" s="71"/>
      <c r="BSL24" s="71"/>
      <c r="BSM24" s="71"/>
      <c r="BSN24" s="71"/>
      <c r="BSO24" s="72"/>
      <c r="BSP24" s="70"/>
      <c r="BSQ24" s="71"/>
      <c r="BSR24" s="71"/>
      <c r="BSS24" s="71"/>
      <c r="BST24" s="71"/>
      <c r="BSU24" s="71"/>
      <c r="BSV24" s="72"/>
      <c r="BSW24" s="70"/>
      <c r="BSX24" s="71"/>
      <c r="BSY24" s="71"/>
      <c r="BSZ24" s="71"/>
      <c r="BTA24" s="71"/>
      <c r="BTB24" s="71"/>
      <c r="BTC24" s="72"/>
      <c r="BTD24" s="70"/>
      <c r="BTE24" s="71"/>
      <c r="BTF24" s="71"/>
      <c r="BTG24" s="71"/>
      <c r="BTH24" s="71"/>
      <c r="BTI24" s="71"/>
      <c r="BTJ24" s="72"/>
      <c r="BTK24" s="70"/>
      <c r="BTL24" s="71"/>
      <c r="BTM24" s="71"/>
      <c r="BTN24" s="71"/>
      <c r="BTO24" s="71"/>
      <c r="BTP24" s="71"/>
      <c r="BTQ24" s="72"/>
      <c r="BTR24" s="70"/>
      <c r="BTS24" s="71"/>
      <c r="BTT24" s="71"/>
      <c r="BTU24" s="71"/>
      <c r="BTV24" s="71"/>
      <c r="BTW24" s="71"/>
      <c r="BTX24" s="72"/>
      <c r="BTY24" s="70"/>
      <c r="BTZ24" s="71"/>
      <c r="BUA24" s="71"/>
      <c r="BUB24" s="71"/>
      <c r="BUC24" s="71"/>
      <c r="BUD24" s="71"/>
      <c r="BUE24" s="72"/>
      <c r="BUF24" s="70"/>
      <c r="BUG24" s="71"/>
      <c r="BUH24" s="71"/>
      <c r="BUI24" s="71"/>
      <c r="BUJ24" s="71"/>
      <c r="BUK24" s="71"/>
      <c r="BUL24" s="72"/>
      <c r="BUM24" s="70"/>
      <c r="BUN24" s="71"/>
      <c r="BUO24" s="71"/>
      <c r="BUP24" s="71"/>
      <c r="BUQ24" s="71"/>
      <c r="BUR24" s="71"/>
      <c r="BUS24" s="72"/>
      <c r="BUT24" s="70"/>
      <c r="BUU24" s="71"/>
      <c r="BUV24" s="71"/>
      <c r="BUW24" s="71"/>
      <c r="BUX24" s="71"/>
      <c r="BUY24" s="71"/>
      <c r="BUZ24" s="72"/>
      <c r="BVA24" s="70"/>
      <c r="BVB24" s="71"/>
      <c r="BVC24" s="71"/>
      <c r="BVD24" s="71"/>
      <c r="BVE24" s="71"/>
      <c r="BVF24" s="71"/>
      <c r="BVG24" s="72"/>
      <c r="BVH24" s="70"/>
      <c r="BVI24" s="71"/>
      <c r="BVJ24" s="71"/>
      <c r="BVK24" s="71"/>
      <c r="BVL24" s="71"/>
      <c r="BVM24" s="71"/>
      <c r="BVN24" s="72"/>
      <c r="BVO24" s="70"/>
      <c r="BVP24" s="71"/>
      <c r="BVQ24" s="71"/>
      <c r="BVR24" s="71"/>
      <c r="BVS24" s="71"/>
      <c r="BVT24" s="71"/>
      <c r="BVU24" s="72"/>
      <c r="BVV24" s="70"/>
      <c r="BVW24" s="71"/>
      <c r="BVX24" s="71"/>
      <c r="BVY24" s="71"/>
      <c r="BVZ24" s="71"/>
      <c r="BWA24" s="71"/>
      <c r="BWB24" s="72"/>
      <c r="BWC24" s="70"/>
      <c r="BWD24" s="71"/>
      <c r="BWE24" s="71"/>
      <c r="BWF24" s="71"/>
      <c r="BWG24" s="71"/>
      <c r="BWH24" s="71"/>
      <c r="BWI24" s="72"/>
      <c r="BWJ24" s="70"/>
      <c r="BWK24" s="71"/>
      <c r="BWL24" s="71"/>
      <c r="BWM24" s="71"/>
      <c r="BWN24" s="71"/>
      <c r="BWO24" s="71"/>
      <c r="BWP24" s="72"/>
      <c r="BWQ24" s="70"/>
      <c r="BWR24" s="71"/>
      <c r="BWS24" s="71"/>
      <c r="BWT24" s="71"/>
      <c r="BWU24" s="71"/>
      <c r="BWV24" s="71"/>
      <c r="BWW24" s="72"/>
      <c r="BWX24" s="70"/>
      <c r="BWY24" s="71"/>
      <c r="BWZ24" s="71"/>
      <c r="BXA24" s="71"/>
      <c r="BXB24" s="71"/>
      <c r="BXC24" s="71"/>
      <c r="BXD24" s="72"/>
      <c r="BXE24" s="70"/>
      <c r="BXF24" s="71"/>
      <c r="BXG24" s="71"/>
      <c r="BXH24" s="71"/>
      <c r="BXI24" s="71"/>
      <c r="BXJ24" s="71"/>
      <c r="BXK24" s="72"/>
      <c r="BXL24" s="70"/>
      <c r="BXM24" s="71"/>
      <c r="BXN24" s="71"/>
      <c r="BXO24" s="71"/>
      <c r="BXP24" s="71"/>
      <c r="BXQ24" s="71"/>
      <c r="BXR24" s="72"/>
      <c r="BXS24" s="70"/>
      <c r="BXT24" s="71"/>
      <c r="BXU24" s="71"/>
      <c r="BXV24" s="71"/>
      <c r="BXW24" s="71"/>
      <c r="BXX24" s="71"/>
      <c r="BXY24" s="72"/>
      <c r="BXZ24" s="70"/>
      <c r="BYA24" s="71"/>
      <c r="BYB24" s="71"/>
      <c r="BYC24" s="71"/>
      <c r="BYD24" s="71"/>
      <c r="BYE24" s="71"/>
      <c r="BYF24" s="72"/>
      <c r="BYG24" s="70"/>
      <c r="BYH24" s="71"/>
      <c r="BYI24" s="71"/>
      <c r="BYJ24" s="71"/>
      <c r="BYK24" s="71"/>
      <c r="BYL24" s="71"/>
      <c r="BYM24" s="72"/>
      <c r="BYN24" s="70"/>
      <c r="BYO24" s="71"/>
      <c r="BYP24" s="71"/>
      <c r="BYQ24" s="71"/>
      <c r="BYR24" s="71"/>
      <c r="BYS24" s="71"/>
      <c r="BYT24" s="72"/>
      <c r="BYU24" s="70"/>
      <c r="BYV24" s="71"/>
      <c r="BYW24" s="71"/>
      <c r="BYX24" s="71"/>
      <c r="BYY24" s="71"/>
      <c r="BYZ24" s="71"/>
      <c r="BZA24" s="72"/>
      <c r="BZB24" s="70"/>
      <c r="BZC24" s="71"/>
      <c r="BZD24" s="71"/>
      <c r="BZE24" s="71"/>
      <c r="BZF24" s="71"/>
      <c r="BZG24" s="71"/>
      <c r="BZH24" s="72"/>
      <c r="BZI24" s="70"/>
      <c r="BZJ24" s="71"/>
      <c r="BZK24" s="71"/>
      <c r="BZL24" s="71"/>
      <c r="BZM24" s="71"/>
      <c r="BZN24" s="71"/>
      <c r="BZO24" s="72"/>
      <c r="BZP24" s="70"/>
      <c r="BZQ24" s="71"/>
      <c r="BZR24" s="71"/>
      <c r="BZS24" s="71"/>
      <c r="BZT24" s="71"/>
      <c r="BZU24" s="71"/>
      <c r="BZV24" s="72"/>
      <c r="BZW24" s="70"/>
      <c r="BZX24" s="71"/>
      <c r="BZY24" s="71"/>
      <c r="BZZ24" s="71"/>
      <c r="CAA24" s="71"/>
      <c r="CAB24" s="71"/>
      <c r="CAC24" s="72"/>
      <c r="CAD24" s="70"/>
      <c r="CAE24" s="71"/>
      <c r="CAF24" s="71"/>
      <c r="CAG24" s="71"/>
      <c r="CAH24" s="71"/>
      <c r="CAI24" s="71"/>
      <c r="CAJ24" s="72"/>
      <c r="CAK24" s="70"/>
      <c r="CAL24" s="71"/>
      <c r="CAM24" s="71"/>
      <c r="CAN24" s="71"/>
      <c r="CAO24" s="71"/>
      <c r="CAP24" s="71"/>
      <c r="CAQ24" s="72"/>
      <c r="CAR24" s="70"/>
      <c r="CAS24" s="71"/>
      <c r="CAT24" s="71"/>
      <c r="CAU24" s="71"/>
      <c r="CAV24" s="71"/>
      <c r="CAW24" s="71"/>
      <c r="CAX24" s="72"/>
      <c r="CAY24" s="70"/>
      <c r="CAZ24" s="71"/>
      <c r="CBA24" s="71"/>
      <c r="CBB24" s="71"/>
      <c r="CBC24" s="71"/>
      <c r="CBD24" s="71"/>
      <c r="CBE24" s="72"/>
      <c r="CBF24" s="70"/>
      <c r="CBG24" s="71"/>
      <c r="CBH24" s="71"/>
      <c r="CBI24" s="71"/>
      <c r="CBJ24" s="71"/>
      <c r="CBK24" s="71"/>
      <c r="CBL24" s="72"/>
      <c r="CBM24" s="70"/>
      <c r="CBN24" s="71"/>
      <c r="CBO24" s="71"/>
      <c r="CBP24" s="71"/>
      <c r="CBQ24" s="71"/>
      <c r="CBR24" s="71"/>
      <c r="CBS24" s="72">
        <v>1</v>
      </c>
      <c r="CBT24" s="70"/>
      <c r="CBU24" s="71">
        <v>1</v>
      </c>
      <c r="CBV24" s="71"/>
      <c r="CBW24" s="71"/>
      <c r="CBX24" s="71"/>
      <c r="CBY24" s="71"/>
      <c r="CBZ24" s="72"/>
      <c r="CCA24" s="70"/>
      <c r="CCB24" s="71"/>
      <c r="CCC24" s="71"/>
      <c r="CCD24" s="71"/>
      <c r="CCE24" s="71"/>
      <c r="CCF24" s="71"/>
      <c r="CCG24" s="72"/>
      <c r="CCH24" s="70"/>
      <c r="CCI24" s="71"/>
      <c r="CCJ24" s="71"/>
      <c r="CCK24" s="71"/>
      <c r="CCL24" s="71"/>
      <c r="CCM24" s="71"/>
      <c r="CCN24" s="72"/>
      <c r="CCO24" s="70"/>
      <c r="CCP24" s="71"/>
      <c r="CCQ24" s="71"/>
      <c r="CCR24" s="71"/>
      <c r="CCS24" s="71"/>
      <c r="CCT24" s="71"/>
      <c r="CCU24" s="72"/>
      <c r="CCV24" s="70"/>
      <c r="CCW24" s="71"/>
      <c r="CCX24" s="71"/>
      <c r="CCY24" s="71"/>
      <c r="CCZ24" s="71"/>
      <c r="CDA24" s="71"/>
      <c r="CDB24" s="72"/>
      <c r="CDC24" s="70"/>
      <c r="CDD24" s="71"/>
      <c r="CDE24" s="71"/>
      <c r="CDF24" s="71"/>
      <c r="CDG24" s="71"/>
      <c r="CDH24" s="71"/>
      <c r="CDI24" s="72"/>
      <c r="CDJ24" s="70"/>
      <c r="CDK24" s="71"/>
      <c r="CDL24" s="71"/>
      <c r="CDM24" s="71"/>
      <c r="CDN24" s="71"/>
      <c r="CDO24" s="71"/>
      <c r="CDP24" s="72"/>
      <c r="CDQ24" s="70"/>
      <c r="CDR24" s="71"/>
      <c r="CDS24" s="71"/>
      <c r="CDT24" s="71"/>
      <c r="CDU24" s="71"/>
      <c r="CDV24" s="71"/>
      <c r="CDW24" s="72"/>
      <c r="CDX24" s="70"/>
      <c r="CDY24" s="71"/>
      <c r="CDZ24" s="71"/>
      <c r="CEA24" s="71"/>
      <c r="CEB24" s="71"/>
      <c r="CEC24" s="71"/>
      <c r="CED24" s="72"/>
      <c r="CEE24" s="70"/>
      <c r="CEF24" s="71"/>
      <c r="CEG24" s="71"/>
      <c r="CEH24" s="71"/>
      <c r="CEI24" s="71"/>
      <c r="CEJ24" s="71"/>
      <c r="CEK24" s="72"/>
      <c r="CEL24" s="70"/>
      <c r="CEM24" s="71"/>
      <c r="CEN24" s="71"/>
      <c r="CEO24" s="71"/>
      <c r="CEP24" s="71"/>
      <c r="CEQ24" s="71"/>
      <c r="CER24" s="72"/>
      <c r="CES24" s="70"/>
      <c r="CET24" s="71"/>
      <c r="CEU24" s="71"/>
      <c r="CEV24" s="71"/>
      <c r="CEW24" s="71"/>
      <c r="CEX24" s="71"/>
      <c r="CEY24" s="72"/>
      <c r="CEZ24" s="70"/>
      <c r="CFA24" s="71"/>
      <c r="CFB24" s="71"/>
      <c r="CFC24" s="71"/>
      <c r="CFD24" s="71"/>
      <c r="CFE24" s="71"/>
      <c r="CFF24" s="72"/>
      <c r="CFG24" s="70"/>
      <c r="CFH24" s="71"/>
      <c r="CFI24" s="71"/>
      <c r="CFJ24" s="71"/>
      <c r="CFK24" s="71"/>
      <c r="CFL24" s="71"/>
      <c r="CFM24" s="72"/>
      <c r="CFN24" s="70"/>
      <c r="CFO24" s="71"/>
      <c r="CFP24" s="71"/>
      <c r="CFQ24" s="71"/>
      <c r="CFR24" s="71"/>
      <c r="CFS24" s="71"/>
      <c r="CFT24" s="72"/>
      <c r="CFU24" s="70"/>
      <c r="CFV24" s="71"/>
      <c r="CFW24" s="71"/>
      <c r="CFX24" s="71"/>
      <c r="CFY24" s="71"/>
      <c r="CFZ24" s="71"/>
      <c r="CGA24" s="72"/>
      <c r="CGB24" s="70"/>
      <c r="CGC24" s="71"/>
      <c r="CGD24" s="71"/>
      <c r="CGE24" s="71"/>
      <c r="CGF24" s="71"/>
      <c r="CGG24" s="71"/>
      <c r="CGH24" s="72"/>
      <c r="CGI24" s="70"/>
      <c r="CGJ24" s="71"/>
      <c r="CGK24" s="71"/>
      <c r="CGL24" s="71"/>
      <c r="CGM24" s="71"/>
      <c r="CGN24" s="71"/>
      <c r="CGO24" s="72"/>
      <c r="CGP24" s="70"/>
      <c r="CGQ24" s="71"/>
      <c r="CGR24" s="71"/>
      <c r="CGS24" s="71"/>
      <c r="CGT24" s="71"/>
      <c r="CGU24" s="71"/>
      <c r="CGV24" s="72"/>
      <c r="CGW24" s="70"/>
      <c r="CGX24" s="71"/>
      <c r="CGY24" s="71"/>
      <c r="CGZ24" s="71"/>
      <c r="CHA24" s="71"/>
      <c r="CHB24" s="71"/>
      <c r="CHC24" s="72"/>
    </row>
    <row r="25" spans="1:2239" ht="15" customHeight="1">
      <c r="A25" s="124">
        <v>31</v>
      </c>
      <c r="B25" s="195">
        <v>17</v>
      </c>
      <c r="E25" s="197" t="s">
        <v>193</v>
      </c>
      <c r="G25" s="198">
        <v>45366</v>
      </c>
      <c r="H25" s="199">
        <f t="shared" si="277"/>
        <v>2.4</v>
      </c>
      <c r="I25" s="200" t="str">
        <f>IF(ISERROR(INDEX(社員情報!$A:$Z,MATCH($A25,社員情報!$A:$A,0),16))=TRUE,
       "-",
       IF(INDEX(社員情報!$A:$Z,MATCH($A25,社員情報!$A:$A,0),16)=0,
           IF(OR(ISERROR(INDEX(社員情報!$A:$Z,MATCH($A25,社員情報!$A:$A,0),10))=TRUE,INDEX(社員情報!$A:$Z,MATCH($A25,社員情報!$A:$A,0),10)=0),
               "-",
               INDEX(社員情報!$A:$Z,MATCH($A25,社員情報!$A:$A,0),10)),
           INDEX(社員情報!$A:$Z,MATCH($A25,社員情報!$A:$A,0),16)))</f>
        <v>-</v>
      </c>
      <c r="J25" s="201" t="str">
        <f>IF(ISERROR(INDEX(社員情報!$A:$Z,MATCH($A25,社員情報!$A:$A,0),17))=TRUE,
       "-",
       IF(INDEX(社員情報!$A:$Z,MATCH($A25,社員情報!$A:$A,0),16)=0,
           IF(OR(ISERROR(INDEX(社員情報!$A:$Z,MATCH($A25,社員情報!$A:$A,0),11))=TRUE,INDEX(社員情報!$A:$Z,MATCH($A25,社員情報!$A:$A,0),11)=0),
               "-",
               INDEX(社員情報!$A:$Z,MATCH($A25,社員情報!$A:$A,0),11)),
           INDEX(社員情報!$A:$Z,MATCH($A25,社員情報!$A:$A,0),17)))</f>
        <v>-</v>
      </c>
      <c r="K25" s="202">
        <f>IF(ISERROR(INDEX(社員情報!$A:$R,MATCH($A25,社員情報!$A:$A,0),18))=TRUE,
       0,
       INDEX(社員情報!$A:$R,MATCH($A25,社員情報!$A:$A,0),18))</f>
        <v>0</v>
      </c>
      <c r="N25" s="203">
        <f ca="1">IF(ISERROR(INDEX(社員情報!$A:$O,MATCH($A25,社員情報!$A:$A,0),13))=TRUE,
       0,
       INDEX(社員情報!$A:$O,MATCH($A25,社員情報!$A:$A,0),13))</f>
        <v>11</v>
      </c>
      <c r="O25" s="204">
        <f ca="1">INDEX(社員情報!$A:$O,MATCH($A25,社員情報!$A:$A,0),MATCH(O$11,社員情報!$2:$2,0))</f>
        <v>7</v>
      </c>
      <c r="P25" s="205">
        <f t="shared" si="278"/>
        <v>0</v>
      </c>
      <c r="Q25" s="205">
        <f t="shared" si="279"/>
        <v>0</v>
      </c>
      <c r="R25" s="205">
        <f t="shared" si="280"/>
        <v>0</v>
      </c>
      <c r="S25" s="205">
        <f t="shared" si="281"/>
        <v>0</v>
      </c>
      <c r="T25" s="205">
        <f t="shared" si="282"/>
        <v>0</v>
      </c>
      <c r="U25" s="205">
        <f t="shared" si="283"/>
        <v>0</v>
      </c>
      <c r="V25" s="205">
        <f t="shared" si="284"/>
        <v>0</v>
      </c>
      <c r="W25" s="205">
        <f t="shared" si="285"/>
        <v>0</v>
      </c>
      <c r="X25" s="205">
        <f t="shared" si="286"/>
        <v>0</v>
      </c>
      <c r="Y25" s="205">
        <f t="shared" si="287"/>
        <v>0</v>
      </c>
      <c r="Z25" s="205">
        <f t="shared" si="288"/>
        <v>0</v>
      </c>
      <c r="AA25" s="205">
        <f t="shared" si="289"/>
        <v>0</v>
      </c>
      <c r="AB25" s="204">
        <f t="shared" si="290"/>
        <v>0</v>
      </c>
      <c r="AC25" s="206" t="str">
        <f ca="1">IF(ISERROR(INDEX(社員情報!$A:$AC,MATCH($A25,社員情報!$A:$A,0),MATCH(AC$11,社員情報!$2:$2,0)))=TRUE,
       "-",
       IF($AD25="-",
           "-",
           INDEX(社員情報!$A:$AC,MATCH($A25,社員情報!$A:$A,0),MATCH(AC$11,社員情報!$2:$2,0))))</f>
        <v>-</v>
      </c>
      <c r="AD25" s="207" t="str">
        <f>IF(ISERROR(INDEX(社員情報!$A:$AB,MATCH($A25,社員情報!$A:$A,0),23))=TRUE,
       "-",
       IF(OR(INDEX(社員情報!$A:$AB,MATCH($A25,社員情報!$A:$A,0),25)="-",
              INDEX(社員情報!$A:$AB,MATCH($A25,社員情報!$A:$A,0),23)=0,
              INDEX(社員情報!$A:$AB,MATCH($A25,社員情報!$A:$A,0),24)&lt;DATE($E$10,$F$10,1)),
           "-",
           INDEX(社員情報!$A:$AB,MATCH($A25,社員情報!$A:$A,0),23)))</f>
        <v>-</v>
      </c>
      <c r="AE25" s="207" t="str">
        <f>IF(ISERROR(INDEX(社員情報!$A:$AB,MATCH($A25,社員情報!$A:$A,0),24))=TRUE,
       "-",
       IF($AD25="-",
           "-",
           INDEX(社員情報!$A:$AB,MATCH($A25,社員情報!$A:$A,0),24)))</f>
        <v>-</v>
      </c>
      <c r="AF25" s="208">
        <f ca="1">IF(ISERROR(INDEX(社員情報!$A:$O,MATCH($A25,社員情報!$A:$A,0),MATCH(AF$11,社員情報!$2:$2,0)))=TRUE,
       0,
       IF(INDEX(社員情報!$A:$O,MATCH($A25,社員情報!$A:$A,0),MATCH(AF$11,社員情報!$2:$2,0))&lt;0,
           0,
           INDEX(社員情報!$A:$O,MATCH($A25,社員情報!$A:$A,0),MATCH(AF$11,社員情報!$2:$2,0))))</f>
        <v>0</v>
      </c>
      <c r="AI25" s="70"/>
      <c r="AJ25" s="71"/>
      <c r="AK25" s="71"/>
      <c r="AL25" s="71"/>
      <c r="AM25" s="71"/>
      <c r="AN25" s="71"/>
      <c r="AO25" s="72"/>
      <c r="AP25" s="70"/>
      <c r="AQ25" s="71"/>
      <c r="AR25" s="71"/>
      <c r="AS25" s="71"/>
      <c r="AT25" s="71"/>
      <c r="AU25" s="71"/>
      <c r="AV25" s="72"/>
      <c r="AW25" s="70"/>
      <c r="AX25" s="71"/>
      <c r="AY25" s="71"/>
      <c r="AZ25" s="71"/>
      <c r="BA25" s="71"/>
      <c r="BB25" s="71"/>
      <c r="BC25" s="72"/>
      <c r="BD25" s="70"/>
      <c r="BE25" s="71"/>
      <c r="BF25" s="71"/>
      <c r="BG25" s="71"/>
      <c r="BH25" s="71"/>
      <c r="BI25" s="71"/>
      <c r="BJ25" s="72"/>
      <c r="BK25" s="70"/>
      <c r="BL25" s="71"/>
      <c r="BM25" s="71"/>
      <c r="BN25" s="71"/>
      <c r="BO25" s="71"/>
      <c r="BP25" s="71"/>
      <c r="BQ25" s="72"/>
      <c r="BR25" s="70"/>
      <c r="BS25" s="71"/>
      <c r="BT25" s="71"/>
      <c r="BU25" s="71"/>
      <c r="BV25" s="71"/>
      <c r="BW25" s="71"/>
      <c r="BX25" s="72"/>
      <c r="BY25" s="70"/>
      <c r="BZ25" s="71"/>
      <c r="CA25" s="71"/>
      <c r="CB25" s="71"/>
      <c r="CC25" s="71"/>
      <c r="CD25" s="71"/>
      <c r="CE25" s="72"/>
      <c r="CF25" s="70"/>
      <c r="CG25" s="71"/>
      <c r="CH25" s="71"/>
      <c r="CI25" s="71"/>
      <c r="CJ25" s="71"/>
      <c r="CK25" s="71"/>
      <c r="CL25" s="72"/>
      <c r="CM25" s="70"/>
      <c r="CN25" s="71"/>
      <c r="CO25" s="71"/>
      <c r="CP25" s="71"/>
      <c r="CQ25" s="71"/>
      <c r="CR25" s="71"/>
      <c r="CS25" s="72"/>
      <c r="CT25" s="70"/>
      <c r="CU25" s="71"/>
      <c r="CV25" s="71"/>
      <c r="CW25" s="71"/>
      <c r="CX25" s="71"/>
      <c r="CY25" s="71"/>
      <c r="CZ25" s="72"/>
      <c r="DA25" s="70"/>
      <c r="DB25" s="71"/>
      <c r="DC25" s="71"/>
      <c r="DD25" s="71"/>
      <c r="DE25" s="71"/>
      <c r="DF25" s="71"/>
      <c r="DG25" s="72"/>
      <c r="DH25" s="70"/>
      <c r="DI25" s="71"/>
      <c r="DJ25" s="71"/>
      <c r="DK25" s="71"/>
      <c r="DL25" s="71"/>
      <c r="DM25" s="71"/>
      <c r="DN25" s="72"/>
      <c r="DO25" s="70"/>
      <c r="DP25" s="71"/>
      <c r="DQ25" s="71"/>
      <c r="DR25" s="71"/>
      <c r="DS25" s="71"/>
      <c r="DT25" s="71"/>
      <c r="DU25" s="72"/>
      <c r="DV25" s="70"/>
      <c r="DW25" s="71"/>
      <c r="DX25" s="71"/>
      <c r="DY25" s="71"/>
      <c r="DZ25" s="71"/>
      <c r="EA25" s="71"/>
      <c r="EB25" s="72"/>
      <c r="EC25" s="70"/>
      <c r="ED25" s="71"/>
      <c r="EE25" s="71"/>
      <c r="EF25" s="71"/>
      <c r="EG25" s="71"/>
      <c r="EH25" s="71"/>
      <c r="EI25" s="72"/>
      <c r="EJ25" s="70"/>
      <c r="EK25" s="71"/>
      <c r="EL25" s="71"/>
      <c r="EM25" s="71"/>
      <c r="EN25" s="71"/>
      <c r="EO25" s="71"/>
      <c r="EP25" s="72"/>
      <c r="EQ25" s="70"/>
      <c r="ER25" s="71"/>
      <c r="ES25" s="71"/>
      <c r="ET25" s="71"/>
      <c r="EU25" s="71"/>
      <c r="EV25" s="71"/>
      <c r="EW25" s="72"/>
      <c r="EX25" s="70"/>
      <c r="EY25" s="71"/>
      <c r="EZ25" s="71"/>
      <c r="FA25" s="71"/>
      <c r="FB25" s="71"/>
      <c r="FC25" s="71"/>
      <c r="FD25" s="72"/>
      <c r="FE25" s="70"/>
      <c r="FF25" s="71"/>
      <c r="FG25" s="71"/>
      <c r="FH25" s="71"/>
      <c r="FI25" s="71"/>
      <c r="FJ25" s="71"/>
      <c r="FK25" s="72"/>
      <c r="FL25" s="70"/>
      <c r="FM25" s="71"/>
      <c r="FN25" s="71"/>
      <c r="FO25" s="71"/>
      <c r="FP25" s="71"/>
      <c r="FQ25" s="71"/>
      <c r="FR25" s="72"/>
      <c r="FS25" s="70"/>
      <c r="FT25" s="71"/>
      <c r="FU25" s="71"/>
      <c r="FV25" s="71"/>
      <c r="FW25" s="71"/>
      <c r="FX25" s="71"/>
      <c r="FY25" s="72"/>
      <c r="FZ25" s="70"/>
      <c r="GA25" s="71"/>
      <c r="GB25" s="71"/>
      <c r="GC25" s="71"/>
      <c r="GD25" s="71"/>
      <c r="GE25" s="71"/>
      <c r="GF25" s="72"/>
      <c r="GG25" s="70"/>
      <c r="GH25" s="71"/>
      <c r="GI25" s="71"/>
      <c r="GJ25" s="71"/>
      <c r="GK25" s="71"/>
      <c r="GL25" s="71"/>
      <c r="GM25" s="72"/>
      <c r="GN25" s="70"/>
      <c r="GO25" s="71"/>
      <c r="GP25" s="71"/>
      <c r="GQ25" s="71"/>
      <c r="GR25" s="71"/>
      <c r="GS25" s="71"/>
      <c r="GT25" s="72"/>
      <c r="GU25" s="70"/>
      <c r="GV25" s="71"/>
      <c r="GW25" s="71"/>
      <c r="GX25" s="71"/>
      <c r="GY25" s="71"/>
      <c r="GZ25" s="71"/>
      <c r="HA25" s="72"/>
      <c r="HB25" s="70"/>
      <c r="HC25" s="71"/>
      <c r="HD25" s="71"/>
      <c r="HE25" s="71"/>
      <c r="HF25" s="71"/>
      <c r="HG25" s="71"/>
      <c r="HH25" s="72"/>
      <c r="HI25" s="70"/>
      <c r="HJ25" s="71"/>
      <c r="HK25" s="71"/>
      <c r="HL25" s="71"/>
      <c r="HM25" s="71"/>
      <c r="HN25" s="71"/>
      <c r="HO25" s="72"/>
      <c r="HP25" s="70"/>
      <c r="HQ25" s="71"/>
      <c r="HR25" s="71"/>
      <c r="HS25" s="71"/>
      <c r="HT25" s="71"/>
      <c r="HU25" s="71"/>
      <c r="HV25" s="72"/>
      <c r="HW25" s="70"/>
      <c r="HX25" s="71"/>
      <c r="HY25" s="71"/>
      <c r="HZ25" s="71"/>
      <c r="IA25" s="71"/>
      <c r="IB25" s="71"/>
      <c r="IC25" s="72"/>
      <c r="ID25" s="70"/>
      <c r="IE25" s="71"/>
      <c r="IF25" s="71"/>
      <c r="IG25" s="71"/>
      <c r="IH25" s="71"/>
      <c r="II25" s="71"/>
      <c r="IJ25" s="72"/>
      <c r="IK25" s="70"/>
      <c r="IL25" s="71"/>
      <c r="IM25" s="71"/>
      <c r="IN25" s="71"/>
      <c r="IO25" s="71"/>
      <c r="IP25" s="71"/>
      <c r="IQ25" s="72"/>
      <c r="IR25" s="70"/>
      <c r="IS25" s="71"/>
      <c r="IT25" s="71"/>
      <c r="IU25" s="71"/>
      <c r="IV25" s="71"/>
      <c r="IW25" s="71"/>
      <c r="IX25" s="72"/>
      <c r="IY25" s="70"/>
      <c r="IZ25" s="71"/>
      <c r="JA25" s="71"/>
      <c r="JB25" s="71"/>
      <c r="JC25" s="71"/>
      <c r="JD25" s="71"/>
      <c r="JE25" s="72"/>
      <c r="JF25" s="70"/>
      <c r="JG25" s="71"/>
      <c r="JH25" s="71"/>
      <c r="JI25" s="71"/>
      <c r="JJ25" s="71"/>
      <c r="JK25" s="71"/>
      <c r="JL25" s="72"/>
      <c r="JM25" s="70"/>
      <c r="JN25" s="71"/>
      <c r="JO25" s="71"/>
      <c r="JP25" s="71"/>
      <c r="JQ25" s="71"/>
      <c r="JR25" s="71"/>
      <c r="JS25" s="72"/>
      <c r="JT25" s="70"/>
      <c r="JU25" s="71"/>
      <c r="JV25" s="71"/>
      <c r="JW25" s="71"/>
      <c r="JX25" s="71"/>
      <c r="JY25" s="71"/>
      <c r="JZ25" s="72"/>
      <c r="KA25" s="70"/>
      <c r="KB25" s="71"/>
      <c r="KC25" s="71"/>
      <c r="KD25" s="71"/>
      <c r="KE25" s="71"/>
      <c r="KF25" s="71"/>
      <c r="KG25" s="72"/>
      <c r="KH25" s="70"/>
      <c r="KI25" s="71"/>
      <c r="KJ25" s="71"/>
      <c r="KK25" s="71"/>
      <c r="KL25" s="71"/>
      <c r="KM25" s="71"/>
      <c r="KN25" s="72"/>
      <c r="KO25" s="70"/>
      <c r="KP25" s="71"/>
      <c r="KQ25" s="71"/>
      <c r="KR25" s="71"/>
      <c r="KS25" s="71"/>
      <c r="KT25" s="71"/>
      <c r="KU25" s="72"/>
      <c r="KV25" s="70"/>
      <c r="KW25" s="71"/>
      <c r="KX25" s="71"/>
      <c r="KY25" s="71"/>
      <c r="KZ25" s="71"/>
      <c r="LA25" s="71"/>
      <c r="LB25" s="72"/>
      <c r="LC25" s="70"/>
      <c r="LD25" s="71"/>
      <c r="LE25" s="71"/>
      <c r="LF25" s="71"/>
      <c r="LG25" s="71"/>
      <c r="LH25" s="71"/>
      <c r="LI25" s="72"/>
      <c r="LJ25" s="70"/>
      <c r="LK25" s="71"/>
      <c r="LL25" s="71"/>
      <c r="LM25" s="71"/>
      <c r="LN25" s="71"/>
      <c r="LO25" s="71"/>
      <c r="LP25" s="72"/>
      <c r="LQ25" s="70"/>
      <c r="LR25" s="71"/>
      <c r="LS25" s="71"/>
      <c r="LT25" s="71"/>
      <c r="LU25" s="71"/>
      <c r="LV25" s="71"/>
      <c r="LW25" s="72"/>
      <c r="LX25" s="70"/>
      <c r="LY25" s="71"/>
      <c r="LZ25" s="71"/>
      <c r="MA25" s="71"/>
      <c r="MB25" s="71"/>
      <c r="MC25" s="71"/>
      <c r="MD25" s="72"/>
      <c r="ME25" s="70"/>
      <c r="MF25" s="71"/>
      <c r="MG25" s="71"/>
      <c r="MH25" s="71"/>
      <c r="MI25" s="71"/>
      <c r="MJ25" s="71"/>
      <c r="MK25" s="72"/>
      <c r="ML25" s="70"/>
      <c r="MM25" s="71"/>
      <c r="MN25" s="71"/>
      <c r="MO25" s="71"/>
      <c r="MP25" s="71"/>
      <c r="MQ25" s="71"/>
      <c r="MR25" s="72"/>
      <c r="MS25" s="70"/>
      <c r="MT25" s="71"/>
      <c r="MU25" s="71"/>
      <c r="MV25" s="71"/>
      <c r="MW25" s="71"/>
      <c r="MX25" s="71"/>
      <c r="MY25" s="72"/>
      <c r="MZ25" s="70"/>
      <c r="NA25" s="71"/>
      <c r="NB25" s="71"/>
      <c r="NC25" s="71"/>
      <c r="ND25" s="71"/>
      <c r="NE25" s="71"/>
      <c r="NF25" s="72"/>
      <c r="NG25" s="70"/>
      <c r="NH25" s="71"/>
      <c r="NI25" s="71"/>
      <c r="NJ25" s="71"/>
      <c r="NK25" s="71"/>
      <c r="NL25" s="71"/>
      <c r="NM25" s="72"/>
      <c r="NN25" s="70"/>
      <c r="NO25" s="71"/>
      <c r="NP25" s="71"/>
      <c r="NQ25" s="71"/>
      <c r="NR25" s="71"/>
      <c r="NS25" s="71"/>
      <c r="NT25" s="72"/>
      <c r="NU25" s="70"/>
      <c r="NV25" s="71"/>
      <c r="NW25" s="71"/>
      <c r="NX25" s="71"/>
      <c r="NY25" s="71"/>
      <c r="NZ25" s="71"/>
      <c r="OA25" s="72"/>
      <c r="OB25" s="70"/>
      <c r="OC25" s="71"/>
      <c r="OD25" s="71"/>
      <c r="OE25" s="71"/>
      <c r="OF25" s="71"/>
      <c r="OG25" s="71"/>
      <c r="OH25" s="72"/>
      <c r="OI25" s="70"/>
      <c r="OJ25" s="71"/>
      <c r="OK25" s="71"/>
      <c r="OL25" s="71"/>
      <c r="OM25" s="71"/>
      <c r="ON25" s="71"/>
      <c r="OO25" s="72"/>
      <c r="OP25" s="70"/>
      <c r="OQ25" s="71"/>
      <c r="OR25" s="71"/>
      <c r="OS25" s="71"/>
      <c r="OT25" s="71"/>
      <c r="OU25" s="71"/>
      <c r="OV25" s="72"/>
      <c r="OW25" s="70"/>
      <c r="OX25" s="71"/>
      <c r="OY25" s="71"/>
      <c r="OZ25" s="71"/>
      <c r="PA25" s="71"/>
      <c r="PB25" s="71"/>
      <c r="PC25" s="72"/>
      <c r="PD25" s="70"/>
      <c r="PE25" s="71"/>
      <c r="PF25" s="71"/>
      <c r="PG25" s="71"/>
      <c r="PH25" s="71"/>
      <c r="PI25" s="71"/>
      <c r="PJ25" s="72"/>
      <c r="PK25" s="70"/>
      <c r="PL25" s="71"/>
      <c r="PM25" s="71"/>
      <c r="PN25" s="71"/>
      <c r="PO25" s="71"/>
      <c r="PP25" s="71"/>
      <c r="PQ25" s="72"/>
      <c r="PR25" s="70"/>
      <c r="PS25" s="71"/>
      <c r="PT25" s="71"/>
      <c r="PU25" s="71"/>
      <c r="PV25" s="71"/>
      <c r="PW25" s="71"/>
      <c r="PX25" s="72"/>
      <c r="PY25" s="70"/>
      <c r="PZ25" s="71"/>
      <c r="QA25" s="71"/>
      <c r="QB25" s="71"/>
      <c r="QC25" s="71"/>
      <c r="QD25" s="71"/>
      <c r="QE25" s="72"/>
      <c r="QF25" s="70"/>
      <c r="QG25" s="71"/>
      <c r="QH25" s="71"/>
      <c r="QI25" s="71"/>
      <c r="QJ25" s="71"/>
      <c r="QK25" s="71"/>
      <c r="QL25" s="72"/>
      <c r="QM25" s="70"/>
      <c r="QN25" s="71"/>
      <c r="QO25" s="71"/>
      <c r="QP25" s="71"/>
      <c r="QQ25" s="71"/>
      <c r="QR25" s="71"/>
      <c r="QS25" s="72"/>
      <c r="QT25" s="70"/>
      <c r="QU25" s="71"/>
      <c r="QV25" s="71"/>
      <c r="QW25" s="71"/>
      <c r="QX25" s="71"/>
      <c r="QY25" s="71"/>
      <c r="QZ25" s="72"/>
      <c r="RA25" s="70"/>
      <c r="RB25" s="71"/>
      <c r="RC25" s="71"/>
      <c r="RD25" s="71"/>
      <c r="RE25" s="71"/>
      <c r="RF25" s="71"/>
      <c r="RG25" s="72"/>
      <c r="RH25" s="70"/>
      <c r="RI25" s="71"/>
      <c r="RJ25" s="71"/>
      <c r="RK25" s="71"/>
      <c r="RL25" s="71"/>
      <c r="RM25" s="71"/>
      <c r="RN25" s="72"/>
      <c r="RO25" s="70"/>
      <c r="RP25" s="71"/>
      <c r="RQ25" s="71"/>
      <c r="RR25" s="71"/>
      <c r="RS25" s="71"/>
      <c r="RT25" s="71"/>
      <c r="RU25" s="72"/>
      <c r="RV25" s="70"/>
      <c r="RW25" s="71"/>
      <c r="RX25" s="71"/>
      <c r="RY25" s="71"/>
      <c r="RZ25" s="71"/>
      <c r="SA25" s="71"/>
      <c r="SB25" s="72"/>
      <c r="SC25" s="70"/>
      <c r="SD25" s="71"/>
      <c r="SE25" s="71"/>
      <c r="SF25" s="71"/>
      <c r="SG25" s="71"/>
      <c r="SH25" s="71"/>
      <c r="SI25" s="72"/>
      <c r="SJ25" s="70"/>
      <c r="SK25" s="71"/>
      <c r="SL25" s="71"/>
      <c r="SM25" s="71"/>
      <c r="SN25" s="71"/>
      <c r="SO25" s="71"/>
      <c r="SP25" s="72"/>
      <c r="SQ25" s="70"/>
      <c r="SR25" s="71"/>
      <c r="SS25" s="71"/>
      <c r="ST25" s="71"/>
      <c r="SU25" s="71"/>
      <c r="SV25" s="71"/>
      <c r="SW25" s="72"/>
      <c r="SX25" s="70"/>
      <c r="SY25" s="71"/>
      <c r="SZ25" s="71"/>
      <c r="TA25" s="71"/>
      <c r="TB25" s="71"/>
      <c r="TC25" s="71"/>
      <c r="TD25" s="72"/>
      <c r="TE25" s="70"/>
      <c r="TF25" s="71"/>
      <c r="TG25" s="71"/>
      <c r="TH25" s="71"/>
      <c r="TI25" s="71"/>
      <c r="TJ25" s="71"/>
      <c r="TK25" s="72"/>
      <c r="TL25" s="70"/>
      <c r="TM25" s="71"/>
      <c r="TN25" s="71"/>
      <c r="TO25" s="71"/>
      <c r="TP25" s="71"/>
      <c r="TQ25" s="71"/>
      <c r="TR25" s="72"/>
      <c r="TS25" s="70"/>
      <c r="TT25" s="71"/>
      <c r="TU25" s="71"/>
      <c r="TV25" s="71"/>
      <c r="TW25" s="71"/>
      <c r="TX25" s="71"/>
      <c r="TY25" s="72"/>
      <c r="TZ25" s="70"/>
      <c r="UA25" s="71"/>
      <c r="UB25" s="71"/>
      <c r="UC25" s="71"/>
      <c r="UD25" s="71"/>
      <c r="UE25" s="71"/>
      <c r="UF25" s="72"/>
      <c r="UG25" s="70"/>
      <c r="UH25" s="71"/>
      <c r="UI25" s="71"/>
      <c r="UJ25" s="71"/>
      <c r="UK25" s="71"/>
      <c r="UL25" s="71"/>
      <c r="UM25" s="72"/>
      <c r="UN25" s="70"/>
      <c r="UO25" s="71"/>
      <c r="UP25" s="71"/>
      <c r="UQ25" s="71"/>
      <c r="UR25" s="71"/>
      <c r="US25" s="71"/>
      <c r="UT25" s="72"/>
      <c r="UU25" s="70"/>
      <c r="UV25" s="71"/>
      <c r="UW25" s="71"/>
      <c r="UX25" s="71"/>
      <c r="UY25" s="71"/>
      <c r="UZ25" s="71"/>
      <c r="VA25" s="72"/>
      <c r="VB25" s="70"/>
      <c r="VC25" s="71"/>
      <c r="VD25" s="71"/>
      <c r="VE25" s="71"/>
      <c r="VF25" s="71"/>
      <c r="VG25" s="71"/>
      <c r="VH25" s="72"/>
      <c r="VI25" s="70"/>
      <c r="VJ25" s="71"/>
      <c r="VK25" s="71"/>
      <c r="VL25" s="71"/>
      <c r="VM25" s="71"/>
      <c r="VN25" s="71"/>
      <c r="VO25" s="72"/>
      <c r="VP25" s="70"/>
      <c r="VQ25" s="71"/>
      <c r="VR25" s="71"/>
      <c r="VS25" s="71"/>
      <c r="VT25" s="71"/>
      <c r="VU25" s="71"/>
      <c r="VV25" s="72"/>
      <c r="VW25" s="70"/>
      <c r="VX25" s="71"/>
      <c r="VY25" s="71"/>
      <c r="VZ25" s="71"/>
      <c r="WA25" s="71"/>
      <c r="WB25" s="71"/>
      <c r="WC25" s="72"/>
      <c r="WD25" s="70"/>
      <c r="WE25" s="71"/>
      <c r="WF25" s="71"/>
      <c r="WG25" s="71"/>
      <c r="WH25" s="71"/>
      <c r="WI25" s="71"/>
      <c r="WJ25" s="72"/>
      <c r="WK25" s="70"/>
      <c r="WL25" s="71"/>
      <c r="WM25" s="71"/>
      <c r="WN25" s="71"/>
      <c r="WO25" s="71"/>
      <c r="WP25" s="71"/>
      <c r="WQ25" s="72"/>
      <c r="WR25" s="70"/>
      <c r="WS25" s="71"/>
      <c r="WT25" s="71"/>
      <c r="WU25" s="71"/>
      <c r="WV25" s="71"/>
      <c r="WW25" s="71"/>
      <c r="WX25" s="72"/>
      <c r="WY25" s="70"/>
      <c r="WZ25" s="71"/>
      <c r="XA25" s="71"/>
      <c r="XB25" s="71"/>
      <c r="XC25" s="71"/>
      <c r="XD25" s="71"/>
      <c r="XE25" s="72"/>
      <c r="XF25" s="70"/>
      <c r="XG25" s="71"/>
      <c r="XH25" s="71"/>
      <c r="XI25" s="71"/>
      <c r="XJ25" s="71"/>
      <c r="XK25" s="71"/>
      <c r="XL25" s="72"/>
      <c r="XM25" s="70"/>
      <c r="XN25" s="71"/>
      <c r="XO25" s="71"/>
      <c r="XP25" s="71"/>
      <c r="XQ25" s="71"/>
      <c r="XR25" s="71"/>
      <c r="XS25" s="72"/>
      <c r="XT25" s="70"/>
      <c r="XU25" s="71"/>
      <c r="XV25" s="71"/>
      <c r="XW25" s="71"/>
      <c r="XX25" s="71"/>
      <c r="XY25" s="71"/>
      <c r="XZ25" s="72"/>
      <c r="YA25" s="70"/>
      <c r="YB25" s="71"/>
      <c r="YC25" s="71"/>
      <c r="YD25" s="71"/>
      <c r="YE25" s="71"/>
      <c r="YF25" s="71"/>
      <c r="YG25" s="72"/>
      <c r="YH25" s="70"/>
      <c r="YI25" s="71"/>
      <c r="YJ25" s="71"/>
      <c r="YK25" s="71"/>
      <c r="YL25" s="71"/>
      <c r="YM25" s="71"/>
      <c r="YN25" s="72"/>
      <c r="YO25" s="70"/>
      <c r="YP25" s="71"/>
      <c r="YQ25" s="71"/>
      <c r="YR25" s="71"/>
      <c r="YS25" s="71"/>
      <c r="YT25" s="71"/>
      <c r="YU25" s="72"/>
      <c r="YV25" s="70"/>
      <c r="YW25" s="71"/>
      <c r="YX25" s="71"/>
      <c r="YY25" s="71"/>
      <c r="YZ25" s="71"/>
      <c r="ZA25" s="71"/>
      <c r="ZB25" s="72"/>
      <c r="ZC25" s="70"/>
      <c r="ZD25" s="71"/>
      <c r="ZE25" s="71"/>
      <c r="ZF25" s="71"/>
      <c r="ZG25" s="71"/>
      <c r="ZH25" s="71"/>
      <c r="ZI25" s="72"/>
      <c r="ZJ25" s="70"/>
      <c r="ZK25" s="71"/>
      <c r="ZL25" s="71"/>
      <c r="ZM25" s="71"/>
      <c r="ZN25" s="71"/>
      <c r="ZO25" s="71"/>
      <c r="ZP25" s="72"/>
      <c r="ZQ25" s="70"/>
      <c r="ZR25" s="71"/>
      <c r="ZS25" s="71"/>
      <c r="ZT25" s="71"/>
      <c r="ZU25" s="71"/>
      <c r="ZV25" s="71"/>
      <c r="ZW25" s="72"/>
      <c r="ZX25" s="70"/>
      <c r="ZY25" s="71"/>
      <c r="ZZ25" s="71"/>
      <c r="AAA25" s="71"/>
      <c r="AAB25" s="71"/>
      <c r="AAC25" s="71"/>
      <c r="AAD25" s="72"/>
      <c r="AAE25" s="70"/>
      <c r="AAF25" s="71"/>
      <c r="AAG25" s="71"/>
      <c r="AAH25" s="71"/>
      <c r="AAI25" s="71"/>
      <c r="AAJ25" s="71"/>
      <c r="AAK25" s="72"/>
      <c r="AAL25" s="70"/>
      <c r="AAM25" s="71"/>
      <c r="AAN25" s="71"/>
      <c r="AAO25" s="71"/>
      <c r="AAP25" s="71"/>
      <c r="AAQ25" s="71"/>
      <c r="AAR25" s="72"/>
      <c r="AAS25" s="70"/>
      <c r="AAT25" s="71"/>
      <c r="AAU25" s="71"/>
      <c r="AAV25" s="71"/>
      <c r="AAW25" s="71"/>
      <c r="AAX25" s="71"/>
      <c r="AAY25" s="72"/>
      <c r="AAZ25" s="70"/>
      <c r="ABA25" s="71"/>
      <c r="ABB25" s="71"/>
      <c r="ABC25" s="71"/>
      <c r="ABD25" s="71"/>
      <c r="ABE25" s="71"/>
      <c r="ABF25" s="72"/>
      <c r="ABG25" s="70"/>
      <c r="ABH25" s="71"/>
      <c r="ABI25" s="71"/>
      <c r="ABJ25" s="71"/>
      <c r="ABK25" s="71"/>
      <c r="ABL25" s="71"/>
      <c r="ABM25" s="72"/>
      <c r="ABN25" s="70"/>
      <c r="ABO25" s="71"/>
      <c r="ABP25" s="71"/>
      <c r="ABQ25" s="71"/>
      <c r="ABR25" s="71"/>
      <c r="ABS25" s="71"/>
      <c r="ABT25" s="72"/>
      <c r="ABU25" s="70"/>
      <c r="ABV25" s="71"/>
      <c r="ABW25" s="71"/>
      <c r="ABX25" s="71"/>
      <c r="ABY25" s="71"/>
      <c r="ABZ25" s="71"/>
      <c r="ACA25" s="72"/>
      <c r="ACB25" s="70"/>
      <c r="ACC25" s="71"/>
      <c r="ACD25" s="71"/>
      <c r="ACE25" s="71"/>
      <c r="ACF25" s="71"/>
      <c r="ACG25" s="71"/>
      <c r="ACH25" s="72"/>
      <c r="ACI25" s="70"/>
      <c r="ACJ25" s="71"/>
      <c r="ACK25" s="71"/>
      <c r="ACL25" s="71"/>
      <c r="ACM25" s="71"/>
      <c r="ACN25" s="71"/>
      <c r="ACO25" s="72"/>
      <c r="ACP25" s="70"/>
      <c r="ACQ25" s="71"/>
      <c r="ACR25" s="71"/>
      <c r="ACS25" s="71"/>
      <c r="ACT25" s="71"/>
      <c r="ACU25" s="71"/>
      <c r="ACV25" s="72"/>
      <c r="ACW25" s="70"/>
      <c r="ACX25" s="71"/>
      <c r="ACY25" s="71"/>
      <c r="ACZ25" s="71"/>
      <c r="ADA25" s="71"/>
      <c r="ADB25" s="71"/>
      <c r="ADC25" s="72"/>
      <c r="ADD25" s="70"/>
      <c r="ADE25" s="71"/>
      <c r="ADF25" s="71"/>
      <c r="ADG25" s="71"/>
      <c r="ADH25" s="71"/>
      <c r="ADI25" s="71"/>
      <c r="ADJ25" s="72"/>
      <c r="ADK25" s="70"/>
      <c r="ADL25" s="71"/>
      <c r="ADM25" s="71"/>
      <c r="ADN25" s="71"/>
      <c r="ADO25" s="71"/>
      <c r="ADP25" s="71"/>
      <c r="ADQ25" s="72"/>
      <c r="ADR25" s="70"/>
      <c r="ADS25" s="71"/>
      <c r="ADT25" s="71"/>
      <c r="ADU25" s="71"/>
      <c r="ADV25" s="71"/>
      <c r="ADW25" s="71"/>
      <c r="ADX25" s="72"/>
      <c r="ADY25" s="70"/>
      <c r="ADZ25" s="71"/>
      <c r="AEA25" s="71"/>
      <c r="AEB25" s="71"/>
      <c r="AEC25" s="71"/>
      <c r="AED25" s="71"/>
      <c r="AEE25" s="72"/>
      <c r="AEF25" s="70"/>
      <c r="AEG25" s="71"/>
      <c r="AEH25" s="71"/>
      <c r="AEI25" s="71"/>
      <c r="AEJ25" s="71"/>
      <c r="AEK25" s="71"/>
      <c r="AEL25" s="72"/>
      <c r="AEM25" s="70"/>
      <c r="AEN25" s="71"/>
      <c r="AEO25" s="71"/>
      <c r="AEP25" s="71"/>
      <c r="AEQ25" s="71"/>
      <c r="AER25" s="71"/>
      <c r="AES25" s="72"/>
      <c r="AET25" s="70"/>
      <c r="AEU25" s="71"/>
      <c r="AEV25" s="71"/>
      <c r="AEW25" s="71"/>
      <c r="AEX25" s="71"/>
      <c r="AEY25" s="71"/>
      <c r="AEZ25" s="72"/>
      <c r="AFA25" s="70"/>
      <c r="AFB25" s="71"/>
      <c r="AFC25" s="71"/>
      <c r="AFD25" s="71"/>
      <c r="AFE25" s="71"/>
      <c r="AFF25" s="71"/>
      <c r="AFG25" s="72"/>
      <c r="AFH25" s="70"/>
      <c r="AFI25" s="71"/>
      <c r="AFJ25" s="71"/>
      <c r="AFK25" s="71"/>
      <c r="AFL25" s="71"/>
      <c r="AFM25" s="71"/>
      <c r="AFN25" s="72"/>
      <c r="AFO25" s="70"/>
      <c r="AFP25" s="71"/>
      <c r="AFQ25" s="71"/>
      <c r="AFR25" s="71"/>
      <c r="AFS25" s="71"/>
      <c r="AFT25" s="71"/>
      <c r="AFU25" s="72"/>
      <c r="AFV25" s="70"/>
      <c r="AFW25" s="71"/>
      <c r="AFX25" s="71"/>
      <c r="AFY25" s="71"/>
      <c r="AFZ25" s="71"/>
      <c r="AGA25" s="71"/>
      <c r="AGB25" s="72"/>
      <c r="AGC25" s="70"/>
      <c r="AGD25" s="71"/>
      <c r="AGE25" s="71"/>
      <c r="AGF25" s="71"/>
      <c r="AGG25" s="71"/>
      <c r="AGH25" s="71"/>
      <c r="AGI25" s="72"/>
      <c r="AGJ25" s="70"/>
      <c r="AGK25" s="71"/>
      <c r="AGL25" s="71"/>
      <c r="AGM25" s="71"/>
      <c r="AGN25" s="71"/>
      <c r="AGO25" s="71"/>
      <c r="AGP25" s="72"/>
      <c r="AGQ25" s="70"/>
      <c r="AGR25" s="71"/>
      <c r="AGS25" s="71"/>
      <c r="AGT25" s="71"/>
      <c r="AGU25" s="71"/>
      <c r="AGV25" s="71"/>
      <c r="AGW25" s="72"/>
      <c r="AGX25" s="70"/>
      <c r="AGY25" s="71"/>
      <c r="AGZ25" s="71"/>
      <c r="AHA25" s="71"/>
      <c r="AHB25" s="71"/>
      <c r="AHC25" s="71"/>
      <c r="AHD25" s="72"/>
      <c r="AHE25" s="70"/>
      <c r="AHF25" s="71"/>
      <c r="AHG25" s="71"/>
      <c r="AHH25" s="71"/>
      <c r="AHI25" s="71"/>
      <c r="AHJ25" s="71"/>
      <c r="AHK25" s="72"/>
      <c r="AHL25" s="70"/>
      <c r="AHM25" s="71"/>
      <c r="AHN25" s="71"/>
      <c r="AHO25" s="71"/>
      <c r="AHP25" s="71"/>
      <c r="AHQ25" s="71"/>
      <c r="AHR25" s="72"/>
      <c r="AHS25" s="70"/>
      <c r="AHT25" s="71"/>
      <c r="AHU25" s="71"/>
      <c r="AHV25" s="71"/>
      <c r="AHW25" s="71"/>
      <c r="AHX25" s="71"/>
      <c r="AHY25" s="72"/>
      <c r="AHZ25" s="70"/>
      <c r="AIA25" s="71"/>
      <c r="AIB25" s="71"/>
      <c r="AIC25" s="71"/>
      <c r="AID25" s="71"/>
      <c r="AIE25" s="71"/>
      <c r="AIF25" s="72"/>
      <c r="AIG25" s="70"/>
      <c r="AIH25" s="71"/>
      <c r="AII25" s="71"/>
      <c r="AIJ25" s="71"/>
      <c r="AIK25" s="71"/>
      <c r="AIL25" s="71"/>
      <c r="AIM25" s="72"/>
      <c r="AIN25" s="70"/>
      <c r="AIO25" s="71"/>
      <c r="AIP25" s="71"/>
      <c r="AIQ25" s="71"/>
      <c r="AIR25" s="71"/>
      <c r="AIS25" s="71"/>
      <c r="AIT25" s="72"/>
      <c r="AIU25" s="70"/>
      <c r="AIV25" s="71"/>
      <c r="AIW25" s="71"/>
      <c r="AIX25" s="71"/>
      <c r="AIY25" s="71"/>
      <c r="AIZ25" s="71"/>
      <c r="AJA25" s="72"/>
      <c r="AJB25" s="70"/>
      <c r="AJC25" s="71"/>
      <c r="AJD25" s="71"/>
      <c r="AJE25" s="71"/>
      <c r="AJF25" s="71"/>
      <c r="AJG25" s="71"/>
      <c r="AJH25" s="72"/>
      <c r="AJI25" s="70"/>
      <c r="AJJ25" s="71"/>
      <c r="AJK25" s="71"/>
      <c r="AJL25" s="71"/>
      <c r="AJM25" s="71"/>
      <c r="AJN25" s="71"/>
      <c r="AJO25" s="72"/>
      <c r="AJP25" s="70"/>
      <c r="AJQ25" s="71"/>
      <c r="AJR25" s="71"/>
      <c r="AJS25" s="71"/>
      <c r="AJT25" s="71"/>
      <c r="AJU25" s="71"/>
      <c r="AJV25" s="72"/>
      <c r="AJW25" s="70"/>
      <c r="AJX25" s="71"/>
      <c r="AJY25" s="71"/>
      <c r="AJZ25" s="71"/>
      <c r="AKA25" s="71"/>
      <c r="AKB25" s="71"/>
      <c r="AKC25" s="72"/>
      <c r="AKD25" s="70"/>
      <c r="AKE25" s="71"/>
      <c r="AKF25" s="71"/>
      <c r="AKG25" s="71"/>
      <c r="AKH25" s="71"/>
      <c r="AKI25" s="71"/>
      <c r="AKJ25" s="72"/>
      <c r="AKK25" s="70"/>
      <c r="AKL25" s="71"/>
      <c r="AKM25" s="71"/>
      <c r="AKN25" s="71"/>
      <c r="AKO25" s="71"/>
      <c r="AKP25" s="71"/>
      <c r="AKQ25" s="72"/>
      <c r="AKR25" s="70"/>
      <c r="AKS25" s="71"/>
      <c r="AKT25" s="71"/>
      <c r="AKU25" s="71"/>
      <c r="AKV25" s="71"/>
      <c r="AKW25" s="71"/>
      <c r="AKX25" s="72"/>
      <c r="AKY25" s="70"/>
      <c r="AKZ25" s="71"/>
      <c r="ALA25" s="71"/>
      <c r="ALB25" s="71"/>
      <c r="ALC25" s="71"/>
      <c r="ALD25" s="71"/>
      <c r="ALE25" s="72"/>
      <c r="ALF25" s="70"/>
      <c r="ALG25" s="71"/>
      <c r="ALH25" s="71"/>
      <c r="ALI25" s="71"/>
      <c r="ALJ25" s="71"/>
      <c r="ALK25" s="71"/>
      <c r="ALL25" s="72"/>
      <c r="ALM25" s="70"/>
      <c r="ALN25" s="71"/>
      <c r="ALO25" s="71"/>
      <c r="ALP25" s="71"/>
      <c r="ALQ25" s="71"/>
      <c r="ALR25" s="71"/>
      <c r="ALS25" s="72"/>
      <c r="ALT25" s="70"/>
      <c r="ALU25" s="71"/>
      <c r="ALV25" s="71"/>
      <c r="ALW25" s="71"/>
      <c r="ALX25" s="71"/>
      <c r="ALY25" s="71"/>
      <c r="ALZ25" s="72"/>
      <c r="AMA25" s="70"/>
      <c r="AMB25" s="71"/>
      <c r="AMC25" s="71"/>
      <c r="AMD25" s="71"/>
      <c r="AME25" s="71"/>
      <c r="AMF25" s="71"/>
      <c r="AMG25" s="72"/>
      <c r="AMH25" s="70"/>
      <c r="AMI25" s="71"/>
      <c r="AMJ25" s="71"/>
      <c r="AMK25" s="71"/>
      <c r="AML25" s="71"/>
      <c r="AMM25" s="71"/>
      <c r="AMN25" s="72"/>
      <c r="AMO25" s="70"/>
      <c r="AMP25" s="71"/>
      <c r="AMQ25" s="71"/>
      <c r="AMR25" s="71"/>
      <c r="AMS25" s="71"/>
      <c r="AMT25" s="71"/>
      <c r="AMU25" s="72"/>
      <c r="AMV25" s="70"/>
      <c r="AMW25" s="71"/>
      <c r="AMX25" s="71"/>
      <c r="AMY25" s="71"/>
      <c r="AMZ25" s="71"/>
      <c r="ANA25" s="71"/>
      <c r="ANB25" s="72"/>
      <c r="ANC25" s="70"/>
      <c r="AND25" s="71"/>
      <c r="ANE25" s="71"/>
      <c r="ANF25" s="71"/>
      <c r="ANG25" s="71"/>
      <c r="ANH25" s="71"/>
      <c r="ANI25" s="72"/>
      <c r="ANJ25" s="70"/>
      <c r="ANK25" s="71"/>
      <c r="ANL25" s="71"/>
      <c r="ANM25" s="71"/>
      <c r="ANN25" s="71"/>
      <c r="ANO25" s="71"/>
      <c r="ANP25" s="72"/>
      <c r="ANQ25" s="70"/>
      <c r="ANR25" s="71"/>
      <c r="ANS25" s="71"/>
      <c r="ANT25" s="71"/>
      <c r="ANU25" s="71"/>
      <c r="ANV25" s="71"/>
      <c r="ANW25" s="72"/>
      <c r="ANX25" s="70"/>
      <c r="ANY25" s="71"/>
      <c r="ANZ25" s="71"/>
      <c r="AOA25" s="71"/>
      <c r="AOB25" s="71"/>
      <c r="AOC25" s="71"/>
      <c r="AOD25" s="72"/>
      <c r="AOE25" s="70"/>
      <c r="AOF25" s="71"/>
      <c r="AOG25" s="71"/>
      <c r="AOH25" s="71"/>
      <c r="AOI25" s="71"/>
      <c r="AOJ25" s="71"/>
      <c r="AOK25" s="72"/>
      <c r="AOL25" s="70"/>
      <c r="AOM25" s="71"/>
      <c r="AON25" s="71"/>
      <c r="AOO25" s="71"/>
      <c r="AOP25" s="71"/>
      <c r="AOQ25" s="71"/>
      <c r="AOR25" s="72"/>
      <c r="AOS25" s="70"/>
      <c r="AOT25" s="71"/>
      <c r="AOU25" s="71"/>
      <c r="AOV25" s="71"/>
      <c r="AOW25" s="71"/>
      <c r="AOX25" s="71"/>
      <c r="AOY25" s="72"/>
      <c r="AOZ25" s="70"/>
      <c r="APA25" s="71"/>
      <c r="APB25" s="71"/>
      <c r="APC25" s="71"/>
      <c r="APD25" s="71"/>
      <c r="APE25" s="71"/>
      <c r="APF25" s="72"/>
      <c r="APG25" s="70"/>
      <c r="APH25" s="71"/>
      <c r="API25" s="71"/>
      <c r="APJ25" s="71"/>
      <c r="APK25" s="71"/>
      <c r="APL25" s="71"/>
      <c r="APM25" s="72"/>
      <c r="APN25" s="70"/>
      <c r="APO25" s="71"/>
      <c r="APP25" s="71"/>
      <c r="APQ25" s="71"/>
      <c r="APR25" s="71"/>
      <c r="APS25" s="71"/>
      <c r="APT25" s="72"/>
      <c r="APU25" s="70"/>
      <c r="APV25" s="71"/>
      <c r="APW25" s="71"/>
      <c r="APX25" s="71"/>
      <c r="APY25" s="71"/>
      <c r="APZ25" s="71"/>
      <c r="AQA25" s="72"/>
      <c r="AQB25" s="70"/>
      <c r="AQC25" s="71"/>
      <c r="AQD25" s="71"/>
      <c r="AQE25" s="71"/>
      <c r="AQF25" s="71"/>
      <c r="AQG25" s="71"/>
      <c r="AQH25" s="72"/>
      <c r="AQI25" s="70"/>
      <c r="AQJ25" s="71"/>
      <c r="AQK25" s="71"/>
      <c r="AQL25" s="71"/>
      <c r="AQM25" s="71"/>
      <c r="AQN25" s="71"/>
      <c r="AQO25" s="72"/>
      <c r="AQP25" s="70"/>
      <c r="AQQ25" s="71"/>
      <c r="AQR25" s="71"/>
      <c r="AQS25" s="71"/>
      <c r="AQT25" s="71"/>
      <c r="AQU25" s="71"/>
      <c r="AQV25" s="72"/>
      <c r="AQW25" s="70"/>
      <c r="AQX25" s="71"/>
      <c r="AQY25" s="71"/>
      <c r="AQZ25" s="71"/>
      <c r="ARA25" s="71"/>
      <c r="ARB25" s="71"/>
      <c r="ARC25" s="72"/>
      <c r="ARD25" s="70"/>
      <c r="ARE25" s="71"/>
      <c r="ARF25" s="71"/>
      <c r="ARG25" s="71"/>
      <c r="ARH25" s="71"/>
      <c r="ARI25" s="71"/>
      <c r="ARJ25" s="72"/>
      <c r="ARK25" s="70"/>
      <c r="ARL25" s="71"/>
      <c r="ARM25" s="71"/>
      <c r="ARN25" s="71"/>
      <c r="ARO25" s="71"/>
      <c r="ARP25" s="71"/>
      <c r="ARQ25" s="72"/>
      <c r="ARR25" s="70"/>
      <c r="ARS25" s="71"/>
      <c r="ART25" s="71"/>
      <c r="ARU25" s="71"/>
      <c r="ARV25" s="71"/>
      <c r="ARW25" s="71"/>
      <c r="ARX25" s="72"/>
      <c r="ARY25" s="70"/>
      <c r="ARZ25" s="71"/>
      <c r="ASA25" s="71"/>
      <c r="ASB25" s="71"/>
      <c r="ASC25" s="71"/>
      <c r="ASD25" s="71"/>
      <c r="ASE25" s="72"/>
      <c r="ASF25" s="70"/>
      <c r="ASG25" s="71"/>
      <c r="ASH25" s="71"/>
      <c r="ASI25" s="71"/>
      <c r="ASJ25" s="71"/>
      <c r="ASK25" s="71"/>
      <c r="ASL25" s="72"/>
      <c r="ASM25" s="70"/>
      <c r="ASN25" s="71"/>
      <c r="ASO25" s="71"/>
      <c r="ASP25" s="71"/>
      <c r="ASQ25" s="71"/>
      <c r="ASR25" s="71"/>
      <c r="ASS25" s="72"/>
      <c r="AST25" s="70"/>
      <c r="ASU25" s="71"/>
      <c r="ASV25" s="71"/>
      <c r="ASW25" s="71"/>
      <c r="ASX25" s="71"/>
      <c r="ASY25" s="71"/>
      <c r="ASZ25" s="72"/>
      <c r="ATA25" s="70"/>
      <c r="ATB25" s="71"/>
      <c r="ATC25" s="71"/>
      <c r="ATD25" s="71"/>
      <c r="ATE25" s="71"/>
      <c r="ATF25" s="71"/>
      <c r="ATG25" s="72"/>
      <c r="ATH25" s="70"/>
      <c r="ATI25" s="71"/>
      <c r="ATJ25" s="71"/>
      <c r="ATK25" s="71"/>
      <c r="ATL25" s="71"/>
      <c r="ATM25" s="71"/>
      <c r="ATN25" s="72"/>
      <c r="ATO25" s="70"/>
      <c r="ATP25" s="71"/>
      <c r="ATQ25" s="71"/>
      <c r="ATR25" s="71"/>
      <c r="ATS25" s="71"/>
      <c r="ATT25" s="71"/>
      <c r="ATU25" s="72"/>
      <c r="ATV25" s="70"/>
      <c r="ATW25" s="71"/>
      <c r="ATX25" s="71"/>
      <c r="ATY25" s="71"/>
      <c r="ATZ25" s="71"/>
      <c r="AUA25" s="71"/>
      <c r="AUB25" s="72"/>
      <c r="AUC25" s="70"/>
      <c r="AUD25" s="71"/>
      <c r="AUE25" s="71"/>
      <c r="AUF25" s="71"/>
      <c r="AUG25" s="71"/>
      <c r="AUH25" s="71"/>
      <c r="AUI25" s="72"/>
      <c r="AUJ25" s="70"/>
      <c r="AUK25" s="71"/>
      <c r="AUL25" s="71"/>
      <c r="AUM25" s="71"/>
      <c r="AUN25" s="71"/>
      <c r="AUO25" s="71"/>
      <c r="AUP25" s="72"/>
      <c r="AUQ25" s="70"/>
      <c r="AUR25" s="71"/>
      <c r="AUS25" s="71"/>
      <c r="AUT25" s="71"/>
      <c r="AUU25" s="71"/>
      <c r="AUV25" s="71"/>
      <c r="AUW25" s="72"/>
      <c r="AUX25" s="70"/>
      <c r="AUY25" s="71"/>
      <c r="AUZ25" s="71"/>
      <c r="AVA25" s="71"/>
      <c r="AVB25" s="71"/>
      <c r="AVC25" s="71"/>
      <c r="AVD25" s="72"/>
      <c r="AVE25" s="70"/>
      <c r="AVF25" s="71"/>
      <c r="AVG25" s="71"/>
      <c r="AVH25" s="71"/>
      <c r="AVI25" s="71"/>
      <c r="AVJ25" s="71"/>
      <c r="AVK25" s="72"/>
      <c r="AVL25" s="70"/>
      <c r="AVM25" s="71"/>
      <c r="AVN25" s="71"/>
      <c r="AVO25" s="71"/>
      <c r="AVP25" s="71"/>
      <c r="AVQ25" s="71"/>
      <c r="AVR25" s="72"/>
      <c r="AVS25" s="70"/>
      <c r="AVT25" s="71"/>
      <c r="AVU25" s="71"/>
      <c r="AVV25" s="71"/>
      <c r="AVW25" s="71"/>
      <c r="AVX25" s="71"/>
      <c r="AVY25" s="72"/>
      <c r="AVZ25" s="70"/>
      <c r="AWA25" s="71"/>
      <c r="AWB25" s="71"/>
      <c r="AWC25" s="71"/>
      <c r="AWD25" s="71"/>
      <c r="AWE25" s="71"/>
      <c r="AWF25" s="72"/>
      <c r="AWG25" s="70"/>
      <c r="AWH25" s="71"/>
      <c r="AWI25" s="71"/>
      <c r="AWJ25" s="71"/>
      <c r="AWK25" s="71"/>
      <c r="AWL25" s="71"/>
      <c r="AWM25" s="72"/>
      <c r="AWN25" s="70"/>
      <c r="AWO25" s="71"/>
      <c r="AWP25" s="71"/>
      <c r="AWQ25" s="71"/>
      <c r="AWR25" s="71"/>
      <c r="AWS25" s="71"/>
      <c r="AWT25" s="72"/>
      <c r="AWU25" s="70"/>
      <c r="AWV25" s="71"/>
      <c r="AWW25" s="71"/>
      <c r="AWX25" s="71"/>
      <c r="AWY25" s="71"/>
      <c r="AWZ25" s="71"/>
      <c r="AXA25" s="72"/>
      <c r="AXB25" s="70"/>
      <c r="AXC25" s="71"/>
      <c r="AXD25" s="71"/>
      <c r="AXE25" s="71"/>
      <c r="AXF25" s="71"/>
      <c r="AXG25" s="71"/>
      <c r="AXH25" s="72"/>
      <c r="AXI25" s="70"/>
      <c r="AXJ25" s="71"/>
      <c r="AXK25" s="71"/>
      <c r="AXL25" s="71"/>
      <c r="AXM25" s="71"/>
      <c r="AXN25" s="71"/>
      <c r="AXO25" s="72"/>
      <c r="AXP25" s="70"/>
      <c r="AXQ25" s="71"/>
      <c r="AXR25" s="71"/>
      <c r="AXS25" s="71"/>
      <c r="AXT25" s="71"/>
      <c r="AXU25" s="71"/>
      <c r="AXV25" s="72"/>
      <c r="AXW25" s="70"/>
      <c r="AXX25" s="71"/>
      <c r="AXY25" s="71"/>
      <c r="AXZ25" s="71"/>
      <c r="AYA25" s="71"/>
      <c r="AYB25" s="71"/>
      <c r="AYC25" s="72"/>
      <c r="AYD25" s="70"/>
      <c r="AYE25" s="71"/>
      <c r="AYF25" s="71"/>
      <c r="AYG25" s="71"/>
      <c r="AYH25" s="71"/>
      <c r="AYI25" s="71"/>
      <c r="AYJ25" s="72"/>
      <c r="AYK25" s="70"/>
      <c r="AYL25" s="71"/>
      <c r="AYM25" s="71"/>
      <c r="AYN25" s="71"/>
      <c r="AYO25" s="71"/>
      <c r="AYP25" s="71"/>
      <c r="AYQ25" s="72"/>
      <c r="AYR25" s="70"/>
      <c r="AYS25" s="71"/>
      <c r="AYT25" s="71"/>
      <c r="AYU25" s="71"/>
      <c r="AYV25" s="71"/>
      <c r="AYW25" s="71"/>
      <c r="AYX25" s="72"/>
      <c r="AYY25" s="70"/>
      <c r="AYZ25" s="71"/>
      <c r="AZA25" s="71"/>
      <c r="AZB25" s="71"/>
      <c r="AZC25" s="71"/>
      <c r="AZD25" s="71"/>
      <c r="AZE25" s="72"/>
      <c r="AZF25" s="70"/>
      <c r="AZG25" s="71"/>
      <c r="AZH25" s="71"/>
      <c r="AZI25" s="71"/>
      <c r="AZJ25" s="71"/>
      <c r="AZK25" s="71"/>
      <c r="AZL25" s="72"/>
      <c r="AZM25" s="70"/>
      <c r="AZN25" s="71"/>
      <c r="AZO25" s="71"/>
      <c r="AZP25" s="71"/>
      <c r="AZQ25" s="71"/>
      <c r="AZR25" s="71"/>
      <c r="AZS25" s="72"/>
      <c r="AZT25" s="70"/>
      <c r="AZU25" s="71"/>
      <c r="AZV25" s="71"/>
      <c r="AZW25" s="71"/>
      <c r="AZX25" s="71"/>
      <c r="AZY25" s="71"/>
      <c r="AZZ25" s="72"/>
      <c r="BAA25" s="70"/>
      <c r="BAB25" s="71"/>
      <c r="BAC25" s="71"/>
      <c r="BAD25" s="71"/>
      <c r="BAE25" s="71"/>
      <c r="BAF25" s="71"/>
      <c r="BAG25" s="72"/>
      <c r="BAH25" s="70"/>
      <c r="BAI25" s="71"/>
      <c r="BAJ25" s="71"/>
      <c r="BAK25" s="71"/>
      <c r="BAL25" s="71"/>
      <c r="BAM25" s="71"/>
      <c r="BAN25" s="72"/>
      <c r="BAO25" s="70"/>
      <c r="BAP25" s="71"/>
      <c r="BAQ25" s="71"/>
      <c r="BAR25" s="71"/>
      <c r="BAS25" s="71"/>
      <c r="BAT25" s="71"/>
      <c r="BAU25" s="72"/>
      <c r="BAV25" s="70"/>
      <c r="BAW25" s="71"/>
      <c r="BAX25" s="71"/>
      <c r="BAY25" s="71"/>
      <c r="BAZ25" s="71"/>
      <c r="BBA25" s="71"/>
      <c r="BBB25" s="72"/>
      <c r="BBC25" s="70"/>
      <c r="BBD25" s="71"/>
      <c r="BBE25" s="71"/>
      <c r="BBF25" s="71"/>
      <c r="BBG25" s="71"/>
      <c r="BBH25" s="71"/>
      <c r="BBI25" s="72"/>
      <c r="BBJ25" s="70"/>
      <c r="BBK25" s="71"/>
      <c r="BBL25" s="71"/>
      <c r="BBM25" s="71"/>
      <c r="BBN25" s="71"/>
      <c r="BBO25" s="71"/>
      <c r="BBP25" s="72"/>
      <c r="BBQ25" s="70"/>
      <c r="BBR25" s="71"/>
      <c r="BBS25" s="71"/>
      <c r="BBT25" s="71"/>
      <c r="BBU25" s="71"/>
      <c r="BBV25" s="71"/>
      <c r="BBW25" s="72"/>
      <c r="BBX25" s="70"/>
      <c r="BBY25" s="71"/>
      <c r="BBZ25" s="71"/>
      <c r="BCA25" s="71"/>
      <c r="BCB25" s="71"/>
      <c r="BCC25" s="71"/>
      <c r="BCD25" s="72"/>
      <c r="BCE25" s="70"/>
      <c r="BCF25" s="71"/>
      <c r="BCG25" s="71"/>
      <c r="BCH25" s="71"/>
      <c r="BCI25" s="71"/>
      <c r="BCJ25" s="71"/>
      <c r="BCK25" s="72"/>
      <c r="BCL25" s="70"/>
      <c r="BCM25" s="71"/>
      <c r="BCN25" s="71"/>
      <c r="BCO25" s="71"/>
      <c r="BCP25" s="71"/>
      <c r="BCQ25" s="71"/>
      <c r="BCR25" s="72"/>
      <c r="BCS25" s="70"/>
      <c r="BCT25" s="71"/>
      <c r="BCU25" s="71"/>
      <c r="BCV25" s="71"/>
      <c r="BCW25" s="71"/>
      <c r="BCX25" s="71"/>
      <c r="BCY25" s="72"/>
      <c r="BCZ25" s="70"/>
      <c r="BDA25" s="71"/>
      <c r="BDB25" s="71"/>
      <c r="BDC25" s="71"/>
      <c r="BDD25" s="71"/>
      <c r="BDE25" s="71"/>
      <c r="BDF25" s="72"/>
      <c r="BDG25" s="70"/>
      <c r="BDH25" s="71"/>
      <c r="BDI25" s="71"/>
      <c r="BDJ25" s="71"/>
      <c r="BDK25" s="71"/>
      <c r="BDL25" s="71"/>
      <c r="BDM25" s="72"/>
      <c r="BDN25" s="70"/>
      <c r="BDO25" s="71"/>
      <c r="BDP25" s="71"/>
      <c r="BDQ25" s="71"/>
      <c r="BDR25" s="71"/>
      <c r="BDS25" s="71"/>
      <c r="BDT25" s="72"/>
      <c r="BDU25" s="70"/>
      <c r="BDV25" s="71"/>
      <c r="BDW25" s="71"/>
      <c r="BDX25" s="71"/>
      <c r="BDY25" s="71"/>
      <c r="BDZ25" s="71"/>
      <c r="BEA25" s="72"/>
      <c r="BEB25" s="70"/>
      <c r="BEC25" s="71"/>
      <c r="BED25" s="71"/>
      <c r="BEE25" s="71"/>
      <c r="BEF25" s="71"/>
      <c r="BEG25" s="71"/>
      <c r="BEH25" s="72"/>
      <c r="BEI25" s="70"/>
      <c r="BEJ25" s="71"/>
      <c r="BEK25" s="71"/>
      <c r="BEL25" s="71"/>
      <c r="BEM25" s="71"/>
      <c r="BEN25" s="71"/>
      <c r="BEO25" s="72"/>
      <c r="BEP25" s="70"/>
      <c r="BEQ25" s="71"/>
      <c r="BER25" s="71"/>
      <c r="BES25" s="71"/>
      <c r="BET25" s="71"/>
      <c r="BEU25" s="71"/>
      <c r="BEV25" s="72"/>
      <c r="BEW25" s="70"/>
      <c r="BEX25" s="71"/>
      <c r="BEY25" s="71"/>
      <c r="BEZ25" s="71"/>
      <c r="BFA25" s="71"/>
      <c r="BFB25" s="71"/>
      <c r="BFC25" s="72"/>
      <c r="BFD25" s="70"/>
      <c r="BFE25" s="71"/>
      <c r="BFF25" s="71"/>
      <c r="BFG25" s="71"/>
      <c r="BFH25" s="71"/>
      <c r="BFI25" s="71"/>
      <c r="BFJ25" s="72"/>
      <c r="BFK25" s="70"/>
      <c r="BFL25" s="71"/>
      <c r="BFM25" s="71"/>
      <c r="BFN25" s="71"/>
      <c r="BFO25" s="71"/>
      <c r="BFP25" s="71"/>
      <c r="BFQ25" s="72"/>
      <c r="BFR25" s="70"/>
      <c r="BFS25" s="71"/>
      <c r="BFT25" s="71"/>
      <c r="BFU25" s="71"/>
      <c r="BFV25" s="71"/>
      <c r="BFW25" s="71"/>
      <c r="BFX25" s="72"/>
      <c r="BFY25" s="70"/>
      <c r="BFZ25" s="71"/>
      <c r="BGA25" s="71"/>
      <c r="BGB25" s="71"/>
      <c r="BGC25" s="71"/>
      <c r="BGD25" s="71"/>
      <c r="BGE25" s="72"/>
      <c r="BGF25" s="70"/>
      <c r="BGG25" s="71"/>
      <c r="BGH25" s="71"/>
      <c r="BGI25" s="71"/>
      <c r="BGJ25" s="71"/>
      <c r="BGK25" s="71"/>
      <c r="BGL25" s="72"/>
      <c r="BGM25" s="70"/>
      <c r="BGN25" s="71"/>
      <c r="BGO25" s="71"/>
      <c r="BGP25" s="71"/>
      <c r="BGQ25" s="71"/>
      <c r="BGR25" s="71"/>
      <c r="BGS25" s="72"/>
      <c r="BGT25" s="70"/>
      <c r="BGU25" s="71"/>
      <c r="BGV25" s="71"/>
      <c r="BGW25" s="71"/>
      <c r="BGX25" s="71"/>
      <c r="BGY25" s="71"/>
      <c r="BGZ25" s="72"/>
      <c r="BHA25" s="70"/>
      <c r="BHB25" s="71"/>
      <c r="BHC25" s="71"/>
      <c r="BHD25" s="71"/>
      <c r="BHE25" s="71"/>
      <c r="BHF25" s="71"/>
      <c r="BHG25" s="72"/>
      <c r="BHH25" s="70"/>
      <c r="BHI25" s="71"/>
      <c r="BHJ25" s="71"/>
      <c r="BHK25" s="71"/>
      <c r="BHL25" s="71"/>
      <c r="BHM25" s="71"/>
      <c r="BHN25" s="72"/>
      <c r="BHO25" s="70"/>
      <c r="BHP25" s="71"/>
      <c r="BHQ25" s="71"/>
      <c r="BHR25" s="71"/>
      <c r="BHS25" s="71"/>
      <c r="BHT25" s="71"/>
      <c r="BHU25" s="72"/>
      <c r="BHV25" s="70"/>
      <c r="BHW25" s="71"/>
      <c r="BHX25" s="71"/>
      <c r="BHY25" s="71"/>
      <c r="BHZ25" s="71"/>
      <c r="BIA25" s="71"/>
      <c r="BIB25" s="72"/>
      <c r="BIC25" s="70"/>
      <c r="BID25" s="71"/>
      <c r="BIE25" s="71"/>
      <c r="BIF25" s="71"/>
      <c r="BIG25" s="71"/>
      <c r="BIH25" s="71"/>
      <c r="BII25" s="72"/>
      <c r="BIJ25" s="70"/>
      <c r="BIK25" s="71"/>
      <c r="BIL25" s="71"/>
      <c r="BIM25" s="71"/>
      <c r="BIN25" s="71"/>
      <c r="BIO25" s="71"/>
      <c r="BIP25" s="72"/>
      <c r="BIQ25" s="70"/>
      <c r="BIR25" s="71"/>
      <c r="BIS25" s="71"/>
      <c r="BIT25" s="71"/>
      <c r="BIU25" s="71"/>
      <c r="BIV25" s="71"/>
      <c r="BIW25" s="72"/>
      <c r="BIX25" s="70"/>
      <c r="BIY25" s="71"/>
      <c r="BIZ25" s="71"/>
      <c r="BJA25" s="71"/>
      <c r="BJB25" s="71"/>
      <c r="BJC25" s="71"/>
      <c r="BJD25" s="72"/>
      <c r="BJE25" s="70"/>
      <c r="BJF25" s="71"/>
      <c r="BJG25" s="71"/>
      <c r="BJH25" s="71"/>
      <c r="BJI25" s="71"/>
      <c r="BJJ25" s="71"/>
      <c r="BJK25" s="72"/>
      <c r="BJL25" s="70"/>
      <c r="BJM25" s="71"/>
      <c r="BJN25" s="71"/>
      <c r="BJO25" s="71"/>
      <c r="BJP25" s="71"/>
      <c r="BJQ25" s="71"/>
      <c r="BJR25" s="72"/>
      <c r="BJS25" s="70"/>
      <c r="BJT25" s="71"/>
      <c r="BJU25" s="71"/>
      <c r="BJV25" s="71"/>
      <c r="BJW25" s="71"/>
      <c r="BJX25" s="71"/>
      <c r="BJY25" s="72"/>
      <c r="BJZ25" s="70"/>
      <c r="BKA25" s="71"/>
      <c r="BKB25" s="71"/>
      <c r="BKC25" s="71"/>
      <c r="BKD25" s="71"/>
      <c r="BKE25" s="71"/>
      <c r="BKF25" s="72"/>
      <c r="BKG25" s="70"/>
      <c r="BKH25" s="71"/>
      <c r="BKI25" s="71"/>
      <c r="BKJ25" s="71"/>
      <c r="BKK25" s="71"/>
      <c r="BKL25" s="71"/>
      <c r="BKM25" s="72"/>
      <c r="BKN25" s="70"/>
      <c r="BKO25" s="71"/>
      <c r="BKP25" s="71"/>
      <c r="BKQ25" s="71"/>
      <c r="BKR25" s="71"/>
      <c r="BKS25" s="71"/>
      <c r="BKT25" s="72"/>
      <c r="BKU25" s="70"/>
      <c r="BKV25" s="71"/>
      <c r="BKW25" s="71"/>
      <c r="BKX25" s="71"/>
      <c r="BKY25" s="71"/>
      <c r="BKZ25" s="71"/>
      <c r="BLA25" s="72"/>
      <c r="BLB25" s="70"/>
      <c r="BLC25" s="71"/>
      <c r="BLD25" s="71"/>
      <c r="BLE25" s="71"/>
      <c r="BLF25" s="71"/>
      <c r="BLG25" s="71"/>
      <c r="BLH25" s="72"/>
      <c r="BLI25" s="70"/>
      <c r="BLJ25" s="71"/>
      <c r="BLK25" s="71"/>
      <c r="BLL25" s="71"/>
      <c r="BLM25" s="71"/>
      <c r="BLN25" s="71"/>
      <c r="BLO25" s="72"/>
      <c r="BLP25" s="70"/>
      <c r="BLQ25" s="71"/>
      <c r="BLR25" s="71"/>
      <c r="BLS25" s="71"/>
      <c r="BLT25" s="71"/>
      <c r="BLU25" s="71"/>
      <c r="BLV25" s="72"/>
      <c r="BLW25" s="70"/>
      <c r="BLX25" s="71"/>
      <c r="BLY25" s="71"/>
      <c r="BLZ25" s="71"/>
      <c r="BMA25" s="71"/>
      <c r="BMB25" s="71"/>
      <c r="BMC25" s="72"/>
      <c r="BMD25" s="70"/>
      <c r="BME25" s="71"/>
      <c r="BMF25" s="71"/>
      <c r="BMG25" s="71"/>
      <c r="BMH25" s="71"/>
      <c r="BMI25" s="71"/>
      <c r="BMJ25" s="72"/>
      <c r="BMK25" s="70"/>
      <c r="BML25" s="71"/>
      <c r="BMM25" s="71"/>
      <c r="BMN25" s="71"/>
      <c r="BMO25" s="71"/>
      <c r="BMP25" s="71"/>
      <c r="BMQ25" s="72"/>
      <c r="BMR25" s="70"/>
      <c r="BMS25" s="71"/>
      <c r="BMT25" s="71"/>
      <c r="BMU25" s="71"/>
      <c r="BMV25" s="71"/>
      <c r="BMW25" s="71"/>
      <c r="BMX25" s="72"/>
      <c r="BMY25" s="70"/>
      <c r="BMZ25" s="71"/>
      <c r="BNA25" s="71"/>
      <c r="BNB25" s="71"/>
      <c r="BNC25" s="71"/>
      <c r="BND25" s="71"/>
      <c r="BNE25" s="72"/>
      <c r="BNF25" s="70"/>
      <c r="BNG25" s="71"/>
      <c r="BNH25" s="71"/>
      <c r="BNI25" s="71"/>
      <c r="BNJ25" s="71"/>
      <c r="BNK25" s="71"/>
      <c r="BNL25" s="72"/>
      <c r="BNM25" s="70"/>
      <c r="BNN25" s="71"/>
      <c r="BNO25" s="71"/>
      <c r="BNP25" s="71"/>
      <c r="BNQ25" s="71"/>
      <c r="BNR25" s="71"/>
      <c r="BNS25" s="72"/>
      <c r="BNT25" s="70"/>
      <c r="BNU25" s="71"/>
      <c r="BNV25" s="71"/>
      <c r="BNW25" s="71"/>
      <c r="BNX25" s="71"/>
      <c r="BNY25" s="71"/>
      <c r="BNZ25" s="72"/>
      <c r="BOA25" s="70"/>
      <c r="BOB25" s="71"/>
      <c r="BOC25" s="71"/>
      <c r="BOD25" s="71"/>
      <c r="BOE25" s="71"/>
      <c r="BOF25" s="71"/>
      <c r="BOG25" s="72"/>
      <c r="BOH25" s="70"/>
      <c r="BOI25" s="71"/>
      <c r="BOJ25" s="71"/>
      <c r="BOK25" s="71"/>
      <c r="BOL25" s="71"/>
      <c r="BOM25" s="71"/>
      <c r="BON25" s="72"/>
      <c r="BOO25" s="70"/>
      <c r="BOP25" s="71"/>
      <c r="BOQ25" s="71"/>
      <c r="BOR25" s="71"/>
      <c r="BOS25" s="71"/>
      <c r="BOT25" s="71"/>
      <c r="BOU25" s="72"/>
      <c r="BOV25" s="70"/>
      <c r="BOW25" s="71"/>
      <c r="BOX25" s="71"/>
      <c r="BOY25" s="71"/>
      <c r="BOZ25" s="71"/>
      <c r="BPA25" s="71"/>
      <c r="BPB25" s="72"/>
      <c r="BPC25" s="70"/>
      <c r="BPD25" s="71"/>
      <c r="BPE25" s="71"/>
      <c r="BPF25" s="71"/>
      <c r="BPG25" s="71"/>
      <c r="BPH25" s="71"/>
      <c r="BPI25" s="72"/>
      <c r="BPJ25" s="70"/>
      <c r="BPK25" s="71"/>
      <c r="BPL25" s="71"/>
      <c r="BPM25" s="71"/>
      <c r="BPN25" s="71"/>
      <c r="BPO25" s="71"/>
      <c r="BPP25" s="72"/>
      <c r="BPQ25" s="70"/>
      <c r="BPR25" s="71"/>
      <c r="BPS25" s="71"/>
      <c r="BPT25" s="71"/>
      <c r="BPU25" s="71"/>
      <c r="BPV25" s="71"/>
      <c r="BPW25" s="72"/>
      <c r="BPX25" s="70"/>
      <c r="BPY25" s="71"/>
      <c r="BPZ25" s="71"/>
      <c r="BQA25" s="71"/>
      <c r="BQB25" s="71"/>
      <c r="BQC25" s="71"/>
      <c r="BQD25" s="72"/>
      <c r="BQE25" s="70"/>
      <c r="BQF25" s="71"/>
      <c r="BQG25" s="71"/>
      <c r="BQH25" s="71"/>
      <c r="BQI25" s="71"/>
      <c r="BQJ25" s="71"/>
      <c r="BQK25" s="72"/>
      <c r="BQL25" s="70"/>
      <c r="BQM25" s="71"/>
      <c r="BQN25" s="71"/>
      <c r="BQO25" s="71"/>
      <c r="BQP25" s="71"/>
      <c r="BQQ25" s="71"/>
      <c r="BQR25" s="72"/>
      <c r="BQS25" s="70"/>
      <c r="BQT25" s="71"/>
      <c r="BQU25" s="71"/>
      <c r="BQV25" s="71"/>
      <c r="BQW25" s="71"/>
      <c r="BQX25" s="71"/>
      <c r="BQY25" s="72"/>
      <c r="BQZ25" s="70"/>
      <c r="BRA25" s="71"/>
      <c r="BRB25" s="71"/>
      <c r="BRC25" s="71"/>
      <c r="BRD25" s="71"/>
      <c r="BRE25" s="71"/>
      <c r="BRF25" s="72"/>
      <c r="BRG25" s="70"/>
      <c r="BRH25" s="71"/>
      <c r="BRI25" s="71"/>
      <c r="BRJ25" s="71"/>
      <c r="BRK25" s="71"/>
      <c r="BRL25" s="71"/>
      <c r="BRM25" s="72"/>
      <c r="BRN25" s="70"/>
      <c r="BRO25" s="71"/>
      <c r="BRP25" s="71"/>
      <c r="BRQ25" s="71"/>
      <c r="BRR25" s="71"/>
      <c r="BRS25" s="71"/>
      <c r="BRT25" s="72"/>
      <c r="BRU25" s="70"/>
      <c r="BRV25" s="71"/>
      <c r="BRW25" s="71"/>
      <c r="BRX25" s="71"/>
      <c r="BRY25" s="71"/>
      <c r="BRZ25" s="71"/>
      <c r="BSA25" s="72"/>
      <c r="BSB25" s="70"/>
      <c r="BSC25" s="71"/>
      <c r="BSD25" s="71"/>
      <c r="BSE25" s="71"/>
      <c r="BSF25" s="71"/>
      <c r="BSG25" s="71"/>
      <c r="BSH25" s="72"/>
      <c r="BSI25" s="70"/>
      <c r="BSJ25" s="71"/>
      <c r="BSK25" s="71">
        <v>1</v>
      </c>
      <c r="BSL25" s="71"/>
      <c r="BSM25" s="71"/>
      <c r="BSN25" s="71"/>
      <c r="BSO25" s="72"/>
      <c r="BSP25" s="70"/>
      <c r="BSQ25" s="71"/>
      <c r="BSR25" s="71"/>
      <c r="BSS25" s="71"/>
      <c r="BST25" s="71"/>
      <c r="BSU25" s="71"/>
      <c r="BSV25" s="72"/>
      <c r="BSW25" s="70"/>
      <c r="BSX25" s="71"/>
      <c r="BSY25" s="71"/>
      <c r="BSZ25" s="71"/>
      <c r="BTA25" s="71"/>
      <c r="BTB25" s="71"/>
      <c r="BTC25" s="72"/>
      <c r="BTD25" s="70"/>
      <c r="BTE25" s="71"/>
      <c r="BTF25" s="71"/>
      <c r="BTG25" s="71"/>
      <c r="BTH25" s="71"/>
      <c r="BTI25" s="71"/>
      <c r="BTJ25" s="72"/>
      <c r="BTK25" s="70"/>
      <c r="BTL25" s="71"/>
      <c r="BTM25" s="71"/>
      <c r="BTN25" s="71"/>
      <c r="BTO25" s="71"/>
      <c r="BTP25" s="71"/>
      <c r="BTQ25" s="72"/>
      <c r="BTR25" s="70"/>
      <c r="BTS25" s="71"/>
      <c r="BTT25" s="71"/>
      <c r="BTU25" s="71"/>
      <c r="BTV25" s="71"/>
      <c r="BTW25" s="71"/>
      <c r="BTX25" s="72"/>
      <c r="BTY25" s="70"/>
      <c r="BTZ25" s="71"/>
      <c r="BUA25" s="71"/>
      <c r="BUB25" s="71"/>
      <c r="BUC25" s="71"/>
      <c r="BUD25" s="71"/>
      <c r="BUE25" s="72"/>
      <c r="BUF25" s="70"/>
      <c r="BUG25" s="71"/>
      <c r="BUH25" s="71"/>
      <c r="BUI25" s="71"/>
      <c r="BUJ25" s="71"/>
      <c r="BUK25" s="71"/>
      <c r="BUL25" s="72"/>
      <c r="BUM25" s="70"/>
      <c r="BUN25" s="71"/>
      <c r="BUO25" s="71"/>
      <c r="BUP25" s="71"/>
      <c r="BUQ25" s="71"/>
      <c r="BUR25" s="71"/>
      <c r="BUS25" s="72"/>
      <c r="BUT25" s="70"/>
      <c r="BUU25" s="71"/>
      <c r="BUV25" s="71"/>
      <c r="BUW25" s="71"/>
      <c r="BUX25" s="71"/>
      <c r="BUY25" s="71"/>
      <c r="BUZ25" s="72"/>
      <c r="BVA25" s="70"/>
      <c r="BVB25" s="71"/>
      <c r="BVC25" s="71"/>
      <c r="BVD25" s="71"/>
      <c r="BVE25" s="71"/>
      <c r="BVF25" s="71"/>
      <c r="BVG25" s="72"/>
      <c r="BVH25" s="70"/>
      <c r="BVI25" s="71"/>
      <c r="BVJ25" s="71"/>
      <c r="BVK25" s="71"/>
      <c r="BVL25" s="71"/>
      <c r="BVM25" s="71"/>
      <c r="BVN25" s="72"/>
      <c r="BVO25" s="70"/>
      <c r="BVP25" s="71"/>
      <c r="BVQ25" s="71"/>
      <c r="BVR25" s="71"/>
      <c r="BVS25" s="71"/>
      <c r="BVT25" s="71"/>
      <c r="BVU25" s="72"/>
      <c r="BVV25" s="70"/>
      <c r="BVW25" s="71"/>
      <c r="BVX25" s="71">
        <v>1</v>
      </c>
      <c r="BVY25" s="71"/>
      <c r="BVZ25" s="71"/>
      <c r="BWA25" s="71">
        <v>1</v>
      </c>
      <c r="BWB25" s="72"/>
      <c r="BWC25" s="70"/>
      <c r="BWD25" s="71"/>
      <c r="BWE25" s="71"/>
      <c r="BWF25" s="71"/>
      <c r="BWG25" s="71"/>
      <c r="BWH25" s="71"/>
      <c r="BWI25" s="72"/>
      <c r="BWJ25" s="70"/>
      <c r="BWK25" s="71"/>
      <c r="BWL25" s="71"/>
      <c r="BWM25" s="71"/>
      <c r="BWN25" s="71"/>
      <c r="BWO25" s="71"/>
      <c r="BWP25" s="72"/>
      <c r="BWQ25" s="70"/>
      <c r="BWR25" s="71"/>
      <c r="BWS25" s="71"/>
      <c r="BWT25" s="71"/>
      <c r="BWU25" s="71"/>
      <c r="BWV25" s="71"/>
      <c r="BWW25" s="72"/>
      <c r="BWX25" s="70"/>
      <c r="BWY25" s="71"/>
      <c r="BWZ25" s="71"/>
      <c r="BXA25" s="71"/>
      <c r="BXB25" s="71"/>
      <c r="BXC25" s="71"/>
      <c r="BXD25" s="72"/>
      <c r="BXE25" s="70"/>
      <c r="BXF25" s="71"/>
      <c r="BXG25" s="71"/>
      <c r="BXH25" s="71"/>
      <c r="BXI25" s="71"/>
      <c r="BXJ25" s="71"/>
      <c r="BXK25" s="72"/>
      <c r="BXL25" s="70"/>
      <c r="BXM25" s="71"/>
      <c r="BXN25" s="71"/>
      <c r="BXO25" s="71"/>
      <c r="BXP25" s="71"/>
      <c r="BXQ25" s="71"/>
      <c r="BXR25" s="72"/>
      <c r="BXS25" s="70"/>
      <c r="BXT25" s="71"/>
      <c r="BXU25" s="71"/>
      <c r="BXV25" s="71"/>
      <c r="BXW25" s="71"/>
      <c r="BXX25" s="71"/>
      <c r="BXY25" s="72"/>
      <c r="BXZ25" s="70"/>
      <c r="BYA25" s="71"/>
      <c r="BYB25" s="71"/>
      <c r="BYC25" s="71"/>
      <c r="BYD25" s="71"/>
      <c r="BYE25" s="71"/>
      <c r="BYF25" s="72"/>
      <c r="BYG25" s="70"/>
      <c r="BYH25" s="71"/>
      <c r="BYI25" s="71"/>
      <c r="BYJ25" s="71"/>
      <c r="BYK25" s="71"/>
      <c r="BYL25" s="71"/>
      <c r="BYM25" s="72"/>
      <c r="BYN25" s="70"/>
      <c r="BYO25" s="71"/>
      <c r="BYP25" s="71"/>
      <c r="BYQ25" s="71"/>
      <c r="BYR25" s="71"/>
      <c r="BYS25" s="71"/>
      <c r="BYT25" s="72"/>
      <c r="BYU25" s="70"/>
      <c r="BYV25" s="71"/>
      <c r="BYW25" s="71"/>
      <c r="BYX25" s="71"/>
      <c r="BYY25" s="71"/>
      <c r="BYZ25" s="71"/>
      <c r="BZA25" s="72"/>
      <c r="BZB25" s="70"/>
      <c r="BZC25" s="71"/>
      <c r="BZD25" s="71"/>
      <c r="BZE25" s="71"/>
      <c r="BZF25" s="71"/>
      <c r="BZG25" s="71"/>
      <c r="BZH25" s="72"/>
      <c r="BZI25" s="70"/>
      <c r="BZJ25" s="71"/>
      <c r="BZK25" s="71"/>
      <c r="BZL25" s="71"/>
      <c r="BZM25" s="71"/>
      <c r="BZN25" s="71"/>
      <c r="BZO25" s="72"/>
      <c r="BZP25" s="70"/>
      <c r="BZQ25" s="71"/>
      <c r="BZR25" s="71"/>
      <c r="BZS25" s="71"/>
      <c r="BZT25" s="71"/>
      <c r="BZU25" s="71"/>
      <c r="BZV25" s="72"/>
      <c r="BZW25" s="70"/>
      <c r="BZX25" s="71"/>
      <c r="BZY25" s="71"/>
      <c r="BZZ25" s="71"/>
      <c r="CAA25" s="71"/>
      <c r="CAB25" s="71"/>
      <c r="CAC25" s="72"/>
      <c r="CAD25" s="70"/>
      <c r="CAE25" s="71"/>
      <c r="CAF25" s="71"/>
      <c r="CAG25" s="71"/>
      <c r="CAH25" s="71"/>
      <c r="CAI25" s="71"/>
      <c r="CAJ25" s="72"/>
      <c r="CAK25" s="70"/>
      <c r="CAL25" s="71"/>
      <c r="CAM25" s="71"/>
      <c r="CAN25" s="71"/>
      <c r="CAO25" s="71"/>
      <c r="CAP25" s="71"/>
      <c r="CAQ25" s="72"/>
      <c r="CAR25" s="70"/>
      <c r="CAS25" s="71"/>
      <c r="CAT25" s="71"/>
      <c r="CAU25" s="71"/>
      <c r="CAV25" s="71"/>
      <c r="CAW25" s="71"/>
      <c r="CAX25" s="72"/>
      <c r="CAY25" s="70"/>
      <c r="CAZ25" s="71"/>
      <c r="CBA25" s="71"/>
      <c r="CBB25" s="71"/>
      <c r="CBC25" s="71"/>
      <c r="CBD25" s="71"/>
      <c r="CBE25" s="72"/>
      <c r="CBF25" s="70"/>
      <c r="CBG25" s="71"/>
      <c r="CBH25" s="71"/>
      <c r="CBI25" s="71"/>
      <c r="CBJ25" s="71"/>
      <c r="CBK25" s="71"/>
      <c r="CBL25" s="72"/>
      <c r="CBM25" s="70"/>
      <c r="CBN25" s="71"/>
      <c r="CBO25" s="71"/>
      <c r="CBP25" s="71"/>
      <c r="CBQ25" s="71"/>
      <c r="CBR25" s="71"/>
      <c r="CBS25" s="72"/>
      <c r="CBT25" s="70"/>
      <c r="CBU25" s="71"/>
      <c r="CBV25" s="71"/>
      <c r="CBW25" s="71"/>
      <c r="CBX25" s="71"/>
      <c r="CBY25" s="71"/>
      <c r="CBZ25" s="72"/>
      <c r="CCA25" s="70"/>
      <c r="CCB25" s="71"/>
      <c r="CCC25" s="71"/>
      <c r="CCD25" s="71"/>
      <c r="CCE25" s="71"/>
      <c r="CCF25" s="71"/>
      <c r="CCG25" s="72"/>
      <c r="CCH25" s="70"/>
      <c r="CCI25" s="71"/>
      <c r="CCJ25" s="71"/>
      <c r="CCK25" s="71"/>
      <c r="CCL25" s="71"/>
      <c r="CCM25" s="71"/>
      <c r="CCN25" s="72"/>
      <c r="CCO25" s="70"/>
      <c r="CCP25" s="71"/>
      <c r="CCQ25" s="71"/>
      <c r="CCR25" s="71"/>
      <c r="CCS25" s="71"/>
      <c r="CCT25" s="71"/>
      <c r="CCU25" s="72"/>
      <c r="CCV25" s="70"/>
      <c r="CCW25" s="71"/>
      <c r="CCX25" s="71"/>
      <c r="CCY25" s="71"/>
      <c r="CCZ25" s="71"/>
      <c r="CDA25" s="71"/>
      <c r="CDB25" s="72"/>
      <c r="CDC25" s="70"/>
      <c r="CDD25" s="71"/>
      <c r="CDE25" s="71"/>
      <c r="CDF25" s="71"/>
      <c r="CDG25" s="71"/>
      <c r="CDH25" s="71"/>
      <c r="CDI25" s="72"/>
      <c r="CDJ25" s="70"/>
      <c r="CDK25" s="71"/>
      <c r="CDL25" s="71"/>
      <c r="CDM25" s="71"/>
      <c r="CDN25" s="71"/>
      <c r="CDO25" s="71"/>
      <c r="CDP25" s="72"/>
      <c r="CDQ25" s="70"/>
      <c r="CDR25" s="71"/>
      <c r="CDS25" s="71"/>
      <c r="CDT25" s="71"/>
      <c r="CDU25" s="71"/>
      <c r="CDV25" s="71"/>
      <c r="CDW25" s="72"/>
      <c r="CDX25" s="70"/>
      <c r="CDY25" s="71"/>
      <c r="CDZ25" s="71"/>
      <c r="CEA25" s="71"/>
      <c r="CEB25" s="71"/>
      <c r="CEC25" s="71"/>
      <c r="CED25" s="72"/>
      <c r="CEE25" s="70"/>
      <c r="CEF25" s="71"/>
      <c r="CEG25" s="71"/>
      <c r="CEH25" s="71"/>
      <c r="CEI25" s="71"/>
      <c r="CEJ25" s="71"/>
      <c r="CEK25" s="72"/>
      <c r="CEL25" s="70"/>
      <c r="CEM25" s="71"/>
      <c r="CEN25" s="71"/>
      <c r="CEO25" s="71"/>
      <c r="CEP25" s="71"/>
      <c r="CEQ25" s="71"/>
      <c r="CER25" s="72"/>
      <c r="CES25" s="70"/>
      <c r="CET25" s="71"/>
      <c r="CEU25" s="71"/>
      <c r="CEV25" s="71"/>
      <c r="CEW25" s="71"/>
      <c r="CEX25" s="71"/>
      <c r="CEY25" s="72"/>
      <c r="CEZ25" s="70"/>
      <c r="CFA25" s="71"/>
      <c r="CFB25" s="71"/>
      <c r="CFC25" s="71"/>
      <c r="CFD25" s="71"/>
      <c r="CFE25" s="71"/>
      <c r="CFF25" s="72"/>
      <c r="CFG25" s="70"/>
      <c r="CFH25" s="71"/>
      <c r="CFI25" s="71"/>
      <c r="CFJ25" s="71"/>
      <c r="CFK25" s="71"/>
      <c r="CFL25" s="71"/>
      <c r="CFM25" s="72"/>
      <c r="CFN25" s="70"/>
      <c r="CFO25" s="71"/>
      <c r="CFP25" s="71"/>
      <c r="CFQ25" s="71"/>
      <c r="CFR25" s="71"/>
      <c r="CFS25" s="71"/>
      <c r="CFT25" s="72"/>
      <c r="CFU25" s="70"/>
      <c r="CFV25" s="71"/>
      <c r="CFW25" s="71"/>
      <c r="CFX25" s="71"/>
      <c r="CFY25" s="71"/>
      <c r="CFZ25" s="71"/>
      <c r="CGA25" s="72"/>
      <c r="CGB25" s="70"/>
      <c r="CGC25" s="71"/>
      <c r="CGD25" s="71"/>
      <c r="CGE25" s="71"/>
      <c r="CGF25" s="71"/>
      <c r="CGG25" s="71"/>
      <c r="CGH25" s="72"/>
      <c r="CGI25" s="70"/>
      <c r="CGJ25" s="71"/>
      <c r="CGK25" s="71"/>
      <c r="CGL25" s="71"/>
      <c r="CGM25" s="71"/>
      <c r="CGN25" s="71"/>
      <c r="CGO25" s="72"/>
      <c r="CGP25" s="70"/>
      <c r="CGQ25" s="71"/>
      <c r="CGR25" s="71"/>
      <c r="CGS25" s="71"/>
      <c r="CGT25" s="71"/>
      <c r="CGU25" s="71"/>
      <c r="CGV25" s="72"/>
      <c r="CGW25" s="70"/>
      <c r="CGX25" s="71"/>
      <c r="CGY25" s="71"/>
      <c r="CGZ25" s="71"/>
      <c r="CHA25" s="71"/>
      <c r="CHB25" s="71"/>
      <c r="CHC25" s="72"/>
    </row>
    <row r="26" spans="1:2239" ht="15" customHeight="1">
      <c r="A26" s="124">
        <v>32</v>
      </c>
      <c r="B26" s="195">
        <v>18</v>
      </c>
      <c r="E26" s="197" t="s">
        <v>194</v>
      </c>
      <c r="F26" s="197">
        <v>3</v>
      </c>
      <c r="G26" s="198">
        <v>44939</v>
      </c>
      <c r="H26" s="199">
        <f t="shared" si="277"/>
        <v>3.5</v>
      </c>
      <c r="I26" s="200" t="str">
        <f>IF(ISERROR(INDEX(社員情報!$A:$Z,MATCH($A26,社員情報!$A:$A,0),16))=TRUE,
       "-",
       IF(INDEX(社員情報!$A:$Z,MATCH($A26,社員情報!$A:$A,0),16)=0,
           IF(OR(ISERROR(INDEX(社員情報!$A:$Z,MATCH($A26,社員情報!$A:$A,0),10))=TRUE,INDEX(社員情報!$A:$Z,MATCH($A26,社員情報!$A:$A,0),10)=0),
               "-",
               INDEX(社員情報!$A:$Z,MATCH($A26,社員情報!$A:$A,0),10)),
           INDEX(社員情報!$A:$Z,MATCH($A26,社員情報!$A:$A,0),16)))</f>
        <v>-</v>
      </c>
      <c r="J26" s="201" t="str">
        <f>IF(ISERROR(INDEX(社員情報!$A:$Z,MATCH($A26,社員情報!$A:$A,0),17))=TRUE,
       "-",
       IF(INDEX(社員情報!$A:$Z,MATCH($A26,社員情報!$A:$A,0),16)=0,
           IF(OR(ISERROR(INDEX(社員情報!$A:$Z,MATCH($A26,社員情報!$A:$A,0),11))=TRUE,INDEX(社員情報!$A:$Z,MATCH($A26,社員情報!$A:$A,0),11)=0),
               "-",
               INDEX(社員情報!$A:$Z,MATCH($A26,社員情報!$A:$A,0),11)),
           INDEX(社員情報!$A:$Z,MATCH($A26,社員情報!$A:$A,0),17)))</f>
        <v>-</v>
      </c>
      <c r="K26" s="202">
        <f>IF(ISERROR(INDEX(社員情報!$A:$R,MATCH($A26,社員情報!$A:$A,0),18))=TRUE,
       0,
       INDEX(社員情報!$A:$R,MATCH($A26,社員情報!$A:$A,0),18))</f>
        <v>0</v>
      </c>
      <c r="N26" s="203">
        <f>IF(ISERROR(INDEX(社員情報!$A:$O,MATCH($A26,社員情報!$A:$A,0),13))=TRUE,
       0,
       INDEX(社員情報!$A:$O,MATCH($A26,社員情報!$A:$A,0),13))</f>
        <v>0</v>
      </c>
      <c r="O26" s="204" t="e">
        <f>INDEX(社員情報!$A:$O,MATCH($A26,社員情報!$A:$A,0),MATCH(O$11,社員情報!$2:$2,0))</f>
        <v>#N/A</v>
      </c>
      <c r="P26" s="205">
        <f t="shared" si="278"/>
        <v>0</v>
      </c>
      <c r="Q26" s="205">
        <f t="shared" si="279"/>
        <v>0</v>
      </c>
      <c r="R26" s="205">
        <f t="shared" si="280"/>
        <v>0</v>
      </c>
      <c r="S26" s="205">
        <f t="shared" si="281"/>
        <v>0</v>
      </c>
      <c r="T26" s="205">
        <f t="shared" si="282"/>
        <v>0</v>
      </c>
      <c r="U26" s="205">
        <f t="shared" si="283"/>
        <v>0</v>
      </c>
      <c r="V26" s="205">
        <f t="shared" si="284"/>
        <v>0</v>
      </c>
      <c r="W26" s="205">
        <f t="shared" si="285"/>
        <v>0</v>
      </c>
      <c r="X26" s="205">
        <f t="shared" si="286"/>
        <v>0</v>
      </c>
      <c r="Y26" s="205">
        <f t="shared" si="287"/>
        <v>0</v>
      </c>
      <c r="Z26" s="205">
        <f t="shared" si="288"/>
        <v>0</v>
      </c>
      <c r="AA26" s="205">
        <f t="shared" si="289"/>
        <v>0</v>
      </c>
      <c r="AB26" s="204">
        <f t="shared" si="290"/>
        <v>0</v>
      </c>
      <c r="AC26" s="206" t="str">
        <f ca="1">IF(ISERROR(INDEX(社員情報!$A:$AC,MATCH($A26,社員情報!$A:$A,0),MATCH(AC$11,社員情報!$2:$2,0)))=TRUE,
       "-",
       IF($AD26="-",
           "-",
           INDEX(社員情報!$A:$AC,MATCH($A26,社員情報!$A:$A,0),MATCH(AC$11,社員情報!$2:$2,0))))</f>
        <v>-</v>
      </c>
      <c r="AD26" s="207" t="str">
        <f>IF(ISERROR(INDEX(社員情報!$A:$AB,MATCH($A26,社員情報!$A:$A,0),23))=TRUE,
       "-",
       IF(OR(INDEX(社員情報!$A:$AB,MATCH($A26,社員情報!$A:$A,0),25)="-",
              INDEX(社員情報!$A:$AB,MATCH($A26,社員情報!$A:$A,0),23)=0,
              INDEX(社員情報!$A:$AB,MATCH($A26,社員情報!$A:$A,0),24)&lt;DATE($E$10,$F$10,1)),
           "-",
           INDEX(社員情報!$A:$AB,MATCH($A26,社員情報!$A:$A,0),23)))</f>
        <v>-</v>
      </c>
      <c r="AE26" s="207" t="str">
        <f>IF(ISERROR(INDEX(社員情報!$A:$AB,MATCH($A26,社員情報!$A:$A,0),24))=TRUE,
       "-",
       IF($AD26="-",
           "-",
           INDEX(社員情報!$A:$AB,MATCH($A26,社員情報!$A:$A,0),24)))</f>
        <v>-</v>
      </c>
      <c r="AF26" s="208">
        <f ca="1">IF(ISERROR(INDEX(社員情報!$A:$O,MATCH($A26,社員情報!$A:$A,0),MATCH(AF$11,社員情報!$2:$2,0)))=TRUE,
       0,
       IF(INDEX(社員情報!$A:$O,MATCH($A26,社員情報!$A:$A,0),MATCH(AF$11,社員情報!$2:$2,0))&lt;0,
           0,
           INDEX(社員情報!$A:$O,MATCH($A26,社員情報!$A:$A,0),MATCH(AF$11,社員情報!$2:$2,0))))</f>
        <v>0</v>
      </c>
      <c r="AI26" s="70"/>
      <c r="AJ26" s="71"/>
      <c r="AK26" s="71"/>
      <c r="AL26" s="71"/>
      <c r="AM26" s="71"/>
      <c r="AN26" s="71"/>
      <c r="AO26" s="72"/>
      <c r="AP26" s="70"/>
      <c r="AQ26" s="71"/>
      <c r="AR26" s="71"/>
      <c r="AS26" s="71"/>
      <c r="AT26" s="71"/>
      <c r="AU26" s="71"/>
      <c r="AV26" s="72"/>
      <c r="AW26" s="70"/>
      <c r="AX26" s="71"/>
      <c r="AY26" s="71"/>
      <c r="AZ26" s="71"/>
      <c r="BA26" s="71"/>
      <c r="BB26" s="71"/>
      <c r="BC26" s="72"/>
      <c r="BD26" s="70"/>
      <c r="BE26" s="71"/>
      <c r="BF26" s="71"/>
      <c r="BG26" s="71"/>
      <c r="BH26" s="71"/>
      <c r="BI26" s="71"/>
      <c r="BJ26" s="72"/>
      <c r="BK26" s="70"/>
      <c r="BL26" s="71"/>
      <c r="BM26" s="71"/>
      <c r="BN26" s="71"/>
      <c r="BO26" s="71"/>
      <c r="BP26" s="71"/>
      <c r="BQ26" s="72"/>
      <c r="BR26" s="70"/>
      <c r="BS26" s="71"/>
      <c r="BT26" s="71"/>
      <c r="BU26" s="71"/>
      <c r="BV26" s="71"/>
      <c r="BW26" s="71"/>
      <c r="BX26" s="72"/>
      <c r="BY26" s="70"/>
      <c r="BZ26" s="71"/>
      <c r="CA26" s="71"/>
      <c r="CB26" s="71"/>
      <c r="CC26" s="71"/>
      <c r="CD26" s="71"/>
      <c r="CE26" s="72"/>
      <c r="CF26" s="70"/>
      <c r="CG26" s="71"/>
      <c r="CH26" s="71"/>
      <c r="CI26" s="71"/>
      <c r="CJ26" s="71"/>
      <c r="CK26" s="71"/>
      <c r="CL26" s="72"/>
      <c r="CM26" s="70"/>
      <c r="CN26" s="71"/>
      <c r="CO26" s="71"/>
      <c r="CP26" s="71"/>
      <c r="CQ26" s="71"/>
      <c r="CR26" s="71"/>
      <c r="CS26" s="72"/>
      <c r="CT26" s="70"/>
      <c r="CU26" s="71"/>
      <c r="CV26" s="71"/>
      <c r="CW26" s="71"/>
      <c r="CX26" s="71"/>
      <c r="CY26" s="71"/>
      <c r="CZ26" s="72"/>
      <c r="DA26" s="70"/>
      <c r="DB26" s="71"/>
      <c r="DC26" s="71"/>
      <c r="DD26" s="71"/>
      <c r="DE26" s="71"/>
      <c r="DF26" s="71"/>
      <c r="DG26" s="72"/>
      <c r="DH26" s="70"/>
      <c r="DI26" s="71"/>
      <c r="DJ26" s="71"/>
      <c r="DK26" s="71"/>
      <c r="DL26" s="71"/>
      <c r="DM26" s="71"/>
      <c r="DN26" s="72"/>
      <c r="DO26" s="70"/>
      <c r="DP26" s="71"/>
      <c r="DQ26" s="71"/>
      <c r="DR26" s="71"/>
      <c r="DS26" s="71"/>
      <c r="DT26" s="71"/>
      <c r="DU26" s="72"/>
      <c r="DV26" s="70"/>
      <c r="DW26" s="71"/>
      <c r="DX26" s="71"/>
      <c r="DY26" s="71"/>
      <c r="DZ26" s="71"/>
      <c r="EA26" s="71"/>
      <c r="EB26" s="72"/>
      <c r="EC26" s="70"/>
      <c r="ED26" s="71"/>
      <c r="EE26" s="71"/>
      <c r="EF26" s="71"/>
      <c r="EG26" s="71"/>
      <c r="EH26" s="71"/>
      <c r="EI26" s="72"/>
      <c r="EJ26" s="70"/>
      <c r="EK26" s="71"/>
      <c r="EL26" s="71"/>
      <c r="EM26" s="71"/>
      <c r="EN26" s="71"/>
      <c r="EO26" s="71"/>
      <c r="EP26" s="72"/>
      <c r="EQ26" s="70"/>
      <c r="ER26" s="71"/>
      <c r="ES26" s="71"/>
      <c r="ET26" s="71"/>
      <c r="EU26" s="71"/>
      <c r="EV26" s="71"/>
      <c r="EW26" s="72"/>
      <c r="EX26" s="70"/>
      <c r="EY26" s="71"/>
      <c r="EZ26" s="71"/>
      <c r="FA26" s="71"/>
      <c r="FB26" s="71"/>
      <c r="FC26" s="71"/>
      <c r="FD26" s="72"/>
      <c r="FE26" s="70"/>
      <c r="FF26" s="71"/>
      <c r="FG26" s="71"/>
      <c r="FH26" s="71"/>
      <c r="FI26" s="71"/>
      <c r="FJ26" s="71"/>
      <c r="FK26" s="72"/>
      <c r="FL26" s="70"/>
      <c r="FM26" s="71"/>
      <c r="FN26" s="71"/>
      <c r="FO26" s="71"/>
      <c r="FP26" s="71"/>
      <c r="FQ26" s="71"/>
      <c r="FR26" s="72"/>
      <c r="FS26" s="70"/>
      <c r="FT26" s="71"/>
      <c r="FU26" s="71"/>
      <c r="FV26" s="71"/>
      <c r="FW26" s="71"/>
      <c r="FX26" s="71"/>
      <c r="FY26" s="72"/>
      <c r="FZ26" s="70"/>
      <c r="GA26" s="71"/>
      <c r="GB26" s="71"/>
      <c r="GC26" s="71"/>
      <c r="GD26" s="71"/>
      <c r="GE26" s="71"/>
      <c r="GF26" s="72"/>
      <c r="GG26" s="70"/>
      <c r="GH26" s="71"/>
      <c r="GI26" s="71"/>
      <c r="GJ26" s="71"/>
      <c r="GK26" s="71"/>
      <c r="GL26" s="71"/>
      <c r="GM26" s="72"/>
      <c r="GN26" s="70"/>
      <c r="GO26" s="71"/>
      <c r="GP26" s="71"/>
      <c r="GQ26" s="71"/>
      <c r="GR26" s="71"/>
      <c r="GS26" s="71"/>
      <c r="GT26" s="72"/>
      <c r="GU26" s="70"/>
      <c r="GV26" s="71"/>
      <c r="GW26" s="71"/>
      <c r="GX26" s="71"/>
      <c r="GY26" s="71"/>
      <c r="GZ26" s="71"/>
      <c r="HA26" s="72"/>
      <c r="HB26" s="70"/>
      <c r="HC26" s="71"/>
      <c r="HD26" s="71"/>
      <c r="HE26" s="71"/>
      <c r="HF26" s="71"/>
      <c r="HG26" s="71"/>
      <c r="HH26" s="72"/>
      <c r="HI26" s="70"/>
      <c r="HJ26" s="71"/>
      <c r="HK26" s="71"/>
      <c r="HL26" s="71"/>
      <c r="HM26" s="71"/>
      <c r="HN26" s="71"/>
      <c r="HO26" s="72"/>
      <c r="HP26" s="70"/>
      <c r="HQ26" s="71"/>
      <c r="HR26" s="71"/>
      <c r="HS26" s="71"/>
      <c r="HT26" s="71"/>
      <c r="HU26" s="71"/>
      <c r="HV26" s="72"/>
      <c r="HW26" s="70"/>
      <c r="HX26" s="71"/>
      <c r="HY26" s="71"/>
      <c r="HZ26" s="71"/>
      <c r="IA26" s="71"/>
      <c r="IB26" s="71"/>
      <c r="IC26" s="72"/>
      <c r="ID26" s="70"/>
      <c r="IE26" s="71"/>
      <c r="IF26" s="71"/>
      <c r="IG26" s="71"/>
      <c r="IH26" s="71"/>
      <c r="II26" s="71"/>
      <c r="IJ26" s="72"/>
      <c r="IK26" s="70"/>
      <c r="IL26" s="71"/>
      <c r="IM26" s="71"/>
      <c r="IN26" s="71"/>
      <c r="IO26" s="71"/>
      <c r="IP26" s="71"/>
      <c r="IQ26" s="72"/>
      <c r="IR26" s="70"/>
      <c r="IS26" s="71"/>
      <c r="IT26" s="71"/>
      <c r="IU26" s="71"/>
      <c r="IV26" s="71"/>
      <c r="IW26" s="71"/>
      <c r="IX26" s="72"/>
      <c r="IY26" s="70"/>
      <c r="IZ26" s="71"/>
      <c r="JA26" s="71"/>
      <c r="JB26" s="71"/>
      <c r="JC26" s="71"/>
      <c r="JD26" s="71"/>
      <c r="JE26" s="72"/>
      <c r="JF26" s="70"/>
      <c r="JG26" s="71"/>
      <c r="JH26" s="71"/>
      <c r="JI26" s="71"/>
      <c r="JJ26" s="71"/>
      <c r="JK26" s="71"/>
      <c r="JL26" s="72"/>
      <c r="JM26" s="70"/>
      <c r="JN26" s="71"/>
      <c r="JO26" s="71"/>
      <c r="JP26" s="71"/>
      <c r="JQ26" s="71"/>
      <c r="JR26" s="71"/>
      <c r="JS26" s="72"/>
      <c r="JT26" s="70"/>
      <c r="JU26" s="71"/>
      <c r="JV26" s="71"/>
      <c r="JW26" s="71"/>
      <c r="JX26" s="71"/>
      <c r="JY26" s="71"/>
      <c r="JZ26" s="72"/>
      <c r="KA26" s="70"/>
      <c r="KB26" s="71"/>
      <c r="KC26" s="71"/>
      <c r="KD26" s="71"/>
      <c r="KE26" s="71"/>
      <c r="KF26" s="71"/>
      <c r="KG26" s="72"/>
      <c r="KH26" s="70"/>
      <c r="KI26" s="71"/>
      <c r="KJ26" s="71"/>
      <c r="KK26" s="71"/>
      <c r="KL26" s="71"/>
      <c r="KM26" s="71"/>
      <c r="KN26" s="72"/>
      <c r="KO26" s="70"/>
      <c r="KP26" s="71"/>
      <c r="KQ26" s="71"/>
      <c r="KR26" s="71"/>
      <c r="KS26" s="71"/>
      <c r="KT26" s="71"/>
      <c r="KU26" s="72"/>
      <c r="KV26" s="70"/>
      <c r="KW26" s="71"/>
      <c r="KX26" s="71"/>
      <c r="KY26" s="71"/>
      <c r="KZ26" s="71"/>
      <c r="LA26" s="71"/>
      <c r="LB26" s="72"/>
      <c r="LC26" s="70"/>
      <c r="LD26" s="71"/>
      <c r="LE26" s="71"/>
      <c r="LF26" s="71"/>
      <c r="LG26" s="71"/>
      <c r="LH26" s="71"/>
      <c r="LI26" s="72"/>
      <c r="LJ26" s="70"/>
      <c r="LK26" s="71"/>
      <c r="LL26" s="71"/>
      <c r="LM26" s="71"/>
      <c r="LN26" s="71"/>
      <c r="LO26" s="71"/>
      <c r="LP26" s="72"/>
      <c r="LQ26" s="70"/>
      <c r="LR26" s="71"/>
      <c r="LS26" s="71"/>
      <c r="LT26" s="71"/>
      <c r="LU26" s="71"/>
      <c r="LV26" s="71"/>
      <c r="LW26" s="72"/>
      <c r="LX26" s="70"/>
      <c r="LY26" s="71"/>
      <c r="LZ26" s="71"/>
      <c r="MA26" s="71"/>
      <c r="MB26" s="71"/>
      <c r="MC26" s="71"/>
      <c r="MD26" s="72"/>
      <c r="ME26" s="70"/>
      <c r="MF26" s="71"/>
      <c r="MG26" s="71"/>
      <c r="MH26" s="71"/>
      <c r="MI26" s="71"/>
      <c r="MJ26" s="71"/>
      <c r="MK26" s="72"/>
      <c r="ML26" s="70"/>
      <c r="MM26" s="71"/>
      <c r="MN26" s="71"/>
      <c r="MO26" s="71"/>
      <c r="MP26" s="71"/>
      <c r="MQ26" s="71"/>
      <c r="MR26" s="72"/>
      <c r="MS26" s="70"/>
      <c r="MT26" s="71"/>
      <c r="MU26" s="71"/>
      <c r="MV26" s="71"/>
      <c r="MW26" s="71"/>
      <c r="MX26" s="71"/>
      <c r="MY26" s="72"/>
      <c r="MZ26" s="70"/>
      <c r="NA26" s="71"/>
      <c r="NB26" s="71"/>
      <c r="NC26" s="71"/>
      <c r="ND26" s="71"/>
      <c r="NE26" s="71"/>
      <c r="NF26" s="72"/>
      <c r="NG26" s="70"/>
      <c r="NH26" s="71"/>
      <c r="NI26" s="71"/>
      <c r="NJ26" s="71"/>
      <c r="NK26" s="71"/>
      <c r="NL26" s="71"/>
      <c r="NM26" s="72"/>
      <c r="NN26" s="70"/>
      <c r="NO26" s="71"/>
      <c r="NP26" s="71"/>
      <c r="NQ26" s="71"/>
      <c r="NR26" s="71"/>
      <c r="NS26" s="71"/>
      <c r="NT26" s="72"/>
      <c r="NU26" s="70"/>
      <c r="NV26" s="71"/>
      <c r="NW26" s="71"/>
      <c r="NX26" s="71"/>
      <c r="NY26" s="71"/>
      <c r="NZ26" s="71"/>
      <c r="OA26" s="72"/>
      <c r="OB26" s="70"/>
      <c r="OC26" s="71"/>
      <c r="OD26" s="71"/>
      <c r="OE26" s="71"/>
      <c r="OF26" s="71"/>
      <c r="OG26" s="71"/>
      <c r="OH26" s="72"/>
      <c r="OI26" s="70"/>
      <c r="OJ26" s="71"/>
      <c r="OK26" s="71"/>
      <c r="OL26" s="71"/>
      <c r="OM26" s="71"/>
      <c r="ON26" s="71"/>
      <c r="OO26" s="72"/>
      <c r="OP26" s="70"/>
      <c r="OQ26" s="71"/>
      <c r="OR26" s="71"/>
      <c r="OS26" s="71"/>
      <c r="OT26" s="71"/>
      <c r="OU26" s="71"/>
      <c r="OV26" s="72"/>
      <c r="OW26" s="70"/>
      <c r="OX26" s="71"/>
      <c r="OY26" s="71"/>
      <c r="OZ26" s="71"/>
      <c r="PA26" s="71"/>
      <c r="PB26" s="71"/>
      <c r="PC26" s="72"/>
      <c r="PD26" s="70"/>
      <c r="PE26" s="71"/>
      <c r="PF26" s="71"/>
      <c r="PG26" s="71"/>
      <c r="PH26" s="71"/>
      <c r="PI26" s="71"/>
      <c r="PJ26" s="72"/>
      <c r="PK26" s="70"/>
      <c r="PL26" s="71"/>
      <c r="PM26" s="71"/>
      <c r="PN26" s="71"/>
      <c r="PO26" s="71"/>
      <c r="PP26" s="71"/>
      <c r="PQ26" s="72"/>
      <c r="PR26" s="70"/>
      <c r="PS26" s="71"/>
      <c r="PT26" s="71"/>
      <c r="PU26" s="71"/>
      <c r="PV26" s="71"/>
      <c r="PW26" s="71"/>
      <c r="PX26" s="72"/>
      <c r="PY26" s="70"/>
      <c r="PZ26" s="71"/>
      <c r="QA26" s="71"/>
      <c r="QB26" s="71"/>
      <c r="QC26" s="71"/>
      <c r="QD26" s="71"/>
      <c r="QE26" s="72"/>
      <c r="QF26" s="70"/>
      <c r="QG26" s="71"/>
      <c r="QH26" s="71"/>
      <c r="QI26" s="71"/>
      <c r="QJ26" s="71"/>
      <c r="QK26" s="71"/>
      <c r="QL26" s="72"/>
      <c r="QM26" s="70"/>
      <c r="QN26" s="71"/>
      <c r="QO26" s="71"/>
      <c r="QP26" s="71"/>
      <c r="QQ26" s="71"/>
      <c r="QR26" s="71"/>
      <c r="QS26" s="72"/>
      <c r="QT26" s="70"/>
      <c r="QU26" s="71"/>
      <c r="QV26" s="71"/>
      <c r="QW26" s="71"/>
      <c r="QX26" s="71"/>
      <c r="QY26" s="71"/>
      <c r="QZ26" s="72"/>
      <c r="RA26" s="70"/>
      <c r="RB26" s="71"/>
      <c r="RC26" s="71"/>
      <c r="RD26" s="71"/>
      <c r="RE26" s="71"/>
      <c r="RF26" s="71"/>
      <c r="RG26" s="72"/>
      <c r="RH26" s="70"/>
      <c r="RI26" s="71"/>
      <c r="RJ26" s="71"/>
      <c r="RK26" s="71"/>
      <c r="RL26" s="71"/>
      <c r="RM26" s="71"/>
      <c r="RN26" s="72"/>
      <c r="RO26" s="70"/>
      <c r="RP26" s="71"/>
      <c r="RQ26" s="71"/>
      <c r="RR26" s="71"/>
      <c r="RS26" s="71"/>
      <c r="RT26" s="71"/>
      <c r="RU26" s="72"/>
      <c r="RV26" s="70"/>
      <c r="RW26" s="71"/>
      <c r="RX26" s="71"/>
      <c r="RY26" s="71"/>
      <c r="RZ26" s="71"/>
      <c r="SA26" s="71"/>
      <c r="SB26" s="72"/>
      <c r="SC26" s="70"/>
      <c r="SD26" s="71"/>
      <c r="SE26" s="71"/>
      <c r="SF26" s="71"/>
      <c r="SG26" s="71"/>
      <c r="SH26" s="71"/>
      <c r="SI26" s="72"/>
      <c r="SJ26" s="70"/>
      <c r="SK26" s="71"/>
      <c r="SL26" s="71"/>
      <c r="SM26" s="71"/>
      <c r="SN26" s="71"/>
      <c r="SO26" s="71"/>
      <c r="SP26" s="72"/>
      <c r="SQ26" s="70"/>
      <c r="SR26" s="71"/>
      <c r="SS26" s="71"/>
      <c r="ST26" s="71"/>
      <c r="SU26" s="71"/>
      <c r="SV26" s="71"/>
      <c r="SW26" s="72"/>
      <c r="SX26" s="70"/>
      <c r="SY26" s="71"/>
      <c r="SZ26" s="71"/>
      <c r="TA26" s="71"/>
      <c r="TB26" s="71"/>
      <c r="TC26" s="71"/>
      <c r="TD26" s="72"/>
      <c r="TE26" s="70"/>
      <c r="TF26" s="71"/>
      <c r="TG26" s="71"/>
      <c r="TH26" s="71"/>
      <c r="TI26" s="71"/>
      <c r="TJ26" s="71"/>
      <c r="TK26" s="72"/>
      <c r="TL26" s="70"/>
      <c r="TM26" s="71"/>
      <c r="TN26" s="71"/>
      <c r="TO26" s="71"/>
      <c r="TP26" s="71"/>
      <c r="TQ26" s="71"/>
      <c r="TR26" s="72"/>
      <c r="TS26" s="70"/>
      <c r="TT26" s="71"/>
      <c r="TU26" s="71"/>
      <c r="TV26" s="71"/>
      <c r="TW26" s="71"/>
      <c r="TX26" s="71"/>
      <c r="TY26" s="72"/>
      <c r="TZ26" s="70"/>
      <c r="UA26" s="71"/>
      <c r="UB26" s="71"/>
      <c r="UC26" s="71"/>
      <c r="UD26" s="71"/>
      <c r="UE26" s="71"/>
      <c r="UF26" s="72"/>
      <c r="UG26" s="70"/>
      <c r="UH26" s="71"/>
      <c r="UI26" s="71"/>
      <c r="UJ26" s="71"/>
      <c r="UK26" s="71"/>
      <c r="UL26" s="71"/>
      <c r="UM26" s="72"/>
      <c r="UN26" s="70"/>
      <c r="UO26" s="71"/>
      <c r="UP26" s="71"/>
      <c r="UQ26" s="71"/>
      <c r="UR26" s="71"/>
      <c r="US26" s="71"/>
      <c r="UT26" s="72"/>
      <c r="UU26" s="70"/>
      <c r="UV26" s="71"/>
      <c r="UW26" s="71"/>
      <c r="UX26" s="71"/>
      <c r="UY26" s="71"/>
      <c r="UZ26" s="71"/>
      <c r="VA26" s="72"/>
      <c r="VB26" s="70"/>
      <c r="VC26" s="71"/>
      <c r="VD26" s="71"/>
      <c r="VE26" s="71"/>
      <c r="VF26" s="71"/>
      <c r="VG26" s="71"/>
      <c r="VH26" s="72"/>
      <c r="VI26" s="70"/>
      <c r="VJ26" s="71"/>
      <c r="VK26" s="71"/>
      <c r="VL26" s="71"/>
      <c r="VM26" s="71"/>
      <c r="VN26" s="71"/>
      <c r="VO26" s="72"/>
      <c r="VP26" s="70"/>
      <c r="VQ26" s="71"/>
      <c r="VR26" s="71"/>
      <c r="VS26" s="71"/>
      <c r="VT26" s="71"/>
      <c r="VU26" s="71"/>
      <c r="VV26" s="72"/>
      <c r="VW26" s="70"/>
      <c r="VX26" s="71"/>
      <c r="VY26" s="71"/>
      <c r="VZ26" s="71"/>
      <c r="WA26" s="71"/>
      <c r="WB26" s="71"/>
      <c r="WC26" s="72"/>
      <c r="WD26" s="70"/>
      <c r="WE26" s="71"/>
      <c r="WF26" s="71"/>
      <c r="WG26" s="71"/>
      <c r="WH26" s="71"/>
      <c r="WI26" s="71"/>
      <c r="WJ26" s="72"/>
      <c r="WK26" s="70"/>
      <c r="WL26" s="71"/>
      <c r="WM26" s="71"/>
      <c r="WN26" s="71"/>
      <c r="WO26" s="71"/>
      <c r="WP26" s="71"/>
      <c r="WQ26" s="72"/>
      <c r="WR26" s="70"/>
      <c r="WS26" s="71"/>
      <c r="WT26" s="71"/>
      <c r="WU26" s="71"/>
      <c r="WV26" s="71"/>
      <c r="WW26" s="71"/>
      <c r="WX26" s="72"/>
      <c r="WY26" s="70"/>
      <c r="WZ26" s="71"/>
      <c r="XA26" s="71"/>
      <c r="XB26" s="71"/>
      <c r="XC26" s="71"/>
      <c r="XD26" s="71"/>
      <c r="XE26" s="72"/>
      <c r="XF26" s="70"/>
      <c r="XG26" s="71"/>
      <c r="XH26" s="71"/>
      <c r="XI26" s="71"/>
      <c r="XJ26" s="71"/>
      <c r="XK26" s="71"/>
      <c r="XL26" s="72"/>
      <c r="XM26" s="70"/>
      <c r="XN26" s="71"/>
      <c r="XO26" s="71"/>
      <c r="XP26" s="71"/>
      <c r="XQ26" s="71"/>
      <c r="XR26" s="71"/>
      <c r="XS26" s="72"/>
      <c r="XT26" s="70"/>
      <c r="XU26" s="71"/>
      <c r="XV26" s="71"/>
      <c r="XW26" s="71"/>
      <c r="XX26" s="71"/>
      <c r="XY26" s="71"/>
      <c r="XZ26" s="72"/>
      <c r="YA26" s="70"/>
      <c r="YB26" s="71"/>
      <c r="YC26" s="71"/>
      <c r="YD26" s="71"/>
      <c r="YE26" s="71"/>
      <c r="YF26" s="71"/>
      <c r="YG26" s="72"/>
      <c r="YH26" s="70"/>
      <c r="YI26" s="71"/>
      <c r="YJ26" s="71"/>
      <c r="YK26" s="71"/>
      <c r="YL26" s="71"/>
      <c r="YM26" s="71"/>
      <c r="YN26" s="72"/>
      <c r="YO26" s="70"/>
      <c r="YP26" s="71"/>
      <c r="YQ26" s="71"/>
      <c r="YR26" s="71"/>
      <c r="YS26" s="71"/>
      <c r="YT26" s="71"/>
      <c r="YU26" s="72"/>
      <c r="YV26" s="70"/>
      <c r="YW26" s="71"/>
      <c r="YX26" s="71"/>
      <c r="YY26" s="71"/>
      <c r="YZ26" s="71"/>
      <c r="ZA26" s="71"/>
      <c r="ZB26" s="72"/>
      <c r="ZC26" s="70"/>
      <c r="ZD26" s="71"/>
      <c r="ZE26" s="71"/>
      <c r="ZF26" s="71"/>
      <c r="ZG26" s="71"/>
      <c r="ZH26" s="71"/>
      <c r="ZI26" s="72"/>
      <c r="ZJ26" s="70"/>
      <c r="ZK26" s="71"/>
      <c r="ZL26" s="71"/>
      <c r="ZM26" s="71"/>
      <c r="ZN26" s="71"/>
      <c r="ZO26" s="71"/>
      <c r="ZP26" s="72"/>
      <c r="ZQ26" s="70"/>
      <c r="ZR26" s="71"/>
      <c r="ZS26" s="71"/>
      <c r="ZT26" s="71"/>
      <c r="ZU26" s="71"/>
      <c r="ZV26" s="71"/>
      <c r="ZW26" s="72"/>
      <c r="ZX26" s="70"/>
      <c r="ZY26" s="71"/>
      <c r="ZZ26" s="71"/>
      <c r="AAA26" s="71"/>
      <c r="AAB26" s="71"/>
      <c r="AAC26" s="71"/>
      <c r="AAD26" s="72"/>
      <c r="AAE26" s="70"/>
      <c r="AAF26" s="71"/>
      <c r="AAG26" s="71"/>
      <c r="AAH26" s="71"/>
      <c r="AAI26" s="71"/>
      <c r="AAJ26" s="71"/>
      <c r="AAK26" s="72"/>
      <c r="AAL26" s="70"/>
      <c r="AAM26" s="71"/>
      <c r="AAN26" s="71"/>
      <c r="AAO26" s="71"/>
      <c r="AAP26" s="71"/>
      <c r="AAQ26" s="71"/>
      <c r="AAR26" s="72"/>
      <c r="AAS26" s="70"/>
      <c r="AAT26" s="71"/>
      <c r="AAU26" s="71"/>
      <c r="AAV26" s="71"/>
      <c r="AAW26" s="71"/>
      <c r="AAX26" s="71"/>
      <c r="AAY26" s="72"/>
      <c r="AAZ26" s="70"/>
      <c r="ABA26" s="71"/>
      <c r="ABB26" s="71"/>
      <c r="ABC26" s="71"/>
      <c r="ABD26" s="71"/>
      <c r="ABE26" s="71"/>
      <c r="ABF26" s="72"/>
      <c r="ABG26" s="70"/>
      <c r="ABH26" s="71"/>
      <c r="ABI26" s="71"/>
      <c r="ABJ26" s="71"/>
      <c r="ABK26" s="71"/>
      <c r="ABL26" s="71"/>
      <c r="ABM26" s="72"/>
      <c r="ABN26" s="70"/>
      <c r="ABO26" s="71"/>
      <c r="ABP26" s="71"/>
      <c r="ABQ26" s="71"/>
      <c r="ABR26" s="71"/>
      <c r="ABS26" s="71"/>
      <c r="ABT26" s="72"/>
      <c r="ABU26" s="70"/>
      <c r="ABV26" s="71"/>
      <c r="ABW26" s="71"/>
      <c r="ABX26" s="71"/>
      <c r="ABY26" s="71"/>
      <c r="ABZ26" s="71"/>
      <c r="ACA26" s="72"/>
      <c r="ACB26" s="70"/>
      <c r="ACC26" s="71"/>
      <c r="ACD26" s="71"/>
      <c r="ACE26" s="71"/>
      <c r="ACF26" s="71"/>
      <c r="ACG26" s="71"/>
      <c r="ACH26" s="72"/>
      <c r="ACI26" s="70"/>
      <c r="ACJ26" s="71"/>
      <c r="ACK26" s="71"/>
      <c r="ACL26" s="71"/>
      <c r="ACM26" s="71"/>
      <c r="ACN26" s="71"/>
      <c r="ACO26" s="72"/>
      <c r="ACP26" s="70"/>
      <c r="ACQ26" s="71"/>
      <c r="ACR26" s="71"/>
      <c r="ACS26" s="71"/>
      <c r="ACT26" s="71"/>
      <c r="ACU26" s="71"/>
      <c r="ACV26" s="72"/>
      <c r="ACW26" s="70"/>
      <c r="ACX26" s="71"/>
      <c r="ACY26" s="71"/>
      <c r="ACZ26" s="71"/>
      <c r="ADA26" s="71"/>
      <c r="ADB26" s="71"/>
      <c r="ADC26" s="72"/>
      <c r="ADD26" s="70"/>
      <c r="ADE26" s="71"/>
      <c r="ADF26" s="71"/>
      <c r="ADG26" s="71"/>
      <c r="ADH26" s="71"/>
      <c r="ADI26" s="71"/>
      <c r="ADJ26" s="72"/>
      <c r="ADK26" s="70"/>
      <c r="ADL26" s="71"/>
      <c r="ADM26" s="71"/>
      <c r="ADN26" s="71"/>
      <c r="ADO26" s="71"/>
      <c r="ADP26" s="71"/>
      <c r="ADQ26" s="72"/>
      <c r="ADR26" s="70"/>
      <c r="ADS26" s="71"/>
      <c r="ADT26" s="71"/>
      <c r="ADU26" s="71"/>
      <c r="ADV26" s="71"/>
      <c r="ADW26" s="71"/>
      <c r="ADX26" s="72"/>
      <c r="ADY26" s="70"/>
      <c r="ADZ26" s="71"/>
      <c r="AEA26" s="71"/>
      <c r="AEB26" s="71"/>
      <c r="AEC26" s="71"/>
      <c r="AED26" s="71"/>
      <c r="AEE26" s="72"/>
      <c r="AEF26" s="70"/>
      <c r="AEG26" s="71"/>
      <c r="AEH26" s="71"/>
      <c r="AEI26" s="71"/>
      <c r="AEJ26" s="71"/>
      <c r="AEK26" s="71"/>
      <c r="AEL26" s="72"/>
      <c r="AEM26" s="70"/>
      <c r="AEN26" s="71"/>
      <c r="AEO26" s="71"/>
      <c r="AEP26" s="71"/>
      <c r="AEQ26" s="71"/>
      <c r="AER26" s="71"/>
      <c r="AES26" s="72"/>
      <c r="AET26" s="70"/>
      <c r="AEU26" s="71"/>
      <c r="AEV26" s="71"/>
      <c r="AEW26" s="71"/>
      <c r="AEX26" s="71"/>
      <c r="AEY26" s="71"/>
      <c r="AEZ26" s="72"/>
      <c r="AFA26" s="70"/>
      <c r="AFB26" s="71"/>
      <c r="AFC26" s="71"/>
      <c r="AFD26" s="71"/>
      <c r="AFE26" s="71"/>
      <c r="AFF26" s="71"/>
      <c r="AFG26" s="72"/>
      <c r="AFH26" s="70"/>
      <c r="AFI26" s="71"/>
      <c r="AFJ26" s="71"/>
      <c r="AFK26" s="71"/>
      <c r="AFL26" s="71"/>
      <c r="AFM26" s="71"/>
      <c r="AFN26" s="72"/>
      <c r="AFO26" s="70"/>
      <c r="AFP26" s="71"/>
      <c r="AFQ26" s="71"/>
      <c r="AFR26" s="71"/>
      <c r="AFS26" s="71"/>
      <c r="AFT26" s="71"/>
      <c r="AFU26" s="72"/>
      <c r="AFV26" s="70"/>
      <c r="AFW26" s="71"/>
      <c r="AFX26" s="71"/>
      <c r="AFY26" s="71"/>
      <c r="AFZ26" s="71"/>
      <c r="AGA26" s="71"/>
      <c r="AGB26" s="72"/>
      <c r="AGC26" s="70"/>
      <c r="AGD26" s="71"/>
      <c r="AGE26" s="71"/>
      <c r="AGF26" s="71"/>
      <c r="AGG26" s="71"/>
      <c r="AGH26" s="71"/>
      <c r="AGI26" s="72"/>
      <c r="AGJ26" s="70"/>
      <c r="AGK26" s="71"/>
      <c r="AGL26" s="71"/>
      <c r="AGM26" s="71"/>
      <c r="AGN26" s="71"/>
      <c r="AGO26" s="71"/>
      <c r="AGP26" s="72"/>
      <c r="AGQ26" s="70"/>
      <c r="AGR26" s="71"/>
      <c r="AGS26" s="71"/>
      <c r="AGT26" s="71"/>
      <c r="AGU26" s="71"/>
      <c r="AGV26" s="71"/>
      <c r="AGW26" s="72"/>
      <c r="AGX26" s="70"/>
      <c r="AGY26" s="71"/>
      <c r="AGZ26" s="71"/>
      <c r="AHA26" s="71"/>
      <c r="AHB26" s="71"/>
      <c r="AHC26" s="71"/>
      <c r="AHD26" s="72"/>
      <c r="AHE26" s="70"/>
      <c r="AHF26" s="71"/>
      <c r="AHG26" s="71"/>
      <c r="AHH26" s="71"/>
      <c r="AHI26" s="71"/>
      <c r="AHJ26" s="71"/>
      <c r="AHK26" s="72"/>
      <c r="AHL26" s="70"/>
      <c r="AHM26" s="71"/>
      <c r="AHN26" s="71"/>
      <c r="AHO26" s="71"/>
      <c r="AHP26" s="71"/>
      <c r="AHQ26" s="71"/>
      <c r="AHR26" s="72"/>
      <c r="AHS26" s="70"/>
      <c r="AHT26" s="71"/>
      <c r="AHU26" s="71"/>
      <c r="AHV26" s="71"/>
      <c r="AHW26" s="71"/>
      <c r="AHX26" s="71"/>
      <c r="AHY26" s="72"/>
      <c r="AHZ26" s="70"/>
      <c r="AIA26" s="71"/>
      <c r="AIB26" s="71"/>
      <c r="AIC26" s="71"/>
      <c r="AID26" s="71"/>
      <c r="AIE26" s="71"/>
      <c r="AIF26" s="72"/>
      <c r="AIG26" s="70"/>
      <c r="AIH26" s="71"/>
      <c r="AII26" s="71"/>
      <c r="AIJ26" s="71"/>
      <c r="AIK26" s="71"/>
      <c r="AIL26" s="71"/>
      <c r="AIM26" s="72"/>
      <c r="AIN26" s="70"/>
      <c r="AIO26" s="71"/>
      <c r="AIP26" s="71"/>
      <c r="AIQ26" s="71"/>
      <c r="AIR26" s="71"/>
      <c r="AIS26" s="71"/>
      <c r="AIT26" s="72"/>
      <c r="AIU26" s="70"/>
      <c r="AIV26" s="71"/>
      <c r="AIW26" s="71"/>
      <c r="AIX26" s="71"/>
      <c r="AIY26" s="71"/>
      <c r="AIZ26" s="71"/>
      <c r="AJA26" s="72"/>
      <c r="AJB26" s="70"/>
      <c r="AJC26" s="71"/>
      <c r="AJD26" s="71"/>
      <c r="AJE26" s="71"/>
      <c r="AJF26" s="71"/>
      <c r="AJG26" s="71"/>
      <c r="AJH26" s="72"/>
      <c r="AJI26" s="70"/>
      <c r="AJJ26" s="71"/>
      <c r="AJK26" s="71"/>
      <c r="AJL26" s="71"/>
      <c r="AJM26" s="71"/>
      <c r="AJN26" s="71"/>
      <c r="AJO26" s="72"/>
      <c r="AJP26" s="70"/>
      <c r="AJQ26" s="71"/>
      <c r="AJR26" s="71"/>
      <c r="AJS26" s="71"/>
      <c r="AJT26" s="71"/>
      <c r="AJU26" s="71"/>
      <c r="AJV26" s="72"/>
      <c r="AJW26" s="70"/>
      <c r="AJX26" s="71"/>
      <c r="AJY26" s="71"/>
      <c r="AJZ26" s="71"/>
      <c r="AKA26" s="71"/>
      <c r="AKB26" s="71"/>
      <c r="AKC26" s="72"/>
      <c r="AKD26" s="70"/>
      <c r="AKE26" s="71"/>
      <c r="AKF26" s="71"/>
      <c r="AKG26" s="71"/>
      <c r="AKH26" s="71"/>
      <c r="AKI26" s="71"/>
      <c r="AKJ26" s="72"/>
      <c r="AKK26" s="70"/>
      <c r="AKL26" s="71"/>
      <c r="AKM26" s="71"/>
      <c r="AKN26" s="71"/>
      <c r="AKO26" s="71"/>
      <c r="AKP26" s="71"/>
      <c r="AKQ26" s="72"/>
      <c r="AKR26" s="70"/>
      <c r="AKS26" s="71"/>
      <c r="AKT26" s="71"/>
      <c r="AKU26" s="71"/>
      <c r="AKV26" s="71"/>
      <c r="AKW26" s="71"/>
      <c r="AKX26" s="72"/>
      <c r="AKY26" s="70"/>
      <c r="AKZ26" s="71"/>
      <c r="ALA26" s="71"/>
      <c r="ALB26" s="71"/>
      <c r="ALC26" s="71"/>
      <c r="ALD26" s="71"/>
      <c r="ALE26" s="72"/>
      <c r="ALF26" s="70"/>
      <c r="ALG26" s="71"/>
      <c r="ALH26" s="71"/>
      <c r="ALI26" s="71"/>
      <c r="ALJ26" s="71"/>
      <c r="ALK26" s="71"/>
      <c r="ALL26" s="72"/>
      <c r="ALM26" s="70"/>
      <c r="ALN26" s="71"/>
      <c r="ALO26" s="71"/>
      <c r="ALP26" s="71"/>
      <c r="ALQ26" s="71"/>
      <c r="ALR26" s="71"/>
      <c r="ALS26" s="72"/>
      <c r="ALT26" s="70"/>
      <c r="ALU26" s="71"/>
      <c r="ALV26" s="71"/>
      <c r="ALW26" s="71"/>
      <c r="ALX26" s="71"/>
      <c r="ALY26" s="71"/>
      <c r="ALZ26" s="72"/>
      <c r="AMA26" s="70"/>
      <c r="AMB26" s="71"/>
      <c r="AMC26" s="71"/>
      <c r="AMD26" s="71"/>
      <c r="AME26" s="71"/>
      <c r="AMF26" s="71"/>
      <c r="AMG26" s="72"/>
      <c r="AMH26" s="70"/>
      <c r="AMI26" s="71"/>
      <c r="AMJ26" s="71"/>
      <c r="AMK26" s="71"/>
      <c r="AML26" s="71"/>
      <c r="AMM26" s="71"/>
      <c r="AMN26" s="72"/>
      <c r="AMO26" s="70"/>
      <c r="AMP26" s="71"/>
      <c r="AMQ26" s="71"/>
      <c r="AMR26" s="71"/>
      <c r="AMS26" s="71"/>
      <c r="AMT26" s="71"/>
      <c r="AMU26" s="72"/>
      <c r="AMV26" s="70"/>
      <c r="AMW26" s="71"/>
      <c r="AMX26" s="71"/>
      <c r="AMY26" s="71"/>
      <c r="AMZ26" s="71"/>
      <c r="ANA26" s="71"/>
      <c r="ANB26" s="72"/>
      <c r="ANC26" s="70"/>
      <c r="AND26" s="71"/>
      <c r="ANE26" s="71"/>
      <c r="ANF26" s="71"/>
      <c r="ANG26" s="71"/>
      <c r="ANH26" s="71"/>
      <c r="ANI26" s="72"/>
      <c r="ANJ26" s="70"/>
      <c r="ANK26" s="71"/>
      <c r="ANL26" s="71"/>
      <c r="ANM26" s="71"/>
      <c r="ANN26" s="71"/>
      <c r="ANO26" s="71"/>
      <c r="ANP26" s="72"/>
      <c r="ANQ26" s="70"/>
      <c r="ANR26" s="71"/>
      <c r="ANS26" s="71"/>
      <c r="ANT26" s="71"/>
      <c r="ANU26" s="71"/>
      <c r="ANV26" s="71"/>
      <c r="ANW26" s="72"/>
      <c r="ANX26" s="70"/>
      <c r="ANY26" s="71"/>
      <c r="ANZ26" s="71"/>
      <c r="AOA26" s="71"/>
      <c r="AOB26" s="71"/>
      <c r="AOC26" s="71"/>
      <c r="AOD26" s="72"/>
      <c r="AOE26" s="70"/>
      <c r="AOF26" s="71"/>
      <c r="AOG26" s="71"/>
      <c r="AOH26" s="71"/>
      <c r="AOI26" s="71"/>
      <c r="AOJ26" s="71"/>
      <c r="AOK26" s="72"/>
      <c r="AOL26" s="70"/>
      <c r="AOM26" s="71"/>
      <c r="AON26" s="71"/>
      <c r="AOO26" s="71"/>
      <c r="AOP26" s="71"/>
      <c r="AOQ26" s="71"/>
      <c r="AOR26" s="72"/>
      <c r="AOS26" s="70"/>
      <c r="AOT26" s="71"/>
      <c r="AOU26" s="71"/>
      <c r="AOV26" s="71"/>
      <c r="AOW26" s="71"/>
      <c r="AOX26" s="71"/>
      <c r="AOY26" s="72"/>
      <c r="AOZ26" s="70"/>
      <c r="APA26" s="71"/>
      <c r="APB26" s="71"/>
      <c r="APC26" s="71"/>
      <c r="APD26" s="71"/>
      <c r="APE26" s="71"/>
      <c r="APF26" s="72"/>
      <c r="APG26" s="70"/>
      <c r="APH26" s="71"/>
      <c r="API26" s="71"/>
      <c r="APJ26" s="71"/>
      <c r="APK26" s="71"/>
      <c r="APL26" s="71"/>
      <c r="APM26" s="72"/>
      <c r="APN26" s="70"/>
      <c r="APO26" s="71"/>
      <c r="APP26" s="71"/>
      <c r="APQ26" s="71"/>
      <c r="APR26" s="71"/>
      <c r="APS26" s="71"/>
      <c r="APT26" s="72"/>
      <c r="APU26" s="70"/>
      <c r="APV26" s="71"/>
      <c r="APW26" s="71"/>
      <c r="APX26" s="71"/>
      <c r="APY26" s="71"/>
      <c r="APZ26" s="71"/>
      <c r="AQA26" s="72"/>
      <c r="AQB26" s="70"/>
      <c r="AQC26" s="71"/>
      <c r="AQD26" s="71"/>
      <c r="AQE26" s="71"/>
      <c r="AQF26" s="71"/>
      <c r="AQG26" s="71"/>
      <c r="AQH26" s="72"/>
      <c r="AQI26" s="70"/>
      <c r="AQJ26" s="71"/>
      <c r="AQK26" s="71"/>
      <c r="AQL26" s="71"/>
      <c r="AQM26" s="71"/>
      <c r="AQN26" s="71"/>
      <c r="AQO26" s="72"/>
      <c r="AQP26" s="70"/>
      <c r="AQQ26" s="71"/>
      <c r="AQR26" s="71"/>
      <c r="AQS26" s="71"/>
      <c r="AQT26" s="71"/>
      <c r="AQU26" s="71"/>
      <c r="AQV26" s="72"/>
      <c r="AQW26" s="70"/>
      <c r="AQX26" s="71"/>
      <c r="AQY26" s="71"/>
      <c r="AQZ26" s="71"/>
      <c r="ARA26" s="71"/>
      <c r="ARB26" s="71"/>
      <c r="ARC26" s="72"/>
      <c r="ARD26" s="70"/>
      <c r="ARE26" s="71"/>
      <c r="ARF26" s="71"/>
      <c r="ARG26" s="71"/>
      <c r="ARH26" s="71"/>
      <c r="ARI26" s="71"/>
      <c r="ARJ26" s="72"/>
      <c r="ARK26" s="70"/>
      <c r="ARL26" s="71"/>
      <c r="ARM26" s="71"/>
      <c r="ARN26" s="71"/>
      <c r="ARO26" s="71"/>
      <c r="ARP26" s="71"/>
      <c r="ARQ26" s="72"/>
      <c r="ARR26" s="70"/>
      <c r="ARS26" s="71"/>
      <c r="ART26" s="71"/>
      <c r="ARU26" s="71"/>
      <c r="ARV26" s="71"/>
      <c r="ARW26" s="71"/>
      <c r="ARX26" s="72"/>
      <c r="ARY26" s="70"/>
      <c r="ARZ26" s="71"/>
      <c r="ASA26" s="71"/>
      <c r="ASB26" s="71"/>
      <c r="ASC26" s="71"/>
      <c r="ASD26" s="71"/>
      <c r="ASE26" s="72"/>
      <c r="ASF26" s="70"/>
      <c r="ASG26" s="71"/>
      <c r="ASH26" s="71"/>
      <c r="ASI26" s="71"/>
      <c r="ASJ26" s="71"/>
      <c r="ASK26" s="71"/>
      <c r="ASL26" s="72"/>
      <c r="ASM26" s="70"/>
      <c r="ASN26" s="71"/>
      <c r="ASO26" s="71"/>
      <c r="ASP26" s="71"/>
      <c r="ASQ26" s="71"/>
      <c r="ASR26" s="71"/>
      <c r="ASS26" s="72"/>
      <c r="AST26" s="70"/>
      <c r="ASU26" s="71"/>
      <c r="ASV26" s="71"/>
      <c r="ASW26" s="71"/>
      <c r="ASX26" s="71"/>
      <c r="ASY26" s="71"/>
      <c r="ASZ26" s="72"/>
      <c r="ATA26" s="70"/>
      <c r="ATB26" s="71"/>
      <c r="ATC26" s="71"/>
      <c r="ATD26" s="71"/>
      <c r="ATE26" s="71"/>
      <c r="ATF26" s="71"/>
      <c r="ATG26" s="72"/>
      <c r="ATH26" s="70"/>
      <c r="ATI26" s="71"/>
      <c r="ATJ26" s="71"/>
      <c r="ATK26" s="71"/>
      <c r="ATL26" s="71"/>
      <c r="ATM26" s="71"/>
      <c r="ATN26" s="72"/>
      <c r="ATO26" s="70"/>
      <c r="ATP26" s="71"/>
      <c r="ATQ26" s="71"/>
      <c r="ATR26" s="71"/>
      <c r="ATS26" s="71"/>
      <c r="ATT26" s="71"/>
      <c r="ATU26" s="72"/>
      <c r="ATV26" s="70"/>
      <c r="ATW26" s="71"/>
      <c r="ATX26" s="71"/>
      <c r="ATY26" s="71"/>
      <c r="ATZ26" s="71"/>
      <c r="AUA26" s="71"/>
      <c r="AUB26" s="72"/>
      <c r="AUC26" s="70"/>
      <c r="AUD26" s="71"/>
      <c r="AUE26" s="71"/>
      <c r="AUF26" s="71"/>
      <c r="AUG26" s="71"/>
      <c r="AUH26" s="71"/>
      <c r="AUI26" s="72"/>
      <c r="AUJ26" s="70"/>
      <c r="AUK26" s="71"/>
      <c r="AUL26" s="71"/>
      <c r="AUM26" s="71"/>
      <c r="AUN26" s="71"/>
      <c r="AUO26" s="71"/>
      <c r="AUP26" s="72"/>
      <c r="AUQ26" s="70"/>
      <c r="AUR26" s="71"/>
      <c r="AUS26" s="71"/>
      <c r="AUT26" s="71"/>
      <c r="AUU26" s="71"/>
      <c r="AUV26" s="71"/>
      <c r="AUW26" s="72"/>
      <c r="AUX26" s="70"/>
      <c r="AUY26" s="71"/>
      <c r="AUZ26" s="71"/>
      <c r="AVA26" s="71"/>
      <c r="AVB26" s="71"/>
      <c r="AVC26" s="71"/>
      <c r="AVD26" s="72"/>
      <c r="AVE26" s="70"/>
      <c r="AVF26" s="71"/>
      <c r="AVG26" s="71"/>
      <c r="AVH26" s="71"/>
      <c r="AVI26" s="71"/>
      <c r="AVJ26" s="71"/>
      <c r="AVK26" s="72"/>
      <c r="AVL26" s="70"/>
      <c r="AVM26" s="71"/>
      <c r="AVN26" s="71"/>
      <c r="AVO26" s="71"/>
      <c r="AVP26" s="71"/>
      <c r="AVQ26" s="71"/>
      <c r="AVR26" s="72"/>
      <c r="AVS26" s="70"/>
      <c r="AVT26" s="71"/>
      <c r="AVU26" s="71"/>
      <c r="AVV26" s="71"/>
      <c r="AVW26" s="71"/>
      <c r="AVX26" s="71"/>
      <c r="AVY26" s="72"/>
      <c r="AVZ26" s="70"/>
      <c r="AWA26" s="71"/>
      <c r="AWB26" s="71"/>
      <c r="AWC26" s="71"/>
      <c r="AWD26" s="71"/>
      <c r="AWE26" s="71"/>
      <c r="AWF26" s="72"/>
      <c r="AWG26" s="70"/>
      <c r="AWH26" s="71"/>
      <c r="AWI26" s="71"/>
      <c r="AWJ26" s="71"/>
      <c r="AWK26" s="71"/>
      <c r="AWL26" s="71"/>
      <c r="AWM26" s="72"/>
      <c r="AWN26" s="70"/>
      <c r="AWO26" s="71"/>
      <c r="AWP26" s="71"/>
      <c r="AWQ26" s="71"/>
      <c r="AWR26" s="71"/>
      <c r="AWS26" s="71"/>
      <c r="AWT26" s="72"/>
      <c r="AWU26" s="70"/>
      <c r="AWV26" s="71"/>
      <c r="AWW26" s="71"/>
      <c r="AWX26" s="71"/>
      <c r="AWY26" s="71"/>
      <c r="AWZ26" s="71"/>
      <c r="AXA26" s="72"/>
      <c r="AXB26" s="70"/>
      <c r="AXC26" s="71"/>
      <c r="AXD26" s="71"/>
      <c r="AXE26" s="71"/>
      <c r="AXF26" s="71"/>
      <c r="AXG26" s="71"/>
      <c r="AXH26" s="72"/>
      <c r="AXI26" s="70"/>
      <c r="AXJ26" s="71"/>
      <c r="AXK26" s="71"/>
      <c r="AXL26" s="71"/>
      <c r="AXM26" s="71"/>
      <c r="AXN26" s="71"/>
      <c r="AXO26" s="72"/>
      <c r="AXP26" s="70"/>
      <c r="AXQ26" s="71"/>
      <c r="AXR26" s="71"/>
      <c r="AXS26" s="71"/>
      <c r="AXT26" s="71"/>
      <c r="AXU26" s="71"/>
      <c r="AXV26" s="72"/>
      <c r="AXW26" s="70"/>
      <c r="AXX26" s="71"/>
      <c r="AXY26" s="71"/>
      <c r="AXZ26" s="71"/>
      <c r="AYA26" s="71"/>
      <c r="AYB26" s="71"/>
      <c r="AYC26" s="72"/>
      <c r="AYD26" s="70"/>
      <c r="AYE26" s="71"/>
      <c r="AYF26" s="71"/>
      <c r="AYG26" s="71"/>
      <c r="AYH26" s="71"/>
      <c r="AYI26" s="71"/>
      <c r="AYJ26" s="72"/>
      <c r="AYK26" s="70"/>
      <c r="AYL26" s="71"/>
      <c r="AYM26" s="71"/>
      <c r="AYN26" s="71"/>
      <c r="AYO26" s="71"/>
      <c r="AYP26" s="71"/>
      <c r="AYQ26" s="72"/>
      <c r="AYR26" s="70"/>
      <c r="AYS26" s="71"/>
      <c r="AYT26" s="71"/>
      <c r="AYU26" s="71"/>
      <c r="AYV26" s="71"/>
      <c r="AYW26" s="71"/>
      <c r="AYX26" s="72"/>
      <c r="AYY26" s="70"/>
      <c r="AYZ26" s="71"/>
      <c r="AZA26" s="71"/>
      <c r="AZB26" s="71"/>
      <c r="AZC26" s="71"/>
      <c r="AZD26" s="71"/>
      <c r="AZE26" s="72"/>
      <c r="AZF26" s="70"/>
      <c r="AZG26" s="71"/>
      <c r="AZH26" s="71"/>
      <c r="AZI26" s="71"/>
      <c r="AZJ26" s="71"/>
      <c r="AZK26" s="71"/>
      <c r="AZL26" s="72"/>
      <c r="AZM26" s="70"/>
      <c r="AZN26" s="71"/>
      <c r="AZO26" s="71"/>
      <c r="AZP26" s="71"/>
      <c r="AZQ26" s="71"/>
      <c r="AZR26" s="71"/>
      <c r="AZS26" s="72"/>
      <c r="AZT26" s="70"/>
      <c r="AZU26" s="71"/>
      <c r="AZV26" s="71"/>
      <c r="AZW26" s="71"/>
      <c r="AZX26" s="71"/>
      <c r="AZY26" s="71"/>
      <c r="AZZ26" s="72"/>
      <c r="BAA26" s="70"/>
      <c r="BAB26" s="71"/>
      <c r="BAC26" s="71"/>
      <c r="BAD26" s="71"/>
      <c r="BAE26" s="71"/>
      <c r="BAF26" s="71"/>
      <c r="BAG26" s="72"/>
      <c r="BAH26" s="70"/>
      <c r="BAI26" s="71"/>
      <c r="BAJ26" s="71"/>
      <c r="BAK26" s="71"/>
      <c r="BAL26" s="71"/>
      <c r="BAM26" s="71"/>
      <c r="BAN26" s="72"/>
      <c r="BAO26" s="70"/>
      <c r="BAP26" s="71"/>
      <c r="BAQ26" s="71"/>
      <c r="BAR26" s="71"/>
      <c r="BAS26" s="71"/>
      <c r="BAT26" s="71"/>
      <c r="BAU26" s="72"/>
      <c r="BAV26" s="70"/>
      <c r="BAW26" s="71"/>
      <c r="BAX26" s="71"/>
      <c r="BAY26" s="71"/>
      <c r="BAZ26" s="71"/>
      <c r="BBA26" s="71"/>
      <c r="BBB26" s="72"/>
      <c r="BBC26" s="70"/>
      <c r="BBD26" s="71"/>
      <c r="BBE26" s="71"/>
      <c r="BBF26" s="71"/>
      <c r="BBG26" s="71"/>
      <c r="BBH26" s="71"/>
      <c r="BBI26" s="72"/>
      <c r="BBJ26" s="70"/>
      <c r="BBK26" s="71"/>
      <c r="BBL26" s="71"/>
      <c r="BBM26" s="71"/>
      <c r="BBN26" s="71"/>
      <c r="BBO26" s="71"/>
      <c r="BBP26" s="72"/>
      <c r="BBQ26" s="70"/>
      <c r="BBR26" s="71"/>
      <c r="BBS26" s="71"/>
      <c r="BBT26" s="71"/>
      <c r="BBU26" s="71"/>
      <c r="BBV26" s="71"/>
      <c r="BBW26" s="72"/>
      <c r="BBX26" s="70"/>
      <c r="BBY26" s="71"/>
      <c r="BBZ26" s="71"/>
      <c r="BCA26" s="71"/>
      <c r="BCB26" s="71"/>
      <c r="BCC26" s="71"/>
      <c r="BCD26" s="72"/>
      <c r="BCE26" s="70"/>
      <c r="BCF26" s="71"/>
      <c r="BCG26" s="71"/>
      <c r="BCH26" s="71"/>
      <c r="BCI26" s="71"/>
      <c r="BCJ26" s="71"/>
      <c r="BCK26" s="72"/>
      <c r="BCL26" s="70"/>
      <c r="BCM26" s="71"/>
      <c r="BCN26" s="71"/>
      <c r="BCO26" s="71"/>
      <c r="BCP26" s="71"/>
      <c r="BCQ26" s="71"/>
      <c r="BCR26" s="72"/>
      <c r="BCS26" s="70"/>
      <c r="BCT26" s="71"/>
      <c r="BCU26" s="71"/>
      <c r="BCV26" s="71"/>
      <c r="BCW26" s="71"/>
      <c r="BCX26" s="71"/>
      <c r="BCY26" s="72"/>
      <c r="BCZ26" s="70"/>
      <c r="BDA26" s="71"/>
      <c r="BDB26" s="71"/>
      <c r="BDC26" s="71"/>
      <c r="BDD26" s="71"/>
      <c r="BDE26" s="71"/>
      <c r="BDF26" s="72"/>
      <c r="BDG26" s="70"/>
      <c r="BDH26" s="71"/>
      <c r="BDI26" s="71"/>
      <c r="BDJ26" s="71"/>
      <c r="BDK26" s="71"/>
      <c r="BDL26" s="71"/>
      <c r="BDM26" s="72"/>
      <c r="BDN26" s="70"/>
      <c r="BDO26" s="71"/>
      <c r="BDP26" s="71"/>
      <c r="BDQ26" s="71"/>
      <c r="BDR26" s="71"/>
      <c r="BDS26" s="71"/>
      <c r="BDT26" s="72"/>
      <c r="BDU26" s="70"/>
      <c r="BDV26" s="71"/>
      <c r="BDW26" s="71"/>
      <c r="BDX26" s="71"/>
      <c r="BDY26" s="71"/>
      <c r="BDZ26" s="71"/>
      <c r="BEA26" s="72"/>
      <c r="BEB26" s="70"/>
      <c r="BEC26" s="71"/>
      <c r="BED26" s="71"/>
      <c r="BEE26" s="71"/>
      <c r="BEF26" s="71"/>
      <c r="BEG26" s="71"/>
      <c r="BEH26" s="72"/>
      <c r="BEI26" s="70"/>
      <c r="BEJ26" s="71"/>
      <c r="BEK26" s="71"/>
      <c r="BEL26" s="71"/>
      <c r="BEM26" s="71"/>
      <c r="BEN26" s="71"/>
      <c r="BEO26" s="72"/>
      <c r="BEP26" s="70"/>
      <c r="BEQ26" s="71"/>
      <c r="BER26" s="71"/>
      <c r="BES26" s="71"/>
      <c r="BET26" s="71"/>
      <c r="BEU26" s="71"/>
      <c r="BEV26" s="72"/>
      <c r="BEW26" s="70"/>
      <c r="BEX26" s="71"/>
      <c r="BEY26" s="71"/>
      <c r="BEZ26" s="71"/>
      <c r="BFA26" s="71"/>
      <c r="BFB26" s="71"/>
      <c r="BFC26" s="72"/>
      <c r="BFD26" s="70"/>
      <c r="BFE26" s="71"/>
      <c r="BFF26" s="71"/>
      <c r="BFG26" s="71"/>
      <c r="BFH26" s="71"/>
      <c r="BFI26" s="71"/>
      <c r="BFJ26" s="72"/>
      <c r="BFK26" s="70"/>
      <c r="BFL26" s="71"/>
      <c r="BFM26" s="71"/>
      <c r="BFN26" s="71"/>
      <c r="BFO26" s="71"/>
      <c r="BFP26" s="71"/>
      <c r="BFQ26" s="72"/>
      <c r="BFR26" s="70"/>
      <c r="BFS26" s="71"/>
      <c r="BFT26" s="71"/>
      <c r="BFU26" s="71"/>
      <c r="BFV26" s="71"/>
      <c r="BFW26" s="71"/>
      <c r="BFX26" s="72"/>
      <c r="BFY26" s="70"/>
      <c r="BFZ26" s="71"/>
      <c r="BGA26" s="71"/>
      <c r="BGB26" s="71"/>
      <c r="BGC26" s="71"/>
      <c r="BGD26" s="71"/>
      <c r="BGE26" s="72"/>
      <c r="BGF26" s="70"/>
      <c r="BGG26" s="71"/>
      <c r="BGH26" s="71"/>
      <c r="BGI26" s="71"/>
      <c r="BGJ26" s="71"/>
      <c r="BGK26" s="71"/>
      <c r="BGL26" s="72"/>
      <c r="BGM26" s="70"/>
      <c r="BGN26" s="71"/>
      <c r="BGO26" s="71"/>
      <c r="BGP26" s="71"/>
      <c r="BGQ26" s="71"/>
      <c r="BGR26" s="71"/>
      <c r="BGS26" s="72"/>
      <c r="BGT26" s="70"/>
      <c r="BGU26" s="71"/>
      <c r="BGV26" s="71"/>
      <c r="BGW26" s="71"/>
      <c r="BGX26" s="71"/>
      <c r="BGY26" s="71"/>
      <c r="BGZ26" s="72"/>
      <c r="BHA26" s="70"/>
      <c r="BHB26" s="71"/>
      <c r="BHC26" s="71"/>
      <c r="BHD26" s="71"/>
      <c r="BHE26" s="71"/>
      <c r="BHF26" s="71"/>
      <c r="BHG26" s="72"/>
      <c r="BHH26" s="70"/>
      <c r="BHI26" s="71"/>
      <c r="BHJ26" s="71"/>
      <c r="BHK26" s="71"/>
      <c r="BHL26" s="71"/>
      <c r="BHM26" s="71"/>
      <c r="BHN26" s="72"/>
      <c r="BHO26" s="70"/>
      <c r="BHP26" s="71"/>
      <c r="BHQ26" s="71"/>
      <c r="BHR26" s="71"/>
      <c r="BHS26" s="71"/>
      <c r="BHT26" s="71"/>
      <c r="BHU26" s="72"/>
      <c r="BHV26" s="70"/>
      <c r="BHW26" s="71"/>
      <c r="BHX26" s="71"/>
      <c r="BHY26" s="71"/>
      <c r="BHZ26" s="71"/>
      <c r="BIA26" s="71"/>
      <c r="BIB26" s="72"/>
      <c r="BIC26" s="70"/>
      <c r="BID26" s="71"/>
      <c r="BIE26" s="71"/>
      <c r="BIF26" s="71"/>
      <c r="BIG26" s="71"/>
      <c r="BIH26" s="71"/>
      <c r="BII26" s="72"/>
      <c r="BIJ26" s="70"/>
      <c r="BIK26" s="71"/>
      <c r="BIL26" s="71"/>
      <c r="BIM26" s="71"/>
      <c r="BIN26" s="71"/>
      <c r="BIO26" s="71"/>
      <c r="BIP26" s="72"/>
      <c r="BIQ26" s="70"/>
      <c r="BIR26" s="71"/>
      <c r="BIS26" s="71"/>
      <c r="BIT26" s="71"/>
      <c r="BIU26" s="71"/>
      <c r="BIV26" s="71"/>
      <c r="BIW26" s="72"/>
      <c r="BIX26" s="70"/>
      <c r="BIY26" s="71"/>
      <c r="BIZ26" s="71"/>
      <c r="BJA26" s="71"/>
      <c r="BJB26" s="71"/>
      <c r="BJC26" s="71"/>
      <c r="BJD26" s="72"/>
      <c r="BJE26" s="70"/>
      <c r="BJF26" s="71"/>
      <c r="BJG26" s="71"/>
      <c r="BJH26" s="71"/>
      <c r="BJI26" s="71"/>
      <c r="BJJ26" s="71"/>
      <c r="BJK26" s="72"/>
      <c r="BJL26" s="70"/>
      <c r="BJM26" s="71"/>
      <c r="BJN26" s="71"/>
      <c r="BJO26" s="71"/>
      <c r="BJP26" s="71"/>
      <c r="BJQ26" s="71"/>
      <c r="BJR26" s="72"/>
      <c r="BJS26" s="70"/>
      <c r="BJT26" s="71"/>
      <c r="BJU26" s="71"/>
      <c r="BJV26" s="71"/>
      <c r="BJW26" s="71"/>
      <c r="BJX26" s="71"/>
      <c r="BJY26" s="72"/>
      <c r="BJZ26" s="70"/>
      <c r="BKA26" s="71"/>
      <c r="BKB26" s="71"/>
      <c r="BKC26" s="71"/>
      <c r="BKD26" s="71"/>
      <c r="BKE26" s="71"/>
      <c r="BKF26" s="72"/>
      <c r="BKG26" s="70"/>
      <c r="BKH26" s="71"/>
      <c r="BKI26" s="71"/>
      <c r="BKJ26" s="71"/>
      <c r="BKK26" s="71"/>
      <c r="BKL26" s="71"/>
      <c r="BKM26" s="72"/>
      <c r="BKN26" s="70"/>
      <c r="BKO26" s="71"/>
      <c r="BKP26" s="71"/>
      <c r="BKQ26" s="71"/>
      <c r="BKR26" s="71"/>
      <c r="BKS26" s="71"/>
      <c r="BKT26" s="72"/>
      <c r="BKU26" s="70"/>
      <c r="BKV26" s="71"/>
      <c r="BKW26" s="71"/>
      <c r="BKX26" s="71"/>
      <c r="BKY26" s="71"/>
      <c r="BKZ26" s="71"/>
      <c r="BLA26" s="72"/>
      <c r="BLB26" s="70"/>
      <c r="BLC26" s="71"/>
      <c r="BLD26" s="71"/>
      <c r="BLE26" s="71"/>
      <c r="BLF26" s="71"/>
      <c r="BLG26" s="71"/>
      <c r="BLH26" s="72"/>
      <c r="BLI26" s="70"/>
      <c r="BLJ26" s="71"/>
      <c r="BLK26" s="71"/>
      <c r="BLL26" s="71"/>
      <c r="BLM26" s="71"/>
      <c r="BLN26" s="71"/>
      <c r="BLO26" s="72"/>
      <c r="BLP26" s="70"/>
      <c r="BLQ26" s="71"/>
      <c r="BLR26" s="71"/>
      <c r="BLS26" s="71"/>
      <c r="BLT26" s="71"/>
      <c r="BLU26" s="71"/>
      <c r="BLV26" s="72"/>
      <c r="BLW26" s="70"/>
      <c r="BLX26" s="71"/>
      <c r="BLY26" s="71"/>
      <c r="BLZ26" s="71"/>
      <c r="BMA26" s="71"/>
      <c r="BMB26" s="71"/>
      <c r="BMC26" s="72"/>
      <c r="BMD26" s="70"/>
      <c r="BME26" s="71"/>
      <c r="BMF26" s="71"/>
      <c r="BMG26" s="71"/>
      <c r="BMH26" s="71"/>
      <c r="BMI26" s="71"/>
      <c r="BMJ26" s="72"/>
      <c r="BMK26" s="70"/>
      <c r="BML26" s="71"/>
      <c r="BMM26" s="71"/>
      <c r="BMN26" s="71"/>
      <c r="BMO26" s="71"/>
      <c r="BMP26" s="71"/>
      <c r="BMQ26" s="72"/>
      <c r="BMR26" s="70"/>
      <c r="BMS26" s="71"/>
      <c r="BMT26" s="71"/>
      <c r="BMU26" s="71"/>
      <c r="BMV26" s="71"/>
      <c r="BMW26" s="71"/>
      <c r="BMX26" s="72"/>
      <c r="BMY26" s="70"/>
      <c r="BMZ26" s="71"/>
      <c r="BNA26" s="71"/>
      <c r="BNB26" s="71"/>
      <c r="BNC26" s="71"/>
      <c r="BND26" s="71"/>
      <c r="BNE26" s="72"/>
      <c r="BNF26" s="70"/>
      <c r="BNG26" s="71"/>
      <c r="BNH26" s="71"/>
      <c r="BNI26" s="71"/>
      <c r="BNJ26" s="71"/>
      <c r="BNK26" s="71"/>
      <c r="BNL26" s="72"/>
      <c r="BNM26" s="70"/>
      <c r="BNN26" s="71"/>
      <c r="BNO26" s="71"/>
      <c r="BNP26" s="71"/>
      <c r="BNQ26" s="71"/>
      <c r="BNR26" s="71"/>
      <c r="BNS26" s="72"/>
      <c r="BNT26" s="70"/>
      <c r="BNU26" s="71"/>
      <c r="BNV26" s="71"/>
      <c r="BNW26" s="71"/>
      <c r="BNX26" s="71"/>
      <c r="BNY26" s="71"/>
      <c r="BNZ26" s="72"/>
      <c r="BOA26" s="70"/>
      <c r="BOB26" s="71"/>
      <c r="BOC26" s="71"/>
      <c r="BOD26" s="71"/>
      <c r="BOE26" s="71"/>
      <c r="BOF26" s="71"/>
      <c r="BOG26" s="72"/>
      <c r="BOH26" s="70"/>
      <c r="BOI26" s="71"/>
      <c r="BOJ26" s="71"/>
      <c r="BOK26" s="71"/>
      <c r="BOL26" s="71"/>
      <c r="BOM26" s="71"/>
      <c r="BON26" s="72"/>
      <c r="BOO26" s="70"/>
      <c r="BOP26" s="71"/>
      <c r="BOQ26" s="71"/>
      <c r="BOR26" s="71"/>
      <c r="BOS26" s="71"/>
      <c r="BOT26" s="71"/>
      <c r="BOU26" s="72"/>
      <c r="BOV26" s="70"/>
      <c r="BOW26" s="71"/>
      <c r="BOX26" s="71"/>
      <c r="BOY26" s="71"/>
      <c r="BOZ26" s="71"/>
      <c r="BPA26" s="71"/>
      <c r="BPB26" s="72"/>
      <c r="BPC26" s="70"/>
      <c r="BPD26" s="71"/>
      <c r="BPE26" s="71"/>
      <c r="BPF26" s="71"/>
      <c r="BPG26" s="71"/>
      <c r="BPH26" s="71"/>
      <c r="BPI26" s="72"/>
      <c r="BPJ26" s="70"/>
      <c r="BPK26" s="71"/>
      <c r="BPL26" s="71"/>
      <c r="BPM26" s="71"/>
      <c r="BPN26" s="71"/>
      <c r="BPO26" s="71"/>
      <c r="BPP26" s="72"/>
      <c r="BPQ26" s="70"/>
      <c r="BPR26" s="71"/>
      <c r="BPS26" s="71"/>
      <c r="BPT26" s="71"/>
      <c r="BPU26" s="71"/>
      <c r="BPV26" s="71"/>
      <c r="BPW26" s="72"/>
      <c r="BPX26" s="70"/>
      <c r="BPY26" s="71"/>
      <c r="BPZ26" s="71"/>
      <c r="BQA26" s="71"/>
      <c r="BQB26" s="71"/>
      <c r="BQC26" s="71"/>
      <c r="BQD26" s="72"/>
      <c r="BQE26" s="70"/>
      <c r="BQF26" s="71"/>
      <c r="BQG26" s="71"/>
      <c r="BQH26" s="71"/>
      <c r="BQI26" s="71"/>
      <c r="BQJ26" s="71"/>
      <c r="BQK26" s="72"/>
      <c r="BQL26" s="70"/>
      <c r="BQM26" s="71"/>
      <c r="BQN26" s="71"/>
      <c r="BQO26" s="71"/>
      <c r="BQP26" s="71"/>
      <c r="BQQ26" s="71"/>
      <c r="BQR26" s="72"/>
      <c r="BQS26" s="70"/>
      <c r="BQT26" s="71"/>
      <c r="BQU26" s="71"/>
      <c r="BQV26" s="71"/>
      <c r="BQW26" s="71"/>
      <c r="BQX26" s="71"/>
      <c r="BQY26" s="72"/>
      <c r="BQZ26" s="70"/>
      <c r="BRA26" s="71"/>
      <c r="BRB26" s="71"/>
      <c r="BRC26" s="71"/>
      <c r="BRD26" s="71"/>
      <c r="BRE26" s="71"/>
      <c r="BRF26" s="72"/>
      <c r="BRG26" s="70"/>
      <c r="BRH26" s="71"/>
      <c r="BRI26" s="71"/>
      <c r="BRJ26" s="71"/>
      <c r="BRK26" s="71"/>
      <c r="BRL26" s="71"/>
      <c r="BRM26" s="72"/>
      <c r="BRN26" s="70"/>
      <c r="BRO26" s="71"/>
      <c r="BRP26" s="71"/>
      <c r="BRQ26" s="71"/>
      <c r="BRR26" s="71"/>
      <c r="BRS26" s="71"/>
      <c r="BRT26" s="72"/>
      <c r="BRU26" s="70"/>
      <c r="BRV26" s="71"/>
      <c r="BRW26" s="71"/>
      <c r="BRX26" s="71"/>
      <c r="BRY26" s="71"/>
      <c r="BRZ26" s="71"/>
      <c r="BSA26" s="72"/>
      <c r="BSB26" s="70"/>
      <c r="BSC26" s="71"/>
      <c r="BSD26" s="71"/>
      <c r="BSE26" s="71"/>
      <c r="BSF26" s="71"/>
      <c r="BSG26" s="71"/>
      <c r="BSH26" s="72"/>
      <c r="BSI26" s="70"/>
      <c r="BSJ26" s="71"/>
      <c r="BSK26" s="71"/>
      <c r="BSL26" s="71"/>
      <c r="BSM26" s="71"/>
      <c r="BSN26" s="71"/>
      <c r="BSO26" s="72"/>
      <c r="BSP26" s="70"/>
      <c r="BSQ26" s="71"/>
      <c r="BSR26" s="71"/>
      <c r="BSS26" s="71"/>
      <c r="BST26" s="71"/>
      <c r="BSU26" s="71"/>
      <c r="BSV26" s="72"/>
      <c r="BSW26" s="70"/>
      <c r="BSX26" s="71"/>
      <c r="BSY26" s="71"/>
      <c r="BSZ26" s="71"/>
      <c r="BTA26" s="71"/>
      <c r="BTB26" s="71"/>
      <c r="BTC26" s="72"/>
      <c r="BTD26" s="70"/>
      <c r="BTE26" s="71"/>
      <c r="BTF26" s="71"/>
      <c r="BTG26" s="71"/>
      <c r="BTH26" s="71"/>
      <c r="BTI26" s="71"/>
      <c r="BTJ26" s="72"/>
      <c r="BTK26" s="70"/>
      <c r="BTL26" s="71"/>
      <c r="BTM26" s="71"/>
      <c r="BTN26" s="71"/>
      <c r="BTO26" s="71"/>
      <c r="BTP26" s="71"/>
      <c r="BTQ26" s="72"/>
      <c r="BTR26" s="70"/>
      <c r="BTS26" s="71"/>
      <c r="BTT26" s="71"/>
      <c r="BTU26" s="71"/>
      <c r="BTV26" s="71"/>
      <c r="BTW26" s="71"/>
      <c r="BTX26" s="72"/>
      <c r="BTY26" s="70"/>
      <c r="BTZ26" s="71"/>
      <c r="BUA26" s="71"/>
      <c r="BUB26" s="71"/>
      <c r="BUC26" s="71"/>
      <c r="BUD26" s="71"/>
      <c r="BUE26" s="72"/>
      <c r="BUF26" s="70"/>
      <c r="BUG26" s="71"/>
      <c r="BUH26" s="71"/>
      <c r="BUI26" s="71"/>
      <c r="BUJ26" s="71"/>
      <c r="BUK26" s="71"/>
      <c r="BUL26" s="72"/>
      <c r="BUM26" s="70"/>
      <c r="BUN26" s="71"/>
      <c r="BUO26" s="71"/>
      <c r="BUP26" s="71"/>
      <c r="BUQ26" s="71"/>
      <c r="BUR26" s="71"/>
      <c r="BUS26" s="72"/>
      <c r="BUT26" s="70"/>
      <c r="BUU26" s="71"/>
      <c r="BUV26" s="71"/>
      <c r="BUW26" s="71"/>
      <c r="BUX26" s="71"/>
      <c r="BUY26" s="71"/>
      <c r="BUZ26" s="72"/>
      <c r="BVA26" s="70"/>
      <c r="BVB26" s="71"/>
      <c r="BVC26" s="71"/>
      <c r="BVD26" s="71"/>
      <c r="BVE26" s="71"/>
      <c r="BVF26" s="71"/>
      <c r="BVG26" s="72"/>
      <c r="BVH26" s="70"/>
      <c r="BVI26" s="71"/>
      <c r="BVJ26" s="71"/>
      <c r="BVK26" s="71"/>
      <c r="BVL26" s="71"/>
      <c r="BVM26" s="71"/>
      <c r="BVN26" s="72"/>
      <c r="BVO26" s="70"/>
      <c r="BVP26" s="71"/>
      <c r="BVQ26" s="71"/>
      <c r="BVR26" s="71"/>
      <c r="BVS26" s="71"/>
      <c r="BVT26" s="71"/>
      <c r="BVU26" s="72"/>
      <c r="BVV26" s="70"/>
      <c r="BVW26" s="71"/>
      <c r="BVX26" s="71"/>
      <c r="BVY26" s="71"/>
      <c r="BVZ26" s="71"/>
      <c r="BWA26" s="71"/>
      <c r="BWB26" s="72"/>
      <c r="BWC26" s="70"/>
      <c r="BWD26" s="71"/>
      <c r="BWE26" s="71"/>
      <c r="BWF26" s="71"/>
      <c r="BWG26" s="71"/>
      <c r="BWH26" s="71"/>
      <c r="BWI26" s="72"/>
      <c r="BWJ26" s="70"/>
      <c r="BWK26" s="71"/>
      <c r="BWL26" s="71"/>
      <c r="BWM26" s="71"/>
      <c r="BWN26" s="71"/>
      <c r="BWO26" s="71"/>
      <c r="BWP26" s="72"/>
      <c r="BWQ26" s="70"/>
      <c r="BWR26" s="71"/>
      <c r="BWS26" s="71"/>
      <c r="BWT26" s="71"/>
      <c r="BWU26" s="71"/>
      <c r="BWV26" s="71"/>
      <c r="BWW26" s="72"/>
      <c r="BWX26" s="70"/>
      <c r="BWY26" s="71"/>
      <c r="BWZ26" s="71"/>
      <c r="BXA26" s="71"/>
      <c r="BXB26" s="71"/>
      <c r="BXC26" s="71"/>
      <c r="BXD26" s="72"/>
      <c r="BXE26" s="70"/>
      <c r="BXF26" s="71"/>
      <c r="BXG26" s="71"/>
      <c r="BXH26" s="71"/>
      <c r="BXI26" s="71"/>
      <c r="BXJ26" s="71"/>
      <c r="BXK26" s="72"/>
      <c r="BXL26" s="70"/>
      <c r="BXM26" s="71"/>
      <c r="BXN26" s="71"/>
      <c r="BXO26" s="71"/>
      <c r="BXP26" s="71"/>
      <c r="BXQ26" s="71"/>
      <c r="BXR26" s="72"/>
      <c r="BXS26" s="70"/>
      <c r="BXT26" s="71"/>
      <c r="BXU26" s="71"/>
      <c r="BXV26" s="71"/>
      <c r="BXW26" s="71"/>
      <c r="BXX26" s="71"/>
      <c r="BXY26" s="72"/>
      <c r="BXZ26" s="70"/>
      <c r="BYA26" s="71"/>
      <c r="BYB26" s="71"/>
      <c r="BYC26" s="71"/>
      <c r="BYD26" s="71"/>
      <c r="BYE26" s="71"/>
      <c r="BYF26" s="72"/>
      <c r="BYG26" s="70"/>
      <c r="BYH26" s="71"/>
      <c r="BYI26" s="71"/>
      <c r="BYJ26" s="71"/>
      <c r="BYK26" s="71"/>
      <c r="BYL26" s="71"/>
      <c r="BYM26" s="72"/>
      <c r="BYN26" s="70"/>
      <c r="BYO26" s="71"/>
      <c r="BYP26" s="71"/>
      <c r="BYQ26" s="71"/>
      <c r="BYR26" s="71"/>
      <c r="BYS26" s="71"/>
      <c r="BYT26" s="72"/>
      <c r="BYU26" s="70"/>
      <c r="BYV26" s="71"/>
      <c r="BYW26" s="71"/>
      <c r="BYX26" s="71"/>
      <c r="BYY26" s="71"/>
      <c r="BYZ26" s="71"/>
      <c r="BZA26" s="72"/>
      <c r="BZB26" s="70"/>
      <c r="BZC26" s="71"/>
      <c r="BZD26" s="71"/>
      <c r="BZE26" s="71"/>
      <c r="BZF26" s="71"/>
      <c r="BZG26" s="71"/>
      <c r="BZH26" s="72"/>
      <c r="BZI26" s="70"/>
      <c r="BZJ26" s="71"/>
      <c r="BZK26" s="71"/>
      <c r="BZL26" s="71"/>
      <c r="BZM26" s="71"/>
      <c r="BZN26" s="71"/>
      <c r="BZO26" s="72"/>
      <c r="BZP26" s="70"/>
      <c r="BZQ26" s="71"/>
      <c r="BZR26" s="71"/>
      <c r="BZS26" s="71"/>
      <c r="BZT26" s="71"/>
      <c r="BZU26" s="71"/>
      <c r="BZV26" s="72"/>
      <c r="BZW26" s="70"/>
      <c r="BZX26" s="71"/>
      <c r="BZY26" s="71"/>
      <c r="BZZ26" s="71"/>
      <c r="CAA26" s="71"/>
      <c r="CAB26" s="71"/>
      <c r="CAC26" s="72"/>
      <c r="CAD26" s="70"/>
      <c r="CAE26" s="71"/>
      <c r="CAF26" s="71"/>
      <c r="CAG26" s="71"/>
      <c r="CAH26" s="71"/>
      <c r="CAI26" s="71"/>
      <c r="CAJ26" s="72"/>
      <c r="CAK26" s="70"/>
      <c r="CAL26" s="71">
        <v>1</v>
      </c>
      <c r="CAM26" s="71"/>
      <c r="CAN26" s="71"/>
      <c r="CAO26" s="71"/>
      <c r="CAP26" s="71"/>
      <c r="CAQ26" s="72">
        <v>1</v>
      </c>
      <c r="CAR26" s="70"/>
      <c r="CAS26" s="71"/>
      <c r="CAT26" s="71"/>
      <c r="CAU26" s="71"/>
      <c r="CAV26" s="71"/>
      <c r="CAW26" s="71"/>
      <c r="CAX26" s="72"/>
      <c r="CAY26" s="70">
        <v>1</v>
      </c>
      <c r="CAZ26" s="71"/>
      <c r="CBA26" s="71"/>
      <c r="CBB26" s="71"/>
      <c r="CBC26" s="71"/>
      <c r="CBD26" s="71"/>
      <c r="CBE26" s="72"/>
      <c r="CBF26" s="70"/>
      <c r="CBG26" s="71"/>
      <c r="CBH26" s="71"/>
      <c r="CBI26" s="71"/>
      <c r="CBJ26" s="71"/>
      <c r="CBK26" s="71"/>
      <c r="CBL26" s="72"/>
      <c r="CBM26" s="70"/>
      <c r="CBN26" s="71"/>
      <c r="CBO26" s="71"/>
      <c r="CBP26" s="71"/>
      <c r="CBQ26" s="71"/>
      <c r="CBR26" s="71">
        <v>1</v>
      </c>
      <c r="CBS26" s="72"/>
      <c r="CBT26" s="70"/>
      <c r="CBU26" s="71"/>
      <c r="CBV26" s="71"/>
      <c r="CBW26" s="71"/>
      <c r="CBX26" s="71"/>
      <c r="CBY26" s="71"/>
      <c r="CBZ26" s="72"/>
      <c r="CCA26" s="70"/>
      <c r="CCB26" s="71"/>
      <c r="CCC26" s="71"/>
      <c r="CCD26" s="71"/>
      <c r="CCE26" s="71"/>
      <c r="CCF26" s="71"/>
      <c r="CCG26" s="72"/>
      <c r="CCH26" s="70"/>
      <c r="CCI26" s="71"/>
      <c r="CCJ26" s="71"/>
      <c r="CCK26" s="71"/>
      <c r="CCL26" s="71"/>
      <c r="CCM26" s="71"/>
      <c r="CCN26" s="72"/>
      <c r="CCO26" s="70"/>
      <c r="CCP26" s="71"/>
      <c r="CCQ26" s="71"/>
      <c r="CCR26" s="71"/>
      <c r="CCS26" s="71"/>
      <c r="CCT26" s="71"/>
      <c r="CCU26" s="72"/>
      <c r="CCV26" s="70"/>
      <c r="CCW26" s="71"/>
      <c r="CCX26" s="71"/>
      <c r="CCY26" s="71"/>
      <c r="CCZ26" s="71"/>
      <c r="CDA26" s="71"/>
      <c r="CDB26" s="72"/>
      <c r="CDC26" s="70"/>
      <c r="CDD26" s="71"/>
      <c r="CDE26" s="71"/>
      <c r="CDF26" s="71"/>
      <c r="CDG26" s="71"/>
      <c r="CDH26" s="71"/>
      <c r="CDI26" s="72"/>
      <c r="CDJ26" s="70"/>
      <c r="CDK26" s="71"/>
      <c r="CDL26" s="71"/>
      <c r="CDM26" s="71"/>
      <c r="CDN26" s="71"/>
      <c r="CDO26" s="71"/>
      <c r="CDP26" s="72"/>
      <c r="CDQ26" s="70"/>
      <c r="CDR26" s="71"/>
      <c r="CDS26" s="71"/>
      <c r="CDT26" s="71"/>
      <c r="CDU26" s="71"/>
      <c r="CDV26" s="71"/>
      <c r="CDW26" s="72"/>
      <c r="CDX26" s="70"/>
      <c r="CDY26" s="71"/>
      <c r="CDZ26" s="71"/>
      <c r="CEA26" s="71"/>
      <c r="CEB26" s="71"/>
      <c r="CEC26" s="71"/>
      <c r="CED26" s="72"/>
      <c r="CEE26" s="70"/>
      <c r="CEF26" s="71"/>
      <c r="CEG26" s="71"/>
      <c r="CEH26" s="71"/>
      <c r="CEI26" s="71"/>
      <c r="CEJ26" s="71"/>
      <c r="CEK26" s="72"/>
      <c r="CEL26" s="70"/>
      <c r="CEM26" s="71"/>
      <c r="CEN26" s="71"/>
      <c r="CEO26" s="71"/>
      <c r="CEP26" s="71"/>
      <c r="CEQ26" s="71"/>
      <c r="CER26" s="72"/>
      <c r="CES26" s="70"/>
      <c r="CET26" s="71"/>
      <c r="CEU26" s="71"/>
      <c r="CEV26" s="71"/>
      <c r="CEW26" s="71"/>
      <c r="CEX26" s="71"/>
      <c r="CEY26" s="72"/>
      <c r="CEZ26" s="70"/>
      <c r="CFA26" s="71"/>
      <c r="CFB26" s="71"/>
      <c r="CFC26" s="71"/>
      <c r="CFD26" s="71"/>
      <c r="CFE26" s="71"/>
      <c r="CFF26" s="72"/>
      <c r="CFG26" s="70"/>
      <c r="CFH26" s="71"/>
      <c r="CFI26" s="71"/>
      <c r="CFJ26" s="71"/>
      <c r="CFK26" s="71"/>
      <c r="CFL26" s="71"/>
      <c r="CFM26" s="72"/>
      <c r="CFN26" s="70"/>
      <c r="CFO26" s="71"/>
      <c r="CFP26" s="71"/>
      <c r="CFQ26" s="71"/>
      <c r="CFR26" s="71"/>
      <c r="CFS26" s="71"/>
      <c r="CFT26" s="72"/>
      <c r="CFU26" s="70"/>
      <c r="CFV26" s="71"/>
      <c r="CFW26" s="71"/>
      <c r="CFX26" s="71"/>
      <c r="CFY26" s="71"/>
      <c r="CFZ26" s="71"/>
      <c r="CGA26" s="72"/>
      <c r="CGB26" s="70"/>
      <c r="CGC26" s="71"/>
      <c r="CGD26" s="71"/>
      <c r="CGE26" s="71"/>
      <c r="CGF26" s="71"/>
      <c r="CGG26" s="71"/>
      <c r="CGH26" s="72"/>
      <c r="CGI26" s="70"/>
      <c r="CGJ26" s="71"/>
      <c r="CGK26" s="71"/>
      <c r="CGL26" s="71"/>
      <c r="CGM26" s="71"/>
      <c r="CGN26" s="71"/>
      <c r="CGO26" s="72"/>
      <c r="CGP26" s="70"/>
      <c r="CGQ26" s="71"/>
      <c r="CGR26" s="71"/>
      <c r="CGS26" s="71"/>
      <c r="CGT26" s="71"/>
      <c r="CGU26" s="71"/>
      <c r="CGV26" s="72"/>
      <c r="CGW26" s="70"/>
      <c r="CGX26" s="71"/>
      <c r="CGY26" s="71"/>
      <c r="CGZ26" s="71"/>
      <c r="CHA26" s="71"/>
      <c r="CHB26" s="71"/>
      <c r="CHC26" s="72"/>
    </row>
    <row r="27" spans="1:2239" ht="15" customHeight="1">
      <c r="A27" s="124">
        <v>33</v>
      </c>
      <c r="B27" s="195">
        <v>19</v>
      </c>
      <c r="E27" s="197" t="s">
        <v>195</v>
      </c>
      <c r="F27" s="197">
        <v>3</v>
      </c>
      <c r="G27" s="198">
        <v>45159</v>
      </c>
      <c r="H27" s="199">
        <f t="shared" si="277"/>
        <v>3</v>
      </c>
      <c r="I27" s="200" t="str">
        <f>IF(ISERROR(INDEX(社員情報!$A:$Z,MATCH($A27,社員情報!$A:$A,0),16))=TRUE,
       "-",
       IF(INDEX(社員情報!$A:$Z,MATCH($A27,社員情報!$A:$A,0),16)=0,
           IF(OR(ISERROR(INDEX(社員情報!$A:$Z,MATCH($A27,社員情報!$A:$A,0),10))=TRUE,INDEX(社員情報!$A:$Z,MATCH($A27,社員情報!$A:$A,0),10)=0),
               "-",
               INDEX(社員情報!$A:$Z,MATCH($A27,社員情報!$A:$A,0),10)),
           INDEX(社員情報!$A:$Z,MATCH($A27,社員情報!$A:$A,0),16)))</f>
        <v>-</v>
      </c>
      <c r="J27" s="201" t="str">
        <f>IF(ISERROR(INDEX(社員情報!$A:$Z,MATCH($A27,社員情報!$A:$A,0),17))=TRUE,
       "-",
       IF(INDEX(社員情報!$A:$Z,MATCH($A27,社員情報!$A:$A,0),16)=0,
           IF(OR(ISERROR(INDEX(社員情報!$A:$Z,MATCH($A27,社員情報!$A:$A,0),11))=TRUE,INDEX(社員情報!$A:$Z,MATCH($A27,社員情報!$A:$A,0),11)=0),
               "-",
               INDEX(社員情報!$A:$Z,MATCH($A27,社員情報!$A:$A,0),11)),
           INDEX(社員情報!$A:$Z,MATCH($A27,社員情報!$A:$A,0),17)))</f>
        <v>-</v>
      </c>
      <c r="K27" s="202">
        <f>IF(ISERROR(INDEX(社員情報!$A:$R,MATCH($A27,社員情報!$A:$A,0),18))=TRUE,
       0,
       INDEX(社員情報!$A:$R,MATCH($A27,社員情報!$A:$A,0),18))</f>
        <v>0</v>
      </c>
      <c r="N27" s="203">
        <f>IF(ISERROR(INDEX(社員情報!$A:$O,MATCH($A27,社員情報!$A:$A,0),13))=TRUE,
       0,
       INDEX(社員情報!$A:$O,MATCH($A27,社員情報!$A:$A,0),13))</f>
        <v>0</v>
      </c>
      <c r="O27" s="204" t="e">
        <f>INDEX(社員情報!$A:$O,MATCH($A27,社員情報!$A:$A,0),MATCH(O$11,社員情報!$2:$2,0))</f>
        <v>#N/A</v>
      </c>
      <c r="P27" s="205">
        <f t="shared" si="278"/>
        <v>0</v>
      </c>
      <c r="Q27" s="205">
        <f t="shared" si="279"/>
        <v>0</v>
      </c>
      <c r="R27" s="205">
        <f t="shared" si="280"/>
        <v>0</v>
      </c>
      <c r="S27" s="205">
        <f t="shared" si="281"/>
        <v>0</v>
      </c>
      <c r="T27" s="205">
        <f t="shared" si="282"/>
        <v>0</v>
      </c>
      <c r="U27" s="205">
        <f t="shared" si="283"/>
        <v>0</v>
      </c>
      <c r="V27" s="205">
        <f t="shared" si="284"/>
        <v>0</v>
      </c>
      <c r="W27" s="205">
        <f t="shared" si="285"/>
        <v>0</v>
      </c>
      <c r="X27" s="205">
        <f t="shared" si="286"/>
        <v>0</v>
      </c>
      <c r="Y27" s="205">
        <f t="shared" si="287"/>
        <v>0</v>
      </c>
      <c r="Z27" s="205">
        <f t="shared" si="288"/>
        <v>0</v>
      </c>
      <c r="AA27" s="205">
        <f t="shared" si="289"/>
        <v>0</v>
      </c>
      <c r="AB27" s="204">
        <f t="shared" si="290"/>
        <v>0</v>
      </c>
      <c r="AC27" s="206" t="str">
        <f ca="1">IF(ISERROR(INDEX(社員情報!$A:$AC,MATCH($A27,社員情報!$A:$A,0),MATCH(AC$11,社員情報!$2:$2,0)))=TRUE,
       "-",
       IF($AD27="-",
           "-",
           INDEX(社員情報!$A:$AC,MATCH($A27,社員情報!$A:$A,0),MATCH(AC$11,社員情報!$2:$2,0))))</f>
        <v>-</v>
      </c>
      <c r="AD27" s="207" t="str">
        <f>IF(ISERROR(INDEX(社員情報!$A:$AB,MATCH($A27,社員情報!$A:$A,0),23))=TRUE,
       "-",
       IF(OR(INDEX(社員情報!$A:$AB,MATCH($A27,社員情報!$A:$A,0),25)="-",
              INDEX(社員情報!$A:$AB,MATCH($A27,社員情報!$A:$A,0),23)=0,
              INDEX(社員情報!$A:$AB,MATCH($A27,社員情報!$A:$A,0),24)&lt;DATE($E$10,$F$10,1)),
           "-",
           INDEX(社員情報!$A:$AB,MATCH($A27,社員情報!$A:$A,0),23)))</f>
        <v>-</v>
      </c>
      <c r="AE27" s="207" t="str">
        <f>IF(ISERROR(INDEX(社員情報!$A:$AB,MATCH($A27,社員情報!$A:$A,0),24))=TRUE,
       "-",
       IF($AD27="-",
           "-",
           INDEX(社員情報!$A:$AB,MATCH($A27,社員情報!$A:$A,0),24)))</f>
        <v>-</v>
      </c>
      <c r="AF27" s="208">
        <f ca="1">IF(ISERROR(INDEX(社員情報!$A:$O,MATCH($A27,社員情報!$A:$A,0),MATCH(AF$11,社員情報!$2:$2,0)))=TRUE,
       0,
       IF(INDEX(社員情報!$A:$O,MATCH($A27,社員情報!$A:$A,0),MATCH(AF$11,社員情報!$2:$2,0))&lt;0,
           0,
           INDEX(社員情報!$A:$O,MATCH($A27,社員情報!$A:$A,0),MATCH(AF$11,社員情報!$2:$2,0))))</f>
        <v>0</v>
      </c>
      <c r="AI27" s="70"/>
      <c r="AJ27" s="71"/>
      <c r="AK27" s="71"/>
      <c r="AL27" s="71"/>
      <c r="AM27" s="71"/>
      <c r="AN27" s="71"/>
      <c r="AO27" s="72"/>
      <c r="AP27" s="70"/>
      <c r="AQ27" s="71"/>
      <c r="AR27" s="71"/>
      <c r="AS27" s="71"/>
      <c r="AT27" s="71"/>
      <c r="AU27" s="71"/>
      <c r="AV27" s="72"/>
      <c r="AW27" s="70"/>
      <c r="AX27" s="71"/>
      <c r="AY27" s="71"/>
      <c r="AZ27" s="71"/>
      <c r="BA27" s="71"/>
      <c r="BB27" s="71"/>
      <c r="BC27" s="72"/>
      <c r="BD27" s="70"/>
      <c r="BE27" s="71"/>
      <c r="BF27" s="71"/>
      <c r="BG27" s="71"/>
      <c r="BH27" s="71"/>
      <c r="BI27" s="71"/>
      <c r="BJ27" s="72"/>
      <c r="BK27" s="70"/>
      <c r="BL27" s="71"/>
      <c r="BM27" s="71"/>
      <c r="BN27" s="71"/>
      <c r="BO27" s="71"/>
      <c r="BP27" s="71"/>
      <c r="BQ27" s="72"/>
      <c r="BR27" s="70"/>
      <c r="BS27" s="71"/>
      <c r="BT27" s="71"/>
      <c r="BU27" s="71"/>
      <c r="BV27" s="71"/>
      <c r="BW27" s="71"/>
      <c r="BX27" s="72"/>
      <c r="BY27" s="70"/>
      <c r="BZ27" s="71"/>
      <c r="CA27" s="71"/>
      <c r="CB27" s="71"/>
      <c r="CC27" s="71"/>
      <c r="CD27" s="71"/>
      <c r="CE27" s="72"/>
      <c r="CF27" s="70"/>
      <c r="CG27" s="71"/>
      <c r="CH27" s="71"/>
      <c r="CI27" s="71"/>
      <c r="CJ27" s="71"/>
      <c r="CK27" s="71"/>
      <c r="CL27" s="72"/>
      <c r="CM27" s="70"/>
      <c r="CN27" s="71"/>
      <c r="CO27" s="71"/>
      <c r="CP27" s="71"/>
      <c r="CQ27" s="71"/>
      <c r="CR27" s="71"/>
      <c r="CS27" s="72"/>
      <c r="CT27" s="70"/>
      <c r="CU27" s="71"/>
      <c r="CV27" s="71"/>
      <c r="CW27" s="71"/>
      <c r="CX27" s="71"/>
      <c r="CY27" s="71"/>
      <c r="CZ27" s="72"/>
      <c r="DA27" s="70"/>
      <c r="DB27" s="71"/>
      <c r="DC27" s="71"/>
      <c r="DD27" s="71"/>
      <c r="DE27" s="71"/>
      <c r="DF27" s="71"/>
      <c r="DG27" s="72"/>
      <c r="DH27" s="70"/>
      <c r="DI27" s="71"/>
      <c r="DJ27" s="71"/>
      <c r="DK27" s="71"/>
      <c r="DL27" s="71"/>
      <c r="DM27" s="71"/>
      <c r="DN27" s="72"/>
      <c r="DO27" s="70"/>
      <c r="DP27" s="71"/>
      <c r="DQ27" s="71"/>
      <c r="DR27" s="71"/>
      <c r="DS27" s="71"/>
      <c r="DT27" s="71"/>
      <c r="DU27" s="72"/>
      <c r="DV27" s="70"/>
      <c r="DW27" s="71"/>
      <c r="DX27" s="71"/>
      <c r="DY27" s="71"/>
      <c r="DZ27" s="71"/>
      <c r="EA27" s="71"/>
      <c r="EB27" s="72"/>
      <c r="EC27" s="70"/>
      <c r="ED27" s="71"/>
      <c r="EE27" s="71"/>
      <c r="EF27" s="71"/>
      <c r="EG27" s="71"/>
      <c r="EH27" s="71"/>
      <c r="EI27" s="72"/>
      <c r="EJ27" s="70"/>
      <c r="EK27" s="71"/>
      <c r="EL27" s="71"/>
      <c r="EM27" s="71"/>
      <c r="EN27" s="71"/>
      <c r="EO27" s="71"/>
      <c r="EP27" s="72"/>
      <c r="EQ27" s="70"/>
      <c r="ER27" s="71"/>
      <c r="ES27" s="71"/>
      <c r="ET27" s="71"/>
      <c r="EU27" s="71"/>
      <c r="EV27" s="71"/>
      <c r="EW27" s="72"/>
      <c r="EX27" s="70"/>
      <c r="EY27" s="71"/>
      <c r="EZ27" s="71"/>
      <c r="FA27" s="71"/>
      <c r="FB27" s="71"/>
      <c r="FC27" s="71"/>
      <c r="FD27" s="72"/>
      <c r="FE27" s="70"/>
      <c r="FF27" s="71"/>
      <c r="FG27" s="71"/>
      <c r="FH27" s="71"/>
      <c r="FI27" s="71"/>
      <c r="FJ27" s="71"/>
      <c r="FK27" s="72"/>
      <c r="FL27" s="70"/>
      <c r="FM27" s="71"/>
      <c r="FN27" s="71"/>
      <c r="FO27" s="71"/>
      <c r="FP27" s="71"/>
      <c r="FQ27" s="71"/>
      <c r="FR27" s="72"/>
      <c r="FS27" s="70"/>
      <c r="FT27" s="71"/>
      <c r="FU27" s="71"/>
      <c r="FV27" s="71"/>
      <c r="FW27" s="71"/>
      <c r="FX27" s="71"/>
      <c r="FY27" s="72"/>
      <c r="FZ27" s="70"/>
      <c r="GA27" s="71"/>
      <c r="GB27" s="71"/>
      <c r="GC27" s="71"/>
      <c r="GD27" s="71"/>
      <c r="GE27" s="71"/>
      <c r="GF27" s="72"/>
      <c r="GG27" s="70"/>
      <c r="GH27" s="71"/>
      <c r="GI27" s="71"/>
      <c r="GJ27" s="71"/>
      <c r="GK27" s="71"/>
      <c r="GL27" s="71"/>
      <c r="GM27" s="72"/>
      <c r="GN27" s="70"/>
      <c r="GO27" s="71"/>
      <c r="GP27" s="71"/>
      <c r="GQ27" s="71"/>
      <c r="GR27" s="71"/>
      <c r="GS27" s="71"/>
      <c r="GT27" s="72"/>
      <c r="GU27" s="70"/>
      <c r="GV27" s="71"/>
      <c r="GW27" s="71"/>
      <c r="GX27" s="71"/>
      <c r="GY27" s="71"/>
      <c r="GZ27" s="71"/>
      <c r="HA27" s="72"/>
      <c r="HB27" s="70"/>
      <c r="HC27" s="71"/>
      <c r="HD27" s="71"/>
      <c r="HE27" s="71"/>
      <c r="HF27" s="71"/>
      <c r="HG27" s="71"/>
      <c r="HH27" s="72"/>
      <c r="HI27" s="70"/>
      <c r="HJ27" s="71"/>
      <c r="HK27" s="71"/>
      <c r="HL27" s="71"/>
      <c r="HM27" s="71"/>
      <c r="HN27" s="71"/>
      <c r="HO27" s="72"/>
      <c r="HP27" s="70"/>
      <c r="HQ27" s="71"/>
      <c r="HR27" s="71"/>
      <c r="HS27" s="71"/>
      <c r="HT27" s="71"/>
      <c r="HU27" s="71"/>
      <c r="HV27" s="72"/>
      <c r="HW27" s="70"/>
      <c r="HX27" s="71"/>
      <c r="HY27" s="71"/>
      <c r="HZ27" s="71"/>
      <c r="IA27" s="71"/>
      <c r="IB27" s="71"/>
      <c r="IC27" s="72"/>
      <c r="ID27" s="70"/>
      <c r="IE27" s="71"/>
      <c r="IF27" s="71"/>
      <c r="IG27" s="71"/>
      <c r="IH27" s="71"/>
      <c r="II27" s="71"/>
      <c r="IJ27" s="72"/>
      <c r="IK27" s="70"/>
      <c r="IL27" s="71"/>
      <c r="IM27" s="71"/>
      <c r="IN27" s="71"/>
      <c r="IO27" s="71"/>
      <c r="IP27" s="71"/>
      <c r="IQ27" s="72"/>
      <c r="IR27" s="70"/>
      <c r="IS27" s="71"/>
      <c r="IT27" s="71"/>
      <c r="IU27" s="71"/>
      <c r="IV27" s="71"/>
      <c r="IW27" s="71"/>
      <c r="IX27" s="72"/>
      <c r="IY27" s="70"/>
      <c r="IZ27" s="71"/>
      <c r="JA27" s="71"/>
      <c r="JB27" s="71"/>
      <c r="JC27" s="71"/>
      <c r="JD27" s="71"/>
      <c r="JE27" s="72"/>
      <c r="JF27" s="70"/>
      <c r="JG27" s="71"/>
      <c r="JH27" s="71"/>
      <c r="JI27" s="71"/>
      <c r="JJ27" s="71"/>
      <c r="JK27" s="71"/>
      <c r="JL27" s="72"/>
      <c r="JM27" s="70"/>
      <c r="JN27" s="71"/>
      <c r="JO27" s="71"/>
      <c r="JP27" s="71"/>
      <c r="JQ27" s="71"/>
      <c r="JR27" s="71"/>
      <c r="JS27" s="72"/>
      <c r="JT27" s="70"/>
      <c r="JU27" s="71"/>
      <c r="JV27" s="71"/>
      <c r="JW27" s="71"/>
      <c r="JX27" s="71"/>
      <c r="JY27" s="71"/>
      <c r="JZ27" s="72"/>
      <c r="KA27" s="70"/>
      <c r="KB27" s="71"/>
      <c r="KC27" s="71"/>
      <c r="KD27" s="71"/>
      <c r="KE27" s="71"/>
      <c r="KF27" s="71"/>
      <c r="KG27" s="72"/>
      <c r="KH27" s="70"/>
      <c r="KI27" s="71"/>
      <c r="KJ27" s="71"/>
      <c r="KK27" s="71"/>
      <c r="KL27" s="71"/>
      <c r="KM27" s="71"/>
      <c r="KN27" s="72"/>
      <c r="KO27" s="70"/>
      <c r="KP27" s="71"/>
      <c r="KQ27" s="71"/>
      <c r="KR27" s="71"/>
      <c r="KS27" s="71"/>
      <c r="KT27" s="71"/>
      <c r="KU27" s="72"/>
      <c r="KV27" s="70"/>
      <c r="KW27" s="71"/>
      <c r="KX27" s="71"/>
      <c r="KY27" s="71"/>
      <c r="KZ27" s="71"/>
      <c r="LA27" s="71"/>
      <c r="LB27" s="72"/>
      <c r="LC27" s="70"/>
      <c r="LD27" s="71"/>
      <c r="LE27" s="71"/>
      <c r="LF27" s="71"/>
      <c r="LG27" s="71"/>
      <c r="LH27" s="71"/>
      <c r="LI27" s="72"/>
      <c r="LJ27" s="70"/>
      <c r="LK27" s="71"/>
      <c r="LL27" s="71"/>
      <c r="LM27" s="71"/>
      <c r="LN27" s="71"/>
      <c r="LO27" s="71"/>
      <c r="LP27" s="72"/>
      <c r="LQ27" s="70"/>
      <c r="LR27" s="71"/>
      <c r="LS27" s="71"/>
      <c r="LT27" s="71"/>
      <c r="LU27" s="71"/>
      <c r="LV27" s="71"/>
      <c r="LW27" s="72"/>
      <c r="LX27" s="70"/>
      <c r="LY27" s="71"/>
      <c r="LZ27" s="71"/>
      <c r="MA27" s="71"/>
      <c r="MB27" s="71"/>
      <c r="MC27" s="71"/>
      <c r="MD27" s="72"/>
      <c r="ME27" s="70"/>
      <c r="MF27" s="71"/>
      <c r="MG27" s="71"/>
      <c r="MH27" s="71"/>
      <c r="MI27" s="71"/>
      <c r="MJ27" s="71"/>
      <c r="MK27" s="72"/>
      <c r="ML27" s="70"/>
      <c r="MM27" s="71"/>
      <c r="MN27" s="71"/>
      <c r="MO27" s="71"/>
      <c r="MP27" s="71"/>
      <c r="MQ27" s="71"/>
      <c r="MR27" s="72"/>
      <c r="MS27" s="70"/>
      <c r="MT27" s="71"/>
      <c r="MU27" s="71"/>
      <c r="MV27" s="71"/>
      <c r="MW27" s="71"/>
      <c r="MX27" s="71"/>
      <c r="MY27" s="72"/>
      <c r="MZ27" s="70"/>
      <c r="NA27" s="71"/>
      <c r="NB27" s="71"/>
      <c r="NC27" s="71"/>
      <c r="ND27" s="71"/>
      <c r="NE27" s="71"/>
      <c r="NF27" s="72"/>
      <c r="NG27" s="70"/>
      <c r="NH27" s="71"/>
      <c r="NI27" s="71"/>
      <c r="NJ27" s="71"/>
      <c r="NK27" s="71"/>
      <c r="NL27" s="71"/>
      <c r="NM27" s="72"/>
      <c r="NN27" s="70"/>
      <c r="NO27" s="71"/>
      <c r="NP27" s="71"/>
      <c r="NQ27" s="71"/>
      <c r="NR27" s="71"/>
      <c r="NS27" s="71"/>
      <c r="NT27" s="72"/>
      <c r="NU27" s="70"/>
      <c r="NV27" s="71"/>
      <c r="NW27" s="71"/>
      <c r="NX27" s="71"/>
      <c r="NY27" s="71"/>
      <c r="NZ27" s="71"/>
      <c r="OA27" s="72"/>
      <c r="OB27" s="70"/>
      <c r="OC27" s="71"/>
      <c r="OD27" s="71"/>
      <c r="OE27" s="71"/>
      <c r="OF27" s="71"/>
      <c r="OG27" s="71"/>
      <c r="OH27" s="72"/>
      <c r="OI27" s="70"/>
      <c r="OJ27" s="71"/>
      <c r="OK27" s="71"/>
      <c r="OL27" s="71"/>
      <c r="OM27" s="71"/>
      <c r="ON27" s="71"/>
      <c r="OO27" s="72"/>
      <c r="OP27" s="70"/>
      <c r="OQ27" s="71"/>
      <c r="OR27" s="71"/>
      <c r="OS27" s="71"/>
      <c r="OT27" s="71"/>
      <c r="OU27" s="71"/>
      <c r="OV27" s="72"/>
      <c r="OW27" s="70"/>
      <c r="OX27" s="71"/>
      <c r="OY27" s="71"/>
      <c r="OZ27" s="71"/>
      <c r="PA27" s="71"/>
      <c r="PB27" s="71"/>
      <c r="PC27" s="72"/>
      <c r="PD27" s="70"/>
      <c r="PE27" s="71"/>
      <c r="PF27" s="71"/>
      <c r="PG27" s="71"/>
      <c r="PH27" s="71"/>
      <c r="PI27" s="71"/>
      <c r="PJ27" s="72"/>
      <c r="PK27" s="70"/>
      <c r="PL27" s="71"/>
      <c r="PM27" s="71"/>
      <c r="PN27" s="71"/>
      <c r="PO27" s="71"/>
      <c r="PP27" s="71"/>
      <c r="PQ27" s="72"/>
      <c r="PR27" s="70"/>
      <c r="PS27" s="71"/>
      <c r="PT27" s="71"/>
      <c r="PU27" s="71"/>
      <c r="PV27" s="71"/>
      <c r="PW27" s="71"/>
      <c r="PX27" s="72"/>
      <c r="PY27" s="70"/>
      <c r="PZ27" s="71"/>
      <c r="QA27" s="71"/>
      <c r="QB27" s="71"/>
      <c r="QC27" s="71"/>
      <c r="QD27" s="71"/>
      <c r="QE27" s="72"/>
      <c r="QF27" s="70"/>
      <c r="QG27" s="71"/>
      <c r="QH27" s="71"/>
      <c r="QI27" s="71"/>
      <c r="QJ27" s="71"/>
      <c r="QK27" s="71"/>
      <c r="QL27" s="72"/>
      <c r="QM27" s="70"/>
      <c r="QN27" s="71"/>
      <c r="QO27" s="71"/>
      <c r="QP27" s="71"/>
      <c r="QQ27" s="71"/>
      <c r="QR27" s="71"/>
      <c r="QS27" s="72"/>
      <c r="QT27" s="70"/>
      <c r="QU27" s="71"/>
      <c r="QV27" s="71"/>
      <c r="QW27" s="71"/>
      <c r="QX27" s="71"/>
      <c r="QY27" s="71"/>
      <c r="QZ27" s="72"/>
      <c r="RA27" s="70"/>
      <c r="RB27" s="71"/>
      <c r="RC27" s="71"/>
      <c r="RD27" s="71"/>
      <c r="RE27" s="71"/>
      <c r="RF27" s="71"/>
      <c r="RG27" s="72"/>
      <c r="RH27" s="70"/>
      <c r="RI27" s="71"/>
      <c r="RJ27" s="71"/>
      <c r="RK27" s="71"/>
      <c r="RL27" s="71"/>
      <c r="RM27" s="71"/>
      <c r="RN27" s="72"/>
      <c r="RO27" s="70"/>
      <c r="RP27" s="71"/>
      <c r="RQ27" s="71"/>
      <c r="RR27" s="71"/>
      <c r="RS27" s="71"/>
      <c r="RT27" s="71"/>
      <c r="RU27" s="72"/>
      <c r="RV27" s="70"/>
      <c r="RW27" s="71"/>
      <c r="RX27" s="71"/>
      <c r="RY27" s="71"/>
      <c r="RZ27" s="71"/>
      <c r="SA27" s="71"/>
      <c r="SB27" s="72"/>
      <c r="SC27" s="70"/>
      <c r="SD27" s="71"/>
      <c r="SE27" s="71"/>
      <c r="SF27" s="71"/>
      <c r="SG27" s="71"/>
      <c r="SH27" s="71"/>
      <c r="SI27" s="72"/>
      <c r="SJ27" s="70"/>
      <c r="SK27" s="71"/>
      <c r="SL27" s="71"/>
      <c r="SM27" s="71"/>
      <c r="SN27" s="71"/>
      <c r="SO27" s="71"/>
      <c r="SP27" s="72"/>
      <c r="SQ27" s="70"/>
      <c r="SR27" s="71"/>
      <c r="SS27" s="71"/>
      <c r="ST27" s="71"/>
      <c r="SU27" s="71"/>
      <c r="SV27" s="71"/>
      <c r="SW27" s="72"/>
      <c r="SX27" s="70"/>
      <c r="SY27" s="71"/>
      <c r="SZ27" s="71"/>
      <c r="TA27" s="71"/>
      <c r="TB27" s="71"/>
      <c r="TC27" s="71"/>
      <c r="TD27" s="72"/>
      <c r="TE27" s="70"/>
      <c r="TF27" s="71"/>
      <c r="TG27" s="71"/>
      <c r="TH27" s="71"/>
      <c r="TI27" s="71"/>
      <c r="TJ27" s="71"/>
      <c r="TK27" s="72"/>
      <c r="TL27" s="70"/>
      <c r="TM27" s="71"/>
      <c r="TN27" s="71"/>
      <c r="TO27" s="71"/>
      <c r="TP27" s="71"/>
      <c r="TQ27" s="71"/>
      <c r="TR27" s="72"/>
      <c r="TS27" s="70"/>
      <c r="TT27" s="71"/>
      <c r="TU27" s="71"/>
      <c r="TV27" s="71"/>
      <c r="TW27" s="71"/>
      <c r="TX27" s="71"/>
      <c r="TY27" s="72"/>
      <c r="TZ27" s="70"/>
      <c r="UA27" s="71"/>
      <c r="UB27" s="71"/>
      <c r="UC27" s="71"/>
      <c r="UD27" s="71"/>
      <c r="UE27" s="71"/>
      <c r="UF27" s="72"/>
      <c r="UG27" s="70"/>
      <c r="UH27" s="71"/>
      <c r="UI27" s="71"/>
      <c r="UJ27" s="71"/>
      <c r="UK27" s="71"/>
      <c r="UL27" s="71"/>
      <c r="UM27" s="72"/>
      <c r="UN27" s="70"/>
      <c r="UO27" s="71"/>
      <c r="UP27" s="71"/>
      <c r="UQ27" s="71"/>
      <c r="UR27" s="71"/>
      <c r="US27" s="71"/>
      <c r="UT27" s="72"/>
      <c r="UU27" s="70"/>
      <c r="UV27" s="71"/>
      <c r="UW27" s="71"/>
      <c r="UX27" s="71"/>
      <c r="UY27" s="71"/>
      <c r="UZ27" s="71"/>
      <c r="VA27" s="72"/>
      <c r="VB27" s="70"/>
      <c r="VC27" s="71"/>
      <c r="VD27" s="71"/>
      <c r="VE27" s="71"/>
      <c r="VF27" s="71"/>
      <c r="VG27" s="71"/>
      <c r="VH27" s="72"/>
      <c r="VI27" s="70"/>
      <c r="VJ27" s="71"/>
      <c r="VK27" s="71"/>
      <c r="VL27" s="71"/>
      <c r="VM27" s="71"/>
      <c r="VN27" s="71"/>
      <c r="VO27" s="72"/>
      <c r="VP27" s="70"/>
      <c r="VQ27" s="71"/>
      <c r="VR27" s="71"/>
      <c r="VS27" s="71"/>
      <c r="VT27" s="71"/>
      <c r="VU27" s="71"/>
      <c r="VV27" s="72"/>
      <c r="VW27" s="70"/>
      <c r="VX27" s="71"/>
      <c r="VY27" s="71"/>
      <c r="VZ27" s="71"/>
      <c r="WA27" s="71"/>
      <c r="WB27" s="71"/>
      <c r="WC27" s="72"/>
      <c r="WD27" s="70"/>
      <c r="WE27" s="71"/>
      <c r="WF27" s="71"/>
      <c r="WG27" s="71"/>
      <c r="WH27" s="71"/>
      <c r="WI27" s="71"/>
      <c r="WJ27" s="72"/>
      <c r="WK27" s="70"/>
      <c r="WL27" s="71"/>
      <c r="WM27" s="71"/>
      <c r="WN27" s="71"/>
      <c r="WO27" s="71"/>
      <c r="WP27" s="71"/>
      <c r="WQ27" s="72"/>
      <c r="WR27" s="70"/>
      <c r="WS27" s="71"/>
      <c r="WT27" s="71"/>
      <c r="WU27" s="71"/>
      <c r="WV27" s="71"/>
      <c r="WW27" s="71"/>
      <c r="WX27" s="72"/>
      <c r="WY27" s="70"/>
      <c r="WZ27" s="71"/>
      <c r="XA27" s="71"/>
      <c r="XB27" s="71"/>
      <c r="XC27" s="71"/>
      <c r="XD27" s="71"/>
      <c r="XE27" s="72"/>
      <c r="XF27" s="70"/>
      <c r="XG27" s="71"/>
      <c r="XH27" s="71"/>
      <c r="XI27" s="71"/>
      <c r="XJ27" s="71"/>
      <c r="XK27" s="71"/>
      <c r="XL27" s="72"/>
      <c r="XM27" s="70"/>
      <c r="XN27" s="71"/>
      <c r="XO27" s="71"/>
      <c r="XP27" s="71"/>
      <c r="XQ27" s="71"/>
      <c r="XR27" s="71"/>
      <c r="XS27" s="72"/>
      <c r="XT27" s="70"/>
      <c r="XU27" s="71"/>
      <c r="XV27" s="71"/>
      <c r="XW27" s="71"/>
      <c r="XX27" s="71"/>
      <c r="XY27" s="71"/>
      <c r="XZ27" s="72"/>
      <c r="YA27" s="70"/>
      <c r="YB27" s="71"/>
      <c r="YC27" s="71"/>
      <c r="YD27" s="71"/>
      <c r="YE27" s="71"/>
      <c r="YF27" s="71"/>
      <c r="YG27" s="72"/>
      <c r="YH27" s="70"/>
      <c r="YI27" s="71"/>
      <c r="YJ27" s="71"/>
      <c r="YK27" s="71"/>
      <c r="YL27" s="71"/>
      <c r="YM27" s="71"/>
      <c r="YN27" s="72"/>
      <c r="YO27" s="70"/>
      <c r="YP27" s="71"/>
      <c r="YQ27" s="71"/>
      <c r="YR27" s="71"/>
      <c r="YS27" s="71"/>
      <c r="YT27" s="71"/>
      <c r="YU27" s="72"/>
      <c r="YV27" s="70"/>
      <c r="YW27" s="71"/>
      <c r="YX27" s="71"/>
      <c r="YY27" s="71"/>
      <c r="YZ27" s="71"/>
      <c r="ZA27" s="71"/>
      <c r="ZB27" s="72"/>
      <c r="ZC27" s="70"/>
      <c r="ZD27" s="71"/>
      <c r="ZE27" s="71"/>
      <c r="ZF27" s="71"/>
      <c r="ZG27" s="71"/>
      <c r="ZH27" s="71"/>
      <c r="ZI27" s="72"/>
      <c r="ZJ27" s="70"/>
      <c r="ZK27" s="71"/>
      <c r="ZL27" s="71"/>
      <c r="ZM27" s="71"/>
      <c r="ZN27" s="71"/>
      <c r="ZO27" s="71"/>
      <c r="ZP27" s="72"/>
      <c r="ZQ27" s="70"/>
      <c r="ZR27" s="71"/>
      <c r="ZS27" s="71"/>
      <c r="ZT27" s="71"/>
      <c r="ZU27" s="71"/>
      <c r="ZV27" s="71"/>
      <c r="ZW27" s="72"/>
      <c r="ZX27" s="70"/>
      <c r="ZY27" s="71"/>
      <c r="ZZ27" s="71"/>
      <c r="AAA27" s="71"/>
      <c r="AAB27" s="71"/>
      <c r="AAC27" s="71"/>
      <c r="AAD27" s="72"/>
      <c r="AAE27" s="70"/>
      <c r="AAF27" s="71"/>
      <c r="AAG27" s="71"/>
      <c r="AAH27" s="71"/>
      <c r="AAI27" s="71"/>
      <c r="AAJ27" s="71"/>
      <c r="AAK27" s="72"/>
      <c r="AAL27" s="70"/>
      <c r="AAM27" s="71"/>
      <c r="AAN27" s="71"/>
      <c r="AAO27" s="71"/>
      <c r="AAP27" s="71"/>
      <c r="AAQ27" s="71"/>
      <c r="AAR27" s="72"/>
      <c r="AAS27" s="70"/>
      <c r="AAT27" s="71"/>
      <c r="AAU27" s="71"/>
      <c r="AAV27" s="71"/>
      <c r="AAW27" s="71"/>
      <c r="AAX27" s="71"/>
      <c r="AAY27" s="72"/>
      <c r="AAZ27" s="70"/>
      <c r="ABA27" s="71"/>
      <c r="ABB27" s="71"/>
      <c r="ABC27" s="71"/>
      <c r="ABD27" s="71"/>
      <c r="ABE27" s="71"/>
      <c r="ABF27" s="72"/>
      <c r="ABG27" s="70"/>
      <c r="ABH27" s="71"/>
      <c r="ABI27" s="71"/>
      <c r="ABJ27" s="71"/>
      <c r="ABK27" s="71"/>
      <c r="ABL27" s="71"/>
      <c r="ABM27" s="72"/>
      <c r="ABN27" s="70"/>
      <c r="ABO27" s="71"/>
      <c r="ABP27" s="71"/>
      <c r="ABQ27" s="71"/>
      <c r="ABR27" s="71"/>
      <c r="ABS27" s="71"/>
      <c r="ABT27" s="72"/>
      <c r="ABU27" s="70"/>
      <c r="ABV27" s="71"/>
      <c r="ABW27" s="71"/>
      <c r="ABX27" s="71"/>
      <c r="ABY27" s="71"/>
      <c r="ABZ27" s="71"/>
      <c r="ACA27" s="72"/>
      <c r="ACB27" s="70"/>
      <c r="ACC27" s="71"/>
      <c r="ACD27" s="71"/>
      <c r="ACE27" s="71"/>
      <c r="ACF27" s="71"/>
      <c r="ACG27" s="71"/>
      <c r="ACH27" s="72"/>
      <c r="ACI27" s="70"/>
      <c r="ACJ27" s="71"/>
      <c r="ACK27" s="71"/>
      <c r="ACL27" s="71"/>
      <c r="ACM27" s="71"/>
      <c r="ACN27" s="71"/>
      <c r="ACO27" s="72"/>
      <c r="ACP27" s="70"/>
      <c r="ACQ27" s="71"/>
      <c r="ACR27" s="71"/>
      <c r="ACS27" s="71"/>
      <c r="ACT27" s="71"/>
      <c r="ACU27" s="71"/>
      <c r="ACV27" s="72"/>
      <c r="ACW27" s="70"/>
      <c r="ACX27" s="71"/>
      <c r="ACY27" s="71"/>
      <c r="ACZ27" s="71"/>
      <c r="ADA27" s="71"/>
      <c r="ADB27" s="71"/>
      <c r="ADC27" s="72"/>
      <c r="ADD27" s="70"/>
      <c r="ADE27" s="71"/>
      <c r="ADF27" s="71"/>
      <c r="ADG27" s="71"/>
      <c r="ADH27" s="71"/>
      <c r="ADI27" s="71"/>
      <c r="ADJ27" s="72"/>
      <c r="ADK27" s="70"/>
      <c r="ADL27" s="71"/>
      <c r="ADM27" s="71"/>
      <c r="ADN27" s="71"/>
      <c r="ADO27" s="71"/>
      <c r="ADP27" s="71"/>
      <c r="ADQ27" s="72"/>
      <c r="ADR27" s="70"/>
      <c r="ADS27" s="71"/>
      <c r="ADT27" s="71"/>
      <c r="ADU27" s="71"/>
      <c r="ADV27" s="71"/>
      <c r="ADW27" s="71"/>
      <c r="ADX27" s="72"/>
      <c r="ADY27" s="70"/>
      <c r="ADZ27" s="71"/>
      <c r="AEA27" s="71"/>
      <c r="AEB27" s="71"/>
      <c r="AEC27" s="71"/>
      <c r="AED27" s="71"/>
      <c r="AEE27" s="72"/>
      <c r="AEF27" s="70"/>
      <c r="AEG27" s="71"/>
      <c r="AEH27" s="71"/>
      <c r="AEI27" s="71"/>
      <c r="AEJ27" s="71"/>
      <c r="AEK27" s="71"/>
      <c r="AEL27" s="72"/>
      <c r="AEM27" s="70"/>
      <c r="AEN27" s="71"/>
      <c r="AEO27" s="71"/>
      <c r="AEP27" s="71"/>
      <c r="AEQ27" s="71"/>
      <c r="AER27" s="71"/>
      <c r="AES27" s="72"/>
      <c r="AET27" s="70"/>
      <c r="AEU27" s="71"/>
      <c r="AEV27" s="71"/>
      <c r="AEW27" s="71"/>
      <c r="AEX27" s="71"/>
      <c r="AEY27" s="71"/>
      <c r="AEZ27" s="72"/>
      <c r="AFA27" s="70"/>
      <c r="AFB27" s="71"/>
      <c r="AFC27" s="71"/>
      <c r="AFD27" s="71"/>
      <c r="AFE27" s="71"/>
      <c r="AFF27" s="71"/>
      <c r="AFG27" s="72"/>
      <c r="AFH27" s="70"/>
      <c r="AFI27" s="71"/>
      <c r="AFJ27" s="71"/>
      <c r="AFK27" s="71"/>
      <c r="AFL27" s="71"/>
      <c r="AFM27" s="71"/>
      <c r="AFN27" s="72"/>
      <c r="AFO27" s="70"/>
      <c r="AFP27" s="71"/>
      <c r="AFQ27" s="71"/>
      <c r="AFR27" s="71"/>
      <c r="AFS27" s="71"/>
      <c r="AFT27" s="71"/>
      <c r="AFU27" s="72"/>
      <c r="AFV27" s="70"/>
      <c r="AFW27" s="71"/>
      <c r="AFX27" s="71"/>
      <c r="AFY27" s="71"/>
      <c r="AFZ27" s="71"/>
      <c r="AGA27" s="71"/>
      <c r="AGB27" s="72"/>
      <c r="AGC27" s="70"/>
      <c r="AGD27" s="71"/>
      <c r="AGE27" s="71"/>
      <c r="AGF27" s="71"/>
      <c r="AGG27" s="71"/>
      <c r="AGH27" s="71"/>
      <c r="AGI27" s="72"/>
      <c r="AGJ27" s="70"/>
      <c r="AGK27" s="71"/>
      <c r="AGL27" s="71"/>
      <c r="AGM27" s="71"/>
      <c r="AGN27" s="71"/>
      <c r="AGO27" s="71"/>
      <c r="AGP27" s="72"/>
      <c r="AGQ27" s="70"/>
      <c r="AGR27" s="71"/>
      <c r="AGS27" s="71"/>
      <c r="AGT27" s="71"/>
      <c r="AGU27" s="71"/>
      <c r="AGV27" s="71"/>
      <c r="AGW27" s="72"/>
      <c r="AGX27" s="70"/>
      <c r="AGY27" s="71"/>
      <c r="AGZ27" s="71"/>
      <c r="AHA27" s="71"/>
      <c r="AHB27" s="71"/>
      <c r="AHC27" s="71"/>
      <c r="AHD27" s="72"/>
      <c r="AHE27" s="70"/>
      <c r="AHF27" s="71"/>
      <c r="AHG27" s="71"/>
      <c r="AHH27" s="71"/>
      <c r="AHI27" s="71"/>
      <c r="AHJ27" s="71"/>
      <c r="AHK27" s="72"/>
      <c r="AHL27" s="70"/>
      <c r="AHM27" s="71"/>
      <c r="AHN27" s="71"/>
      <c r="AHO27" s="71"/>
      <c r="AHP27" s="71"/>
      <c r="AHQ27" s="71"/>
      <c r="AHR27" s="72"/>
      <c r="AHS27" s="70"/>
      <c r="AHT27" s="71"/>
      <c r="AHU27" s="71"/>
      <c r="AHV27" s="71"/>
      <c r="AHW27" s="71"/>
      <c r="AHX27" s="71"/>
      <c r="AHY27" s="72"/>
      <c r="AHZ27" s="70"/>
      <c r="AIA27" s="71"/>
      <c r="AIB27" s="71"/>
      <c r="AIC27" s="71"/>
      <c r="AID27" s="71"/>
      <c r="AIE27" s="71"/>
      <c r="AIF27" s="72"/>
      <c r="AIG27" s="70"/>
      <c r="AIH27" s="71"/>
      <c r="AII27" s="71"/>
      <c r="AIJ27" s="71"/>
      <c r="AIK27" s="71"/>
      <c r="AIL27" s="71"/>
      <c r="AIM27" s="72"/>
      <c r="AIN27" s="70"/>
      <c r="AIO27" s="71"/>
      <c r="AIP27" s="71"/>
      <c r="AIQ27" s="71"/>
      <c r="AIR27" s="71"/>
      <c r="AIS27" s="71"/>
      <c r="AIT27" s="72"/>
      <c r="AIU27" s="70"/>
      <c r="AIV27" s="71"/>
      <c r="AIW27" s="71"/>
      <c r="AIX27" s="71"/>
      <c r="AIY27" s="71"/>
      <c r="AIZ27" s="71"/>
      <c r="AJA27" s="72"/>
      <c r="AJB27" s="70"/>
      <c r="AJC27" s="71"/>
      <c r="AJD27" s="71"/>
      <c r="AJE27" s="71"/>
      <c r="AJF27" s="71"/>
      <c r="AJG27" s="71"/>
      <c r="AJH27" s="72"/>
      <c r="AJI27" s="70"/>
      <c r="AJJ27" s="71"/>
      <c r="AJK27" s="71"/>
      <c r="AJL27" s="71"/>
      <c r="AJM27" s="71"/>
      <c r="AJN27" s="71"/>
      <c r="AJO27" s="72"/>
      <c r="AJP27" s="70"/>
      <c r="AJQ27" s="71"/>
      <c r="AJR27" s="71"/>
      <c r="AJS27" s="71"/>
      <c r="AJT27" s="71"/>
      <c r="AJU27" s="71"/>
      <c r="AJV27" s="72"/>
      <c r="AJW27" s="70"/>
      <c r="AJX27" s="71"/>
      <c r="AJY27" s="71"/>
      <c r="AJZ27" s="71"/>
      <c r="AKA27" s="71"/>
      <c r="AKB27" s="71"/>
      <c r="AKC27" s="72"/>
      <c r="AKD27" s="70"/>
      <c r="AKE27" s="71"/>
      <c r="AKF27" s="71"/>
      <c r="AKG27" s="71"/>
      <c r="AKH27" s="71"/>
      <c r="AKI27" s="71"/>
      <c r="AKJ27" s="72"/>
      <c r="AKK27" s="70"/>
      <c r="AKL27" s="71"/>
      <c r="AKM27" s="71"/>
      <c r="AKN27" s="71"/>
      <c r="AKO27" s="71"/>
      <c r="AKP27" s="71"/>
      <c r="AKQ27" s="72"/>
      <c r="AKR27" s="70"/>
      <c r="AKS27" s="71"/>
      <c r="AKT27" s="71"/>
      <c r="AKU27" s="71"/>
      <c r="AKV27" s="71"/>
      <c r="AKW27" s="71"/>
      <c r="AKX27" s="72"/>
      <c r="AKY27" s="70"/>
      <c r="AKZ27" s="71"/>
      <c r="ALA27" s="71"/>
      <c r="ALB27" s="71"/>
      <c r="ALC27" s="71"/>
      <c r="ALD27" s="71"/>
      <c r="ALE27" s="72"/>
      <c r="ALF27" s="70"/>
      <c r="ALG27" s="71"/>
      <c r="ALH27" s="71"/>
      <c r="ALI27" s="71"/>
      <c r="ALJ27" s="71"/>
      <c r="ALK27" s="71"/>
      <c r="ALL27" s="72"/>
      <c r="ALM27" s="70"/>
      <c r="ALN27" s="71"/>
      <c r="ALO27" s="71"/>
      <c r="ALP27" s="71"/>
      <c r="ALQ27" s="71"/>
      <c r="ALR27" s="71"/>
      <c r="ALS27" s="72"/>
      <c r="ALT27" s="70"/>
      <c r="ALU27" s="71"/>
      <c r="ALV27" s="71"/>
      <c r="ALW27" s="71"/>
      <c r="ALX27" s="71"/>
      <c r="ALY27" s="71"/>
      <c r="ALZ27" s="72"/>
      <c r="AMA27" s="70"/>
      <c r="AMB27" s="71"/>
      <c r="AMC27" s="71"/>
      <c r="AMD27" s="71"/>
      <c r="AME27" s="71"/>
      <c r="AMF27" s="71"/>
      <c r="AMG27" s="72"/>
      <c r="AMH27" s="70"/>
      <c r="AMI27" s="71"/>
      <c r="AMJ27" s="71"/>
      <c r="AMK27" s="71"/>
      <c r="AML27" s="71"/>
      <c r="AMM27" s="71"/>
      <c r="AMN27" s="72"/>
      <c r="AMO27" s="70"/>
      <c r="AMP27" s="71"/>
      <c r="AMQ27" s="71"/>
      <c r="AMR27" s="71"/>
      <c r="AMS27" s="71"/>
      <c r="AMT27" s="71"/>
      <c r="AMU27" s="72"/>
      <c r="AMV27" s="70"/>
      <c r="AMW27" s="71"/>
      <c r="AMX27" s="71"/>
      <c r="AMY27" s="71"/>
      <c r="AMZ27" s="71"/>
      <c r="ANA27" s="71"/>
      <c r="ANB27" s="72"/>
      <c r="ANC27" s="70"/>
      <c r="AND27" s="71"/>
      <c r="ANE27" s="71"/>
      <c r="ANF27" s="71"/>
      <c r="ANG27" s="71"/>
      <c r="ANH27" s="71"/>
      <c r="ANI27" s="72"/>
      <c r="ANJ27" s="70"/>
      <c r="ANK27" s="71"/>
      <c r="ANL27" s="71"/>
      <c r="ANM27" s="71"/>
      <c r="ANN27" s="71"/>
      <c r="ANO27" s="71"/>
      <c r="ANP27" s="72"/>
      <c r="ANQ27" s="70"/>
      <c r="ANR27" s="71"/>
      <c r="ANS27" s="71"/>
      <c r="ANT27" s="71"/>
      <c r="ANU27" s="71"/>
      <c r="ANV27" s="71"/>
      <c r="ANW27" s="72"/>
      <c r="ANX27" s="70"/>
      <c r="ANY27" s="71"/>
      <c r="ANZ27" s="71"/>
      <c r="AOA27" s="71"/>
      <c r="AOB27" s="71"/>
      <c r="AOC27" s="71"/>
      <c r="AOD27" s="72"/>
      <c r="AOE27" s="70"/>
      <c r="AOF27" s="71"/>
      <c r="AOG27" s="71"/>
      <c r="AOH27" s="71"/>
      <c r="AOI27" s="71"/>
      <c r="AOJ27" s="71"/>
      <c r="AOK27" s="72"/>
      <c r="AOL27" s="70"/>
      <c r="AOM27" s="71"/>
      <c r="AON27" s="71"/>
      <c r="AOO27" s="71"/>
      <c r="AOP27" s="71"/>
      <c r="AOQ27" s="71"/>
      <c r="AOR27" s="72"/>
      <c r="AOS27" s="70"/>
      <c r="AOT27" s="71"/>
      <c r="AOU27" s="71"/>
      <c r="AOV27" s="71"/>
      <c r="AOW27" s="71"/>
      <c r="AOX27" s="71"/>
      <c r="AOY27" s="72"/>
      <c r="AOZ27" s="70"/>
      <c r="APA27" s="71"/>
      <c r="APB27" s="71"/>
      <c r="APC27" s="71"/>
      <c r="APD27" s="71"/>
      <c r="APE27" s="71"/>
      <c r="APF27" s="72"/>
      <c r="APG27" s="70"/>
      <c r="APH27" s="71"/>
      <c r="API27" s="71"/>
      <c r="APJ27" s="71"/>
      <c r="APK27" s="71"/>
      <c r="APL27" s="71"/>
      <c r="APM27" s="72"/>
      <c r="APN27" s="70"/>
      <c r="APO27" s="71"/>
      <c r="APP27" s="71"/>
      <c r="APQ27" s="71"/>
      <c r="APR27" s="71"/>
      <c r="APS27" s="71"/>
      <c r="APT27" s="72"/>
      <c r="APU27" s="70"/>
      <c r="APV27" s="71"/>
      <c r="APW27" s="71"/>
      <c r="APX27" s="71"/>
      <c r="APY27" s="71"/>
      <c r="APZ27" s="71"/>
      <c r="AQA27" s="72"/>
      <c r="AQB27" s="70"/>
      <c r="AQC27" s="71"/>
      <c r="AQD27" s="71"/>
      <c r="AQE27" s="71"/>
      <c r="AQF27" s="71"/>
      <c r="AQG27" s="71"/>
      <c r="AQH27" s="72"/>
      <c r="AQI27" s="70"/>
      <c r="AQJ27" s="71"/>
      <c r="AQK27" s="71"/>
      <c r="AQL27" s="71"/>
      <c r="AQM27" s="71"/>
      <c r="AQN27" s="71"/>
      <c r="AQO27" s="72"/>
      <c r="AQP27" s="70"/>
      <c r="AQQ27" s="71"/>
      <c r="AQR27" s="71"/>
      <c r="AQS27" s="71"/>
      <c r="AQT27" s="71"/>
      <c r="AQU27" s="71"/>
      <c r="AQV27" s="72"/>
      <c r="AQW27" s="70"/>
      <c r="AQX27" s="71"/>
      <c r="AQY27" s="71"/>
      <c r="AQZ27" s="71"/>
      <c r="ARA27" s="71"/>
      <c r="ARB27" s="71"/>
      <c r="ARC27" s="72"/>
      <c r="ARD27" s="70"/>
      <c r="ARE27" s="71"/>
      <c r="ARF27" s="71"/>
      <c r="ARG27" s="71"/>
      <c r="ARH27" s="71"/>
      <c r="ARI27" s="71"/>
      <c r="ARJ27" s="72"/>
      <c r="ARK27" s="70"/>
      <c r="ARL27" s="71"/>
      <c r="ARM27" s="71"/>
      <c r="ARN27" s="71"/>
      <c r="ARO27" s="71"/>
      <c r="ARP27" s="71"/>
      <c r="ARQ27" s="72"/>
      <c r="ARR27" s="70"/>
      <c r="ARS27" s="71"/>
      <c r="ART27" s="71"/>
      <c r="ARU27" s="71"/>
      <c r="ARV27" s="71"/>
      <c r="ARW27" s="71"/>
      <c r="ARX27" s="72"/>
      <c r="ARY27" s="70"/>
      <c r="ARZ27" s="71"/>
      <c r="ASA27" s="71"/>
      <c r="ASB27" s="71"/>
      <c r="ASC27" s="71"/>
      <c r="ASD27" s="71"/>
      <c r="ASE27" s="72"/>
      <c r="ASF27" s="70"/>
      <c r="ASG27" s="71"/>
      <c r="ASH27" s="71"/>
      <c r="ASI27" s="71"/>
      <c r="ASJ27" s="71"/>
      <c r="ASK27" s="71"/>
      <c r="ASL27" s="72"/>
      <c r="ASM27" s="70"/>
      <c r="ASN27" s="71"/>
      <c r="ASO27" s="71"/>
      <c r="ASP27" s="71"/>
      <c r="ASQ27" s="71"/>
      <c r="ASR27" s="71"/>
      <c r="ASS27" s="72"/>
      <c r="AST27" s="70"/>
      <c r="ASU27" s="71"/>
      <c r="ASV27" s="71"/>
      <c r="ASW27" s="71"/>
      <c r="ASX27" s="71"/>
      <c r="ASY27" s="71"/>
      <c r="ASZ27" s="72"/>
      <c r="ATA27" s="70"/>
      <c r="ATB27" s="71"/>
      <c r="ATC27" s="71"/>
      <c r="ATD27" s="71"/>
      <c r="ATE27" s="71"/>
      <c r="ATF27" s="71"/>
      <c r="ATG27" s="72"/>
      <c r="ATH27" s="70"/>
      <c r="ATI27" s="71"/>
      <c r="ATJ27" s="71"/>
      <c r="ATK27" s="71"/>
      <c r="ATL27" s="71"/>
      <c r="ATM27" s="71"/>
      <c r="ATN27" s="72"/>
      <c r="ATO27" s="70"/>
      <c r="ATP27" s="71"/>
      <c r="ATQ27" s="71"/>
      <c r="ATR27" s="71"/>
      <c r="ATS27" s="71"/>
      <c r="ATT27" s="71"/>
      <c r="ATU27" s="72"/>
      <c r="ATV27" s="70"/>
      <c r="ATW27" s="71"/>
      <c r="ATX27" s="71"/>
      <c r="ATY27" s="71"/>
      <c r="ATZ27" s="71"/>
      <c r="AUA27" s="71"/>
      <c r="AUB27" s="72"/>
      <c r="AUC27" s="70"/>
      <c r="AUD27" s="71"/>
      <c r="AUE27" s="71"/>
      <c r="AUF27" s="71"/>
      <c r="AUG27" s="71"/>
      <c r="AUH27" s="71"/>
      <c r="AUI27" s="72"/>
      <c r="AUJ27" s="70"/>
      <c r="AUK27" s="71"/>
      <c r="AUL27" s="71"/>
      <c r="AUM27" s="71"/>
      <c r="AUN27" s="71"/>
      <c r="AUO27" s="71"/>
      <c r="AUP27" s="72"/>
      <c r="AUQ27" s="70"/>
      <c r="AUR27" s="71"/>
      <c r="AUS27" s="71"/>
      <c r="AUT27" s="71"/>
      <c r="AUU27" s="71"/>
      <c r="AUV27" s="71"/>
      <c r="AUW27" s="72"/>
      <c r="AUX27" s="70"/>
      <c r="AUY27" s="71"/>
      <c r="AUZ27" s="71"/>
      <c r="AVA27" s="71"/>
      <c r="AVB27" s="71"/>
      <c r="AVC27" s="71"/>
      <c r="AVD27" s="72"/>
      <c r="AVE27" s="70"/>
      <c r="AVF27" s="71"/>
      <c r="AVG27" s="71"/>
      <c r="AVH27" s="71"/>
      <c r="AVI27" s="71"/>
      <c r="AVJ27" s="71"/>
      <c r="AVK27" s="72"/>
      <c r="AVL27" s="70"/>
      <c r="AVM27" s="71"/>
      <c r="AVN27" s="71"/>
      <c r="AVO27" s="71"/>
      <c r="AVP27" s="71"/>
      <c r="AVQ27" s="71"/>
      <c r="AVR27" s="72"/>
      <c r="AVS27" s="70"/>
      <c r="AVT27" s="71"/>
      <c r="AVU27" s="71"/>
      <c r="AVV27" s="71"/>
      <c r="AVW27" s="71"/>
      <c r="AVX27" s="71"/>
      <c r="AVY27" s="72"/>
      <c r="AVZ27" s="70"/>
      <c r="AWA27" s="71"/>
      <c r="AWB27" s="71"/>
      <c r="AWC27" s="71"/>
      <c r="AWD27" s="71"/>
      <c r="AWE27" s="71"/>
      <c r="AWF27" s="72"/>
      <c r="AWG27" s="70"/>
      <c r="AWH27" s="71"/>
      <c r="AWI27" s="71"/>
      <c r="AWJ27" s="71"/>
      <c r="AWK27" s="71"/>
      <c r="AWL27" s="71"/>
      <c r="AWM27" s="72"/>
      <c r="AWN27" s="70"/>
      <c r="AWO27" s="71"/>
      <c r="AWP27" s="71"/>
      <c r="AWQ27" s="71"/>
      <c r="AWR27" s="71"/>
      <c r="AWS27" s="71"/>
      <c r="AWT27" s="72"/>
      <c r="AWU27" s="70"/>
      <c r="AWV27" s="71"/>
      <c r="AWW27" s="71"/>
      <c r="AWX27" s="71"/>
      <c r="AWY27" s="71"/>
      <c r="AWZ27" s="71"/>
      <c r="AXA27" s="72"/>
      <c r="AXB27" s="70"/>
      <c r="AXC27" s="71"/>
      <c r="AXD27" s="71"/>
      <c r="AXE27" s="71"/>
      <c r="AXF27" s="71"/>
      <c r="AXG27" s="71"/>
      <c r="AXH27" s="72"/>
      <c r="AXI27" s="70"/>
      <c r="AXJ27" s="71"/>
      <c r="AXK27" s="71"/>
      <c r="AXL27" s="71"/>
      <c r="AXM27" s="71"/>
      <c r="AXN27" s="71"/>
      <c r="AXO27" s="72"/>
      <c r="AXP27" s="70"/>
      <c r="AXQ27" s="71"/>
      <c r="AXR27" s="71"/>
      <c r="AXS27" s="71"/>
      <c r="AXT27" s="71"/>
      <c r="AXU27" s="71"/>
      <c r="AXV27" s="72"/>
      <c r="AXW27" s="70"/>
      <c r="AXX27" s="71"/>
      <c r="AXY27" s="71"/>
      <c r="AXZ27" s="71"/>
      <c r="AYA27" s="71"/>
      <c r="AYB27" s="71"/>
      <c r="AYC27" s="72"/>
      <c r="AYD27" s="70"/>
      <c r="AYE27" s="71"/>
      <c r="AYF27" s="71"/>
      <c r="AYG27" s="71"/>
      <c r="AYH27" s="71"/>
      <c r="AYI27" s="71"/>
      <c r="AYJ27" s="72"/>
      <c r="AYK27" s="70"/>
      <c r="AYL27" s="71"/>
      <c r="AYM27" s="71"/>
      <c r="AYN27" s="71"/>
      <c r="AYO27" s="71"/>
      <c r="AYP27" s="71"/>
      <c r="AYQ27" s="72"/>
      <c r="AYR27" s="70"/>
      <c r="AYS27" s="71"/>
      <c r="AYT27" s="71"/>
      <c r="AYU27" s="71"/>
      <c r="AYV27" s="71"/>
      <c r="AYW27" s="71"/>
      <c r="AYX27" s="72"/>
      <c r="AYY27" s="70"/>
      <c r="AYZ27" s="71"/>
      <c r="AZA27" s="71"/>
      <c r="AZB27" s="71"/>
      <c r="AZC27" s="71"/>
      <c r="AZD27" s="71"/>
      <c r="AZE27" s="72"/>
      <c r="AZF27" s="70"/>
      <c r="AZG27" s="71"/>
      <c r="AZH27" s="71"/>
      <c r="AZI27" s="71"/>
      <c r="AZJ27" s="71"/>
      <c r="AZK27" s="71"/>
      <c r="AZL27" s="72"/>
      <c r="AZM27" s="70"/>
      <c r="AZN27" s="71"/>
      <c r="AZO27" s="71"/>
      <c r="AZP27" s="71"/>
      <c r="AZQ27" s="71"/>
      <c r="AZR27" s="71"/>
      <c r="AZS27" s="72"/>
      <c r="AZT27" s="70"/>
      <c r="AZU27" s="71"/>
      <c r="AZV27" s="71"/>
      <c r="AZW27" s="71"/>
      <c r="AZX27" s="71"/>
      <c r="AZY27" s="71"/>
      <c r="AZZ27" s="72"/>
      <c r="BAA27" s="70"/>
      <c r="BAB27" s="71"/>
      <c r="BAC27" s="71"/>
      <c r="BAD27" s="71"/>
      <c r="BAE27" s="71"/>
      <c r="BAF27" s="71"/>
      <c r="BAG27" s="72"/>
      <c r="BAH27" s="70"/>
      <c r="BAI27" s="71"/>
      <c r="BAJ27" s="71"/>
      <c r="BAK27" s="71"/>
      <c r="BAL27" s="71"/>
      <c r="BAM27" s="71"/>
      <c r="BAN27" s="72"/>
      <c r="BAO27" s="70"/>
      <c r="BAP27" s="71"/>
      <c r="BAQ27" s="71"/>
      <c r="BAR27" s="71"/>
      <c r="BAS27" s="71"/>
      <c r="BAT27" s="71"/>
      <c r="BAU27" s="72"/>
      <c r="BAV27" s="70"/>
      <c r="BAW27" s="71"/>
      <c r="BAX27" s="71"/>
      <c r="BAY27" s="71"/>
      <c r="BAZ27" s="71"/>
      <c r="BBA27" s="71"/>
      <c r="BBB27" s="72"/>
      <c r="BBC27" s="70"/>
      <c r="BBD27" s="71"/>
      <c r="BBE27" s="71"/>
      <c r="BBF27" s="71"/>
      <c r="BBG27" s="71"/>
      <c r="BBH27" s="71"/>
      <c r="BBI27" s="72"/>
      <c r="BBJ27" s="70"/>
      <c r="BBK27" s="71"/>
      <c r="BBL27" s="71"/>
      <c r="BBM27" s="71"/>
      <c r="BBN27" s="71"/>
      <c r="BBO27" s="71"/>
      <c r="BBP27" s="72"/>
      <c r="BBQ27" s="70"/>
      <c r="BBR27" s="71"/>
      <c r="BBS27" s="71"/>
      <c r="BBT27" s="71"/>
      <c r="BBU27" s="71"/>
      <c r="BBV27" s="71"/>
      <c r="BBW27" s="72"/>
      <c r="BBX27" s="70"/>
      <c r="BBY27" s="71"/>
      <c r="BBZ27" s="71"/>
      <c r="BCA27" s="71"/>
      <c r="BCB27" s="71"/>
      <c r="BCC27" s="71"/>
      <c r="BCD27" s="72"/>
      <c r="BCE27" s="70"/>
      <c r="BCF27" s="71"/>
      <c r="BCG27" s="71"/>
      <c r="BCH27" s="71"/>
      <c r="BCI27" s="71"/>
      <c r="BCJ27" s="71"/>
      <c r="BCK27" s="72"/>
      <c r="BCL27" s="70"/>
      <c r="BCM27" s="71"/>
      <c r="BCN27" s="71"/>
      <c r="BCO27" s="71"/>
      <c r="BCP27" s="71"/>
      <c r="BCQ27" s="71"/>
      <c r="BCR27" s="72"/>
      <c r="BCS27" s="70"/>
      <c r="BCT27" s="71"/>
      <c r="BCU27" s="71"/>
      <c r="BCV27" s="71"/>
      <c r="BCW27" s="71"/>
      <c r="BCX27" s="71"/>
      <c r="BCY27" s="72"/>
      <c r="BCZ27" s="70"/>
      <c r="BDA27" s="71"/>
      <c r="BDB27" s="71"/>
      <c r="BDC27" s="71"/>
      <c r="BDD27" s="71"/>
      <c r="BDE27" s="71"/>
      <c r="BDF27" s="72"/>
      <c r="BDG27" s="70"/>
      <c r="BDH27" s="71"/>
      <c r="BDI27" s="71"/>
      <c r="BDJ27" s="71"/>
      <c r="BDK27" s="71"/>
      <c r="BDL27" s="71"/>
      <c r="BDM27" s="72"/>
      <c r="BDN27" s="70"/>
      <c r="BDO27" s="71"/>
      <c r="BDP27" s="71"/>
      <c r="BDQ27" s="71"/>
      <c r="BDR27" s="71"/>
      <c r="BDS27" s="71"/>
      <c r="BDT27" s="72"/>
      <c r="BDU27" s="70"/>
      <c r="BDV27" s="71"/>
      <c r="BDW27" s="71"/>
      <c r="BDX27" s="71"/>
      <c r="BDY27" s="71"/>
      <c r="BDZ27" s="71"/>
      <c r="BEA27" s="72"/>
      <c r="BEB27" s="70"/>
      <c r="BEC27" s="71"/>
      <c r="BED27" s="71"/>
      <c r="BEE27" s="71"/>
      <c r="BEF27" s="71"/>
      <c r="BEG27" s="71"/>
      <c r="BEH27" s="72"/>
      <c r="BEI27" s="70"/>
      <c r="BEJ27" s="71"/>
      <c r="BEK27" s="71"/>
      <c r="BEL27" s="71"/>
      <c r="BEM27" s="71"/>
      <c r="BEN27" s="71"/>
      <c r="BEO27" s="72"/>
      <c r="BEP27" s="70"/>
      <c r="BEQ27" s="71"/>
      <c r="BER27" s="71"/>
      <c r="BES27" s="71"/>
      <c r="BET27" s="71"/>
      <c r="BEU27" s="71"/>
      <c r="BEV27" s="72"/>
      <c r="BEW27" s="70"/>
      <c r="BEX27" s="71"/>
      <c r="BEY27" s="71"/>
      <c r="BEZ27" s="71"/>
      <c r="BFA27" s="71"/>
      <c r="BFB27" s="71"/>
      <c r="BFC27" s="72"/>
      <c r="BFD27" s="70"/>
      <c r="BFE27" s="71"/>
      <c r="BFF27" s="71"/>
      <c r="BFG27" s="71"/>
      <c r="BFH27" s="71"/>
      <c r="BFI27" s="71"/>
      <c r="BFJ27" s="72"/>
      <c r="BFK27" s="70"/>
      <c r="BFL27" s="71"/>
      <c r="BFM27" s="71"/>
      <c r="BFN27" s="71"/>
      <c r="BFO27" s="71"/>
      <c r="BFP27" s="71"/>
      <c r="BFQ27" s="72"/>
      <c r="BFR27" s="70"/>
      <c r="BFS27" s="71"/>
      <c r="BFT27" s="71"/>
      <c r="BFU27" s="71"/>
      <c r="BFV27" s="71"/>
      <c r="BFW27" s="71"/>
      <c r="BFX27" s="72"/>
      <c r="BFY27" s="70"/>
      <c r="BFZ27" s="71"/>
      <c r="BGA27" s="71"/>
      <c r="BGB27" s="71"/>
      <c r="BGC27" s="71"/>
      <c r="BGD27" s="71"/>
      <c r="BGE27" s="72"/>
      <c r="BGF27" s="70"/>
      <c r="BGG27" s="71"/>
      <c r="BGH27" s="71"/>
      <c r="BGI27" s="71"/>
      <c r="BGJ27" s="71"/>
      <c r="BGK27" s="71"/>
      <c r="BGL27" s="72"/>
      <c r="BGM27" s="70"/>
      <c r="BGN27" s="71"/>
      <c r="BGO27" s="71"/>
      <c r="BGP27" s="71"/>
      <c r="BGQ27" s="71"/>
      <c r="BGR27" s="71"/>
      <c r="BGS27" s="72"/>
      <c r="BGT27" s="70"/>
      <c r="BGU27" s="71"/>
      <c r="BGV27" s="71"/>
      <c r="BGW27" s="71"/>
      <c r="BGX27" s="71"/>
      <c r="BGY27" s="71"/>
      <c r="BGZ27" s="72"/>
      <c r="BHA27" s="70"/>
      <c r="BHB27" s="71"/>
      <c r="BHC27" s="71"/>
      <c r="BHD27" s="71"/>
      <c r="BHE27" s="71"/>
      <c r="BHF27" s="71"/>
      <c r="BHG27" s="72"/>
      <c r="BHH27" s="70"/>
      <c r="BHI27" s="71"/>
      <c r="BHJ27" s="71"/>
      <c r="BHK27" s="71"/>
      <c r="BHL27" s="71"/>
      <c r="BHM27" s="71"/>
      <c r="BHN27" s="72"/>
      <c r="BHO27" s="70"/>
      <c r="BHP27" s="71"/>
      <c r="BHQ27" s="71"/>
      <c r="BHR27" s="71"/>
      <c r="BHS27" s="71"/>
      <c r="BHT27" s="71"/>
      <c r="BHU27" s="72"/>
      <c r="BHV27" s="70"/>
      <c r="BHW27" s="71"/>
      <c r="BHX27" s="71"/>
      <c r="BHY27" s="71"/>
      <c r="BHZ27" s="71"/>
      <c r="BIA27" s="71"/>
      <c r="BIB27" s="72"/>
      <c r="BIC27" s="70"/>
      <c r="BID27" s="71"/>
      <c r="BIE27" s="71"/>
      <c r="BIF27" s="71"/>
      <c r="BIG27" s="71"/>
      <c r="BIH27" s="71"/>
      <c r="BII27" s="72"/>
      <c r="BIJ27" s="70"/>
      <c r="BIK27" s="71"/>
      <c r="BIL27" s="71"/>
      <c r="BIM27" s="71"/>
      <c r="BIN27" s="71"/>
      <c r="BIO27" s="71"/>
      <c r="BIP27" s="72"/>
      <c r="BIQ27" s="70"/>
      <c r="BIR27" s="71"/>
      <c r="BIS27" s="71"/>
      <c r="BIT27" s="71"/>
      <c r="BIU27" s="71"/>
      <c r="BIV27" s="71"/>
      <c r="BIW27" s="72"/>
      <c r="BIX27" s="70"/>
      <c r="BIY27" s="71"/>
      <c r="BIZ27" s="71"/>
      <c r="BJA27" s="71"/>
      <c r="BJB27" s="71"/>
      <c r="BJC27" s="71"/>
      <c r="BJD27" s="72"/>
      <c r="BJE27" s="70"/>
      <c r="BJF27" s="71"/>
      <c r="BJG27" s="71"/>
      <c r="BJH27" s="71"/>
      <c r="BJI27" s="71"/>
      <c r="BJJ27" s="71"/>
      <c r="BJK27" s="72"/>
      <c r="BJL27" s="70"/>
      <c r="BJM27" s="71"/>
      <c r="BJN27" s="71"/>
      <c r="BJO27" s="71"/>
      <c r="BJP27" s="71"/>
      <c r="BJQ27" s="71"/>
      <c r="BJR27" s="72"/>
      <c r="BJS27" s="70"/>
      <c r="BJT27" s="71"/>
      <c r="BJU27" s="71"/>
      <c r="BJV27" s="71"/>
      <c r="BJW27" s="71"/>
      <c r="BJX27" s="71"/>
      <c r="BJY27" s="72"/>
      <c r="BJZ27" s="70"/>
      <c r="BKA27" s="71"/>
      <c r="BKB27" s="71"/>
      <c r="BKC27" s="71"/>
      <c r="BKD27" s="71"/>
      <c r="BKE27" s="71"/>
      <c r="BKF27" s="72"/>
      <c r="BKG27" s="70"/>
      <c r="BKH27" s="71"/>
      <c r="BKI27" s="71"/>
      <c r="BKJ27" s="71"/>
      <c r="BKK27" s="71"/>
      <c r="BKL27" s="71"/>
      <c r="BKM27" s="72"/>
      <c r="BKN27" s="70"/>
      <c r="BKO27" s="71"/>
      <c r="BKP27" s="71"/>
      <c r="BKQ27" s="71"/>
      <c r="BKR27" s="71"/>
      <c r="BKS27" s="71"/>
      <c r="BKT27" s="72"/>
      <c r="BKU27" s="70"/>
      <c r="BKV27" s="71"/>
      <c r="BKW27" s="71"/>
      <c r="BKX27" s="71"/>
      <c r="BKY27" s="71"/>
      <c r="BKZ27" s="71"/>
      <c r="BLA27" s="72"/>
      <c r="BLB27" s="70"/>
      <c r="BLC27" s="71"/>
      <c r="BLD27" s="71"/>
      <c r="BLE27" s="71"/>
      <c r="BLF27" s="71"/>
      <c r="BLG27" s="71"/>
      <c r="BLH27" s="72"/>
      <c r="BLI27" s="70"/>
      <c r="BLJ27" s="71"/>
      <c r="BLK27" s="71"/>
      <c r="BLL27" s="71"/>
      <c r="BLM27" s="71"/>
      <c r="BLN27" s="71"/>
      <c r="BLO27" s="72"/>
      <c r="BLP27" s="70"/>
      <c r="BLQ27" s="71"/>
      <c r="BLR27" s="71"/>
      <c r="BLS27" s="71"/>
      <c r="BLT27" s="71"/>
      <c r="BLU27" s="71"/>
      <c r="BLV27" s="72"/>
      <c r="BLW27" s="70"/>
      <c r="BLX27" s="71"/>
      <c r="BLY27" s="71"/>
      <c r="BLZ27" s="71"/>
      <c r="BMA27" s="71"/>
      <c r="BMB27" s="71"/>
      <c r="BMC27" s="72"/>
      <c r="BMD27" s="70"/>
      <c r="BME27" s="71"/>
      <c r="BMF27" s="71"/>
      <c r="BMG27" s="71"/>
      <c r="BMH27" s="71"/>
      <c r="BMI27" s="71"/>
      <c r="BMJ27" s="72"/>
      <c r="BMK27" s="70"/>
      <c r="BML27" s="71"/>
      <c r="BMM27" s="71"/>
      <c r="BMN27" s="71"/>
      <c r="BMO27" s="71"/>
      <c r="BMP27" s="71"/>
      <c r="BMQ27" s="72"/>
      <c r="BMR27" s="70"/>
      <c r="BMS27" s="71"/>
      <c r="BMT27" s="71"/>
      <c r="BMU27" s="71"/>
      <c r="BMV27" s="71"/>
      <c r="BMW27" s="71"/>
      <c r="BMX27" s="72"/>
      <c r="BMY27" s="70"/>
      <c r="BMZ27" s="71"/>
      <c r="BNA27" s="71"/>
      <c r="BNB27" s="71"/>
      <c r="BNC27" s="71"/>
      <c r="BND27" s="71"/>
      <c r="BNE27" s="72"/>
      <c r="BNF27" s="70"/>
      <c r="BNG27" s="71"/>
      <c r="BNH27" s="71"/>
      <c r="BNI27" s="71"/>
      <c r="BNJ27" s="71"/>
      <c r="BNK27" s="71"/>
      <c r="BNL27" s="72"/>
      <c r="BNM27" s="70"/>
      <c r="BNN27" s="71"/>
      <c r="BNO27" s="71"/>
      <c r="BNP27" s="71"/>
      <c r="BNQ27" s="71"/>
      <c r="BNR27" s="71"/>
      <c r="BNS27" s="72"/>
      <c r="BNT27" s="70"/>
      <c r="BNU27" s="71"/>
      <c r="BNV27" s="71"/>
      <c r="BNW27" s="71"/>
      <c r="BNX27" s="71"/>
      <c r="BNY27" s="71"/>
      <c r="BNZ27" s="72"/>
      <c r="BOA27" s="70"/>
      <c r="BOB27" s="71"/>
      <c r="BOC27" s="71"/>
      <c r="BOD27" s="71"/>
      <c r="BOE27" s="71"/>
      <c r="BOF27" s="71"/>
      <c r="BOG27" s="72"/>
      <c r="BOH27" s="70"/>
      <c r="BOI27" s="71"/>
      <c r="BOJ27" s="71"/>
      <c r="BOK27" s="71"/>
      <c r="BOL27" s="71"/>
      <c r="BOM27" s="71"/>
      <c r="BON27" s="72"/>
      <c r="BOO27" s="70"/>
      <c r="BOP27" s="71"/>
      <c r="BOQ27" s="71"/>
      <c r="BOR27" s="71"/>
      <c r="BOS27" s="71"/>
      <c r="BOT27" s="71"/>
      <c r="BOU27" s="72"/>
      <c r="BOV27" s="70"/>
      <c r="BOW27" s="71"/>
      <c r="BOX27" s="71"/>
      <c r="BOY27" s="71"/>
      <c r="BOZ27" s="71"/>
      <c r="BPA27" s="71"/>
      <c r="BPB27" s="72"/>
      <c r="BPC27" s="70"/>
      <c r="BPD27" s="71"/>
      <c r="BPE27" s="71"/>
      <c r="BPF27" s="71"/>
      <c r="BPG27" s="71"/>
      <c r="BPH27" s="71"/>
      <c r="BPI27" s="72"/>
      <c r="BPJ27" s="70"/>
      <c r="BPK27" s="71"/>
      <c r="BPL27" s="71"/>
      <c r="BPM27" s="71"/>
      <c r="BPN27" s="71"/>
      <c r="BPO27" s="71"/>
      <c r="BPP27" s="72"/>
      <c r="BPQ27" s="70"/>
      <c r="BPR27" s="71"/>
      <c r="BPS27" s="71"/>
      <c r="BPT27" s="71"/>
      <c r="BPU27" s="71"/>
      <c r="BPV27" s="71"/>
      <c r="BPW27" s="72"/>
      <c r="BPX27" s="70"/>
      <c r="BPY27" s="71"/>
      <c r="BPZ27" s="71"/>
      <c r="BQA27" s="71"/>
      <c r="BQB27" s="71"/>
      <c r="BQC27" s="71"/>
      <c r="BQD27" s="72"/>
      <c r="BQE27" s="70"/>
      <c r="BQF27" s="71"/>
      <c r="BQG27" s="71"/>
      <c r="BQH27" s="71"/>
      <c r="BQI27" s="71"/>
      <c r="BQJ27" s="71"/>
      <c r="BQK27" s="72"/>
      <c r="BQL27" s="70"/>
      <c r="BQM27" s="71"/>
      <c r="BQN27" s="71"/>
      <c r="BQO27" s="71"/>
      <c r="BQP27" s="71"/>
      <c r="BQQ27" s="71"/>
      <c r="BQR27" s="72"/>
      <c r="BQS27" s="70"/>
      <c r="BQT27" s="71"/>
      <c r="BQU27" s="71"/>
      <c r="BQV27" s="71"/>
      <c r="BQW27" s="71"/>
      <c r="BQX27" s="71"/>
      <c r="BQY27" s="72"/>
      <c r="BQZ27" s="70"/>
      <c r="BRA27" s="71"/>
      <c r="BRB27" s="71"/>
      <c r="BRC27" s="71"/>
      <c r="BRD27" s="71"/>
      <c r="BRE27" s="71"/>
      <c r="BRF27" s="72"/>
      <c r="BRG27" s="70"/>
      <c r="BRH27" s="71"/>
      <c r="BRI27" s="71"/>
      <c r="BRJ27" s="71"/>
      <c r="BRK27" s="71"/>
      <c r="BRL27" s="71"/>
      <c r="BRM27" s="72"/>
      <c r="BRN27" s="70"/>
      <c r="BRO27" s="71"/>
      <c r="BRP27" s="71"/>
      <c r="BRQ27" s="71"/>
      <c r="BRR27" s="71"/>
      <c r="BRS27" s="71"/>
      <c r="BRT27" s="72"/>
      <c r="BRU27" s="70"/>
      <c r="BRV27" s="71"/>
      <c r="BRW27" s="71"/>
      <c r="BRX27" s="71"/>
      <c r="BRY27" s="71"/>
      <c r="BRZ27" s="71"/>
      <c r="BSA27" s="72"/>
      <c r="BSB27" s="70"/>
      <c r="BSC27" s="71"/>
      <c r="BSD27" s="71"/>
      <c r="BSE27" s="71"/>
      <c r="BSF27" s="71"/>
      <c r="BSG27" s="71"/>
      <c r="BSH27" s="72"/>
      <c r="BSI27" s="70"/>
      <c r="BSJ27" s="71"/>
      <c r="BSK27" s="71"/>
      <c r="BSL27" s="71"/>
      <c r="BSM27" s="71"/>
      <c r="BSN27" s="71"/>
      <c r="BSO27" s="72"/>
      <c r="BSP27" s="70"/>
      <c r="BSQ27" s="71"/>
      <c r="BSR27" s="71"/>
      <c r="BSS27" s="71"/>
      <c r="BST27" s="71"/>
      <c r="BSU27" s="71"/>
      <c r="BSV27" s="72"/>
      <c r="BSW27" s="70"/>
      <c r="BSX27" s="71"/>
      <c r="BSY27" s="71"/>
      <c r="BSZ27" s="71"/>
      <c r="BTA27" s="71"/>
      <c r="BTB27" s="71"/>
      <c r="BTC27" s="72"/>
      <c r="BTD27" s="70"/>
      <c r="BTE27" s="71"/>
      <c r="BTF27" s="71"/>
      <c r="BTG27" s="71"/>
      <c r="BTH27" s="71"/>
      <c r="BTI27" s="71"/>
      <c r="BTJ27" s="72"/>
      <c r="BTK27" s="70"/>
      <c r="BTL27" s="71"/>
      <c r="BTM27" s="71"/>
      <c r="BTN27" s="71"/>
      <c r="BTO27" s="71"/>
      <c r="BTP27" s="71"/>
      <c r="BTQ27" s="72"/>
      <c r="BTR27" s="70"/>
      <c r="BTS27" s="71"/>
      <c r="BTT27" s="71"/>
      <c r="BTU27" s="71"/>
      <c r="BTV27" s="71"/>
      <c r="BTW27" s="71"/>
      <c r="BTX27" s="72"/>
      <c r="BTY27" s="70"/>
      <c r="BTZ27" s="71"/>
      <c r="BUA27" s="71"/>
      <c r="BUB27" s="71"/>
      <c r="BUC27" s="71"/>
      <c r="BUD27" s="71"/>
      <c r="BUE27" s="72"/>
      <c r="BUF27" s="70"/>
      <c r="BUG27" s="71"/>
      <c r="BUH27" s="71"/>
      <c r="BUI27" s="71"/>
      <c r="BUJ27" s="71"/>
      <c r="BUK27" s="71"/>
      <c r="BUL27" s="72"/>
      <c r="BUM27" s="70"/>
      <c r="BUN27" s="71"/>
      <c r="BUO27" s="71"/>
      <c r="BUP27" s="71"/>
      <c r="BUQ27" s="71"/>
      <c r="BUR27" s="71"/>
      <c r="BUS27" s="72"/>
      <c r="BUT27" s="70"/>
      <c r="BUU27" s="71"/>
      <c r="BUV27" s="71"/>
      <c r="BUW27" s="71"/>
      <c r="BUX27" s="71"/>
      <c r="BUY27" s="71"/>
      <c r="BUZ27" s="72"/>
      <c r="BVA27" s="70"/>
      <c r="BVB27" s="71"/>
      <c r="BVC27" s="71"/>
      <c r="BVD27" s="71"/>
      <c r="BVE27" s="71"/>
      <c r="BVF27" s="71"/>
      <c r="BVG27" s="72"/>
      <c r="BVH27" s="70"/>
      <c r="BVI27" s="71"/>
      <c r="BVJ27" s="71"/>
      <c r="BVK27" s="71"/>
      <c r="BVL27" s="71"/>
      <c r="BVM27" s="71"/>
      <c r="BVN27" s="72"/>
      <c r="BVO27" s="70"/>
      <c r="BVP27" s="71"/>
      <c r="BVQ27" s="71"/>
      <c r="BVR27" s="71"/>
      <c r="BVS27" s="71"/>
      <c r="BVT27" s="71"/>
      <c r="BVU27" s="72"/>
      <c r="BVV27" s="70"/>
      <c r="BVW27" s="71"/>
      <c r="BVX27" s="71"/>
      <c r="BVY27" s="71"/>
      <c r="BVZ27" s="71"/>
      <c r="BWA27" s="71"/>
      <c r="BWB27" s="72"/>
      <c r="BWC27" s="70"/>
      <c r="BWD27" s="71"/>
      <c r="BWE27" s="71"/>
      <c r="BWF27" s="71"/>
      <c r="BWG27" s="71"/>
      <c r="BWH27" s="71"/>
      <c r="BWI27" s="72"/>
      <c r="BWJ27" s="70"/>
      <c r="BWK27" s="71"/>
      <c r="BWL27" s="71"/>
      <c r="BWM27" s="71"/>
      <c r="BWN27" s="71"/>
      <c r="BWO27" s="71"/>
      <c r="BWP27" s="72"/>
      <c r="BWQ27" s="70"/>
      <c r="BWR27" s="71"/>
      <c r="BWS27" s="71"/>
      <c r="BWT27" s="71"/>
      <c r="BWU27" s="71"/>
      <c r="BWV27" s="71"/>
      <c r="BWW27" s="72"/>
      <c r="BWX27" s="70"/>
      <c r="BWY27" s="71"/>
      <c r="BWZ27" s="71"/>
      <c r="BXA27" s="71"/>
      <c r="BXB27" s="71"/>
      <c r="BXC27" s="71"/>
      <c r="BXD27" s="72"/>
      <c r="BXE27" s="70"/>
      <c r="BXF27" s="71"/>
      <c r="BXG27" s="71"/>
      <c r="BXH27" s="71"/>
      <c r="BXI27" s="71"/>
      <c r="BXJ27" s="71"/>
      <c r="BXK27" s="72"/>
      <c r="BXL27" s="70"/>
      <c r="BXM27" s="71"/>
      <c r="BXN27" s="71"/>
      <c r="BXO27" s="71"/>
      <c r="BXP27" s="71"/>
      <c r="BXQ27" s="71"/>
      <c r="BXR27" s="72"/>
      <c r="BXS27" s="70"/>
      <c r="BXT27" s="71"/>
      <c r="BXU27" s="71"/>
      <c r="BXV27" s="71"/>
      <c r="BXW27" s="71"/>
      <c r="BXX27" s="71"/>
      <c r="BXY27" s="72"/>
      <c r="BXZ27" s="70"/>
      <c r="BYA27" s="71"/>
      <c r="BYB27" s="71"/>
      <c r="BYC27" s="71"/>
      <c r="BYD27" s="71"/>
      <c r="BYE27" s="71"/>
      <c r="BYF27" s="72"/>
      <c r="BYG27" s="70"/>
      <c r="BYH27" s="71"/>
      <c r="BYI27" s="71"/>
      <c r="BYJ27" s="71"/>
      <c r="BYK27" s="71"/>
      <c r="BYL27" s="71"/>
      <c r="BYM27" s="72"/>
      <c r="BYN27" s="70"/>
      <c r="BYO27" s="71"/>
      <c r="BYP27" s="71"/>
      <c r="BYQ27" s="71"/>
      <c r="BYR27" s="71"/>
      <c r="BYS27" s="71"/>
      <c r="BYT27" s="72"/>
      <c r="BYU27" s="70"/>
      <c r="BYV27" s="71"/>
      <c r="BYW27" s="71"/>
      <c r="BYX27" s="71"/>
      <c r="BYY27" s="71"/>
      <c r="BYZ27" s="71"/>
      <c r="BZA27" s="72"/>
      <c r="BZB27" s="70"/>
      <c r="BZC27" s="71"/>
      <c r="BZD27" s="71"/>
      <c r="BZE27" s="71"/>
      <c r="BZF27" s="71"/>
      <c r="BZG27" s="71"/>
      <c r="BZH27" s="72"/>
      <c r="BZI27" s="70"/>
      <c r="BZJ27" s="71"/>
      <c r="BZK27" s="71"/>
      <c r="BZL27" s="71"/>
      <c r="BZM27" s="71"/>
      <c r="BZN27" s="71"/>
      <c r="BZO27" s="72"/>
      <c r="BZP27" s="70"/>
      <c r="BZQ27" s="71"/>
      <c r="BZR27" s="71"/>
      <c r="BZS27" s="71"/>
      <c r="BZT27" s="71"/>
      <c r="BZU27" s="71"/>
      <c r="BZV27" s="72"/>
      <c r="BZW27" s="70"/>
      <c r="BZX27" s="71"/>
      <c r="BZY27" s="71"/>
      <c r="BZZ27" s="71"/>
      <c r="CAA27" s="71"/>
      <c r="CAB27" s="71"/>
      <c r="CAC27" s="72"/>
      <c r="CAD27" s="70"/>
      <c r="CAE27" s="71"/>
      <c r="CAF27" s="71"/>
      <c r="CAG27" s="71"/>
      <c r="CAH27" s="71"/>
      <c r="CAI27" s="71"/>
      <c r="CAJ27" s="72"/>
      <c r="CAK27" s="70"/>
      <c r="CAL27" s="71"/>
      <c r="CAM27" s="71"/>
      <c r="CAN27" s="71"/>
      <c r="CAO27" s="71"/>
      <c r="CAP27" s="71"/>
      <c r="CAQ27" s="72"/>
      <c r="CAR27" s="70"/>
      <c r="CAS27" s="71"/>
      <c r="CAT27" s="71"/>
      <c r="CAU27" s="71"/>
      <c r="CAV27" s="71"/>
      <c r="CAW27" s="71">
        <v>1</v>
      </c>
      <c r="CAX27" s="72"/>
      <c r="CAY27" s="70"/>
      <c r="CAZ27" s="71"/>
      <c r="CBA27" s="71"/>
      <c r="CBB27" s="71"/>
      <c r="CBC27" s="71"/>
      <c r="CBD27" s="71"/>
      <c r="CBE27" s="72"/>
      <c r="CBF27" s="70"/>
      <c r="CBG27" s="71"/>
      <c r="CBH27" s="71"/>
      <c r="CBI27" s="71"/>
      <c r="CBJ27" s="71"/>
      <c r="CBK27" s="71"/>
      <c r="CBL27" s="72"/>
      <c r="CBM27" s="70"/>
      <c r="CBN27" s="71"/>
      <c r="CBO27" s="71"/>
      <c r="CBP27" s="71"/>
      <c r="CBQ27" s="71"/>
      <c r="CBR27" s="71">
        <v>1</v>
      </c>
      <c r="CBS27" s="72"/>
      <c r="CBT27" s="70"/>
      <c r="CBU27" s="71"/>
      <c r="CBV27" s="71"/>
      <c r="CBW27" s="71"/>
      <c r="CBX27" s="71"/>
      <c r="CBY27" s="71"/>
      <c r="CBZ27" s="72"/>
      <c r="CCA27" s="70"/>
      <c r="CCB27" s="71"/>
      <c r="CCC27" s="71"/>
      <c r="CCD27" s="71"/>
      <c r="CCE27" s="71"/>
      <c r="CCF27" s="71"/>
      <c r="CCG27" s="72"/>
      <c r="CCH27" s="70"/>
      <c r="CCI27" s="71"/>
      <c r="CCJ27" s="71"/>
      <c r="CCK27" s="71"/>
      <c r="CCL27" s="71"/>
      <c r="CCM27" s="71"/>
      <c r="CCN27" s="72"/>
      <c r="CCO27" s="70"/>
      <c r="CCP27" s="71"/>
      <c r="CCQ27" s="71"/>
      <c r="CCR27" s="71"/>
      <c r="CCS27" s="71"/>
      <c r="CCT27" s="71"/>
      <c r="CCU27" s="72"/>
      <c r="CCV27" s="70"/>
      <c r="CCW27" s="71"/>
      <c r="CCX27" s="71"/>
      <c r="CCY27" s="71"/>
      <c r="CCZ27" s="71"/>
      <c r="CDA27" s="71"/>
      <c r="CDB27" s="72"/>
      <c r="CDC27" s="70"/>
      <c r="CDD27" s="71"/>
      <c r="CDE27" s="71"/>
      <c r="CDF27" s="71"/>
      <c r="CDG27" s="71"/>
      <c r="CDH27" s="71"/>
      <c r="CDI27" s="72"/>
      <c r="CDJ27" s="70"/>
      <c r="CDK27" s="71"/>
      <c r="CDL27" s="71"/>
      <c r="CDM27" s="71"/>
      <c r="CDN27" s="71"/>
      <c r="CDO27" s="71"/>
      <c r="CDP27" s="72"/>
      <c r="CDQ27" s="70"/>
      <c r="CDR27" s="71"/>
      <c r="CDS27" s="71"/>
      <c r="CDT27" s="71"/>
      <c r="CDU27" s="71"/>
      <c r="CDV27" s="71"/>
      <c r="CDW27" s="72"/>
      <c r="CDX27" s="70"/>
      <c r="CDY27" s="71"/>
      <c r="CDZ27" s="71"/>
      <c r="CEA27" s="71"/>
      <c r="CEB27" s="71"/>
      <c r="CEC27" s="71"/>
      <c r="CED27" s="72"/>
      <c r="CEE27" s="70"/>
      <c r="CEF27" s="71"/>
      <c r="CEG27" s="71"/>
      <c r="CEH27" s="71"/>
      <c r="CEI27" s="71"/>
      <c r="CEJ27" s="71"/>
      <c r="CEK27" s="72"/>
      <c r="CEL27" s="70"/>
      <c r="CEM27" s="71"/>
      <c r="CEN27" s="71"/>
      <c r="CEO27" s="71"/>
      <c r="CEP27" s="71"/>
      <c r="CEQ27" s="71"/>
      <c r="CER27" s="72"/>
      <c r="CES27" s="70"/>
      <c r="CET27" s="71"/>
      <c r="CEU27" s="71"/>
      <c r="CEV27" s="71"/>
      <c r="CEW27" s="71"/>
      <c r="CEX27" s="71"/>
      <c r="CEY27" s="72"/>
      <c r="CEZ27" s="70"/>
      <c r="CFA27" s="71"/>
      <c r="CFB27" s="71"/>
      <c r="CFC27" s="71"/>
      <c r="CFD27" s="71"/>
      <c r="CFE27" s="71"/>
      <c r="CFF27" s="72"/>
      <c r="CFG27" s="70"/>
      <c r="CFH27" s="71"/>
      <c r="CFI27" s="71"/>
      <c r="CFJ27" s="71"/>
      <c r="CFK27" s="71"/>
      <c r="CFL27" s="71"/>
      <c r="CFM27" s="72"/>
      <c r="CFN27" s="70"/>
      <c r="CFO27" s="71"/>
      <c r="CFP27" s="71"/>
      <c r="CFQ27" s="71"/>
      <c r="CFR27" s="71"/>
      <c r="CFS27" s="71"/>
      <c r="CFT27" s="72"/>
      <c r="CFU27" s="70"/>
      <c r="CFV27" s="71"/>
      <c r="CFW27" s="71"/>
      <c r="CFX27" s="71"/>
      <c r="CFY27" s="71"/>
      <c r="CFZ27" s="71"/>
      <c r="CGA27" s="72"/>
      <c r="CGB27" s="70"/>
      <c r="CGC27" s="71"/>
      <c r="CGD27" s="71"/>
      <c r="CGE27" s="71"/>
      <c r="CGF27" s="71"/>
      <c r="CGG27" s="71"/>
      <c r="CGH27" s="72"/>
      <c r="CGI27" s="70"/>
      <c r="CGJ27" s="71"/>
      <c r="CGK27" s="71"/>
      <c r="CGL27" s="71"/>
      <c r="CGM27" s="71"/>
      <c r="CGN27" s="71"/>
      <c r="CGO27" s="72"/>
      <c r="CGP27" s="70"/>
      <c r="CGQ27" s="71"/>
      <c r="CGR27" s="71"/>
      <c r="CGS27" s="71"/>
      <c r="CGT27" s="71"/>
      <c r="CGU27" s="71"/>
      <c r="CGV27" s="72"/>
      <c r="CGW27" s="70"/>
      <c r="CGX27" s="71"/>
      <c r="CGY27" s="71"/>
      <c r="CGZ27" s="71"/>
      <c r="CHA27" s="71"/>
      <c r="CHB27" s="71"/>
      <c r="CHC27" s="72"/>
    </row>
    <row r="28" spans="1:2239" ht="15" customHeight="1">
      <c r="A28" s="124">
        <v>34</v>
      </c>
      <c r="B28" s="195">
        <v>20</v>
      </c>
      <c r="E28" s="197" t="s">
        <v>196</v>
      </c>
      <c r="F28" s="197">
        <v>4</v>
      </c>
      <c r="G28" s="198">
        <v>45042</v>
      </c>
      <c r="H28" s="199">
        <f t="shared" si="277"/>
        <v>3.3000000000000003</v>
      </c>
      <c r="I28" s="200" t="str">
        <f>IF(ISERROR(INDEX(社員情報!$A:$Z,MATCH($A28,社員情報!$A:$A,0),16))=TRUE,
       "-",
       IF(INDEX(社員情報!$A:$Z,MATCH($A28,社員情報!$A:$A,0),16)=0,
           IF(OR(ISERROR(INDEX(社員情報!$A:$Z,MATCH($A28,社員情報!$A:$A,0),10))=TRUE,INDEX(社員情報!$A:$Z,MATCH($A28,社員情報!$A:$A,0),10)=0),
               "-",
               INDEX(社員情報!$A:$Z,MATCH($A28,社員情報!$A:$A,0),10)),
           INDEX(社員情報!$A:$Z,MATCH($A28,社員情報!$A:$A,0),16)))</f>
        <v>-</v>
      </c>
      <c r="J28" s="201" t="str">
        <f>IF(ISERROR(INDEX(社員情報!$A:$Z,MATCH($A28,社員情報!$A:$A,0),17))=TRUE,
       "-",
       IF(INDEX(社員情報!$A:$Z,MATCH($A28,社員情報!$A:$A,0),16)=0,
           IF(OR(ISERROR(INDEX(社員情報!$A:$Z,MATCH($A28,社員情報!$A:$A,0),11))=TRUE,INDEX(社員情報!$A:$Z,MATCH($A28,社員情報!$A:$A,0),11)=0),
               "-",
               INDEX(社員情報!$A:$Z,MATCH($A28,社員情報!$A:$A,0),11)),
           INDEX(社員情報!$A:$Z,MATCH($A28,社員情報!$A:$A,0),17)))</f>
        <v>-</v>
      </c>
      <c r="K28" s="202">
        <f>IF(ISERROR(INDEX(社員情報!$A:$R,MATCH($A28,社員情報!$A:$A,0),18))=TRUE,
       0,
       INDEX(社員情報!$A:$R,MATCH($A28,社員情報!$A:$A,0),18))</f>
        <v>0</v>
      </c>
      <c r="N28" s="203">
        <f ca="1">IF(ISERROR(INDEX(社員情報!$A:$O,MATCH($A28,社員情報!$A:$A,0),13))=TRUE,
       0,
       INDEX(社員情報!$A:$O,MATCH($A28,社員情報!$A:$A,0),13))</f>
        <v>9</v>
      </c>
      <c r="O28" s="204">
        <f ca="1">INDEX(社員情報!$A:$O,MATCH($A28,社員情報!$A:$A,0),MATCH(O$11,社員情報!$2:$2,0))</f>
        <v>8</v>
      </c>
      <c r="P28" s="205">
        <f t="shared" si="278"/>
        <v>0</v>
      </c>
      <c r="Q28" s="205">
        <f t="shared" si="279"/>
        <v>0</v>
      </c>
      <c r="R28" s="205">
        <f t="shared" si="280"/>
        <v>0</v>
      </c>
      <c r="S28" s="205">
        <f t="shared" si="281"/>
        <v>0</v>
      </c>
      <c r="T28" s="205">
        <f t="shared" si="282"/>
        <v>0</v>
      </c>
      <c r="U28" s="205">
        <f t="shared" si="283"/>
        <v>0</v>
      </c>
      <c r="V28" s="205">
        <f t="shared" si="284"/>
        <v>0</v>
      </c>
      <c r="W28" s="205">
        <f t="shared" si="285"/>
        <v>0</v>
      </c>
      <c r="X28" s="205">
        <f t="shared" si="286"/>
        <v>0</v>
      </c>
      <c r="Y28" s="205">
        <f t="shared" si="287"/>
        <v>0</v>
      </c>
      <c r="Z28" s="205">
        <f t="shared" si="288"/>
        <v>0</v>
      </c>
      <c r="AA28" s="205">
        <f t="shared" si="289"/>
        <v>0</v>
      </c>
      <c r="AB28" s="204">
        <f t="shared" si="290"/>
        <v>0</v>
      </c>
      <c r="AC28" s="206" t="str">
        <f ca="1">IF(ISERROR(INDEX(社員情報!$A:$AC,MATCH($A28,社員情報!$A:$A,0),MATCH(AC$11,社員情報!$2:$2,0)))=TRUE,
       "-",
       IF($AD28="-",
           "-",
           INDEX(社員情報!$A:$AC,MATCH($A28,社員情報!$A:$A,0),MATCH(AC$11,社員情報!$2:$2,0))))</f>
        <v>-</v>
      </c>
      <c r="AD28" s="207" t="str">
        <f>IF(ISERROR(INDEX(社員情報!$A:$AB,MATCH($A28,社員情報!$A:$A,0),23))=TRUE,
       "-",
       IF(OR(INDEX(社員情報!$A:$AB,MATCH($A28,社員情報!$A:$A,0),25)="-",
              INDEX(社員情報!$A:$AB,MATCH($A28,社員情報!$A:$A,0),23)=0,
              INDEX(社員情報!$A:$AB,MATCH($A28,社員情報!$A:$A,0),24)&lt;DATE($E$10,$F$10,1)),
           "-",
           INDEX(社員情報!$A:$AB,MATCH($A28,社員情報!$A:$A,0),23)))</f>
        <v>-</v>
      </c>
      <c r="AE28" s="207" t="str">
        <f>IF(ISERROR(INDEX(社員情報!$A:$AB,MATCH($A28,社員情報!$A:$A,0),24))=TRUE,
       "-",
       IF($AD28="-",
           "-",
           INDEX(社員情報!$A:$AB,MATCH($A28,社員情報!$A:$A,0),24)))</f>
        <v>-</v>
      </c>
      <c r="AF28" s="208">
        <f ca="1">IF(ISERROR(INDEX(社員情報!$A:$O,MATCH($A28,社員情報!$A:$A,0),MATCH(AF$11,社員情報!$2:$2,0)))=TRUE,
       0,
       IF(INDEX(社員情報!$A:$O,MATCH($A28,社員情報!$A:$A,0),MATCH(AF$11,社員情報!$2:$2,0))&lt;0,
           0,
           INDEX(社員情報!$A:$O,MATCH($A28,社員情報!$A:$A,0),MATCH(AF$11,社員情報!$2:$2,0))))</f>
        <v>0</v>
      </c>
      <c r="AI28" s="70"/>
      <c r="AJ28" s="71"/>
      <c r="AK28" s="71"/>
      <c r="AL28" s="71"/>
      <c r="AM28" s="71"/>
      <c r="AN28" s="71"/>
      <c r="AO28" s="72"/>
      <c r="AP28" s="70"/>
      <c r="AQ28" s="71"/>
      <c r="AR28" s="71"/>
      <c r="AS28" s="71"/>
      <c r="AT28" s="71"/>
      <c r="AU28" s="71"/>
      <c r="AV28" s="72"/>
      <c r="AW28" s="70"/>
      <c r="AX28" s="71"/>
      <c r="AY28" s="71"/>
      <c r="AZ28" s="71"/>
      <c r="BA28" s="71"/>
      <c r="BB28" s="71"/>
      <c r="BC28" s="72"/>
      <c r="BD28" s="70"/>
      <c r="BE28" s="71"/>
      <c r="BF28" s="71"/>
      <c r="BG28" s="71"/>
      <c r="BH28" s="71"/>
      <c r="BI28" s="71"/>
      <c r="BJ28" s="72"/>
      <c r="BK28" s="70"/>
      <c r="BL28" s="71"/>
      <c r="BM28" s="71"/>
      <c r="BN28" s="71"/>
      <c r="BO28" s="71"/>
      <c r="BP28" s="71"/>
      <c r="BQ28" s="72"/>
      <c r="BR28" s="70"/>
      <c r="BS28" s="71"/>
      <c r="BT28" s="71"/>
      <c r="BU28" s="71"/>
      <c r="BV28" s="71"/>
      <c r="BW28" s="71"/>
      <c r="BX28" s="72"/>
      <c r="BY28" s="70"/>
      <c r="BZ28" s="71"/>
      <c r="CA28" s="71"/>
      <c r="CB28" s="71"/>
      <c r="CC28" s="71"/>
      <c r="CD28" s="71"/>
      <c r="CE28" s="72"/>
      <c r="CF28" s="70"/>
      <c r="CG28" s="71"/>
      <c r="CH28" s="71"/>
      <c r="CI28" s="71"/>
      <c r="CJ28" s="71"/>
      <c r="CK28" s="71"/>
      <c r="CL28" s="72"/>
      <c r="CM28" s="70"/>
      <c r="CN28" s="71"/>
      <c r="CO28" s="71"/>
      <c r="CP28" s="71"/>
      <c r="CQ28" s="71"/>
      <c r="CR28" s="71"/>
      <c r="CS28" s="72"/>
      <c r="CT28" s="70"/>
      <c r="CU28" s="71"/>
      <c r="CV28" s="71"/>
      <c r="CW28" s="71"/>
      <c r="CX28" s="71"/>
      <c r="CY28" s="71"/>
      <c r="CZ28" s="72"/>
      <c r="DA28" s="70"/>
      <c r="DB28" s="71"/>
      <c r="DC28" s="71"/>
      <c r="DD28" s="71"/>
      <c r="DE28" s="71"/>
      <c r="DF28" s="71"/>
      <c r="DG28" s="72"/>
      <c r="DH28" s="70"/>
      <c r="DI28" s="71"/>
      <c r="DJ28" s="71"/>
      <c r="DK28" s="71"/>
      <c r="DL28" s="71"/>
      <c r="DM28" s="71"/>
      <c r="DN28" s="72"/>
      <c r="DO28" s="70"/>
      <c r="DP28" s="71"/>
      <c r="DQ28" s="71"/>
      <c r="DR28" s="71"/>
      <c r="DS28" s="71"/>
      <c r="DT28" s="71"/>
      <c r="DU28" s="72"/>
      <c r="DV28" s="70"/>
      <c r="DW28" s="71"/>
      <c r="DX28" s="71"/>
      <c r="DY28" s="71"/>
      <c r="DZ28" s="71"/>
      <c r="EA28" s="71"/>
      <c r="EB28" s="72"/>
      <c r="EC28" s="70"/>
      <c r="ED28" s="71"/>
      <c r="EE28" s="71"/>
      <c r="EF28" s="71"/>
      <c r="EG28" s="71"/>
      <c r="EH28" s="71"/>
      <c r="EI28" s="72"/>
      <c r="EJ28" s="70"/>
      <c r="EK28" s="71"/>
      <c r="EL28" s="71"/>
      <c r="EM28" s="71"/>
      <c r="EN28" s="71"/>
      <c r="EO28" s="71"/>
      <c r="EP28" s="72"/>
      <c r="EQ28" s="70"/>
      <c r="ER28" s="71"/>
      <c r="ES28" s="71"/>
      <c r="ET28" s="71"/>
      <c r="EU28" s="71"/>
      <c r="EV28" s="71"/>
      <c r="EW28" s="72"/>
      <c r="EX28" s="70"/>
      <c r="EY28" s="71"/>
      <c r="EZ28" s="71"/>
      <c r="FA28" s="71"/>
      <c r="FB28" s="71"/>
      <c r="FC28" s="71"/>
      <c r="FD28" s="72"/>
      <c r="FE28" s="70"/>
      <c r="FF28" s="71"/>
      <c r="FG28" s="71"/>
      <c r="FH28" s="71"/>
      <c r="FI28" s="71"/>
      <c r="FJ28" s="71"/>
      <c r="FK28" s="72"/>
      <c r="FL28" s="70"/>
      <c r="FM28" s="71"/>
      <c r="FN28" s="71"/>
      <c r="FO28" s="71"/>
      <c r="FP28" s="71"/>
      <c r="FQ28" s="71"/>
      <c r="FR28" s="72"/>
      <c r="FS28" s="70"/>
      <c r="FT28" s="71"/>
      <c r="FU28" s="71"/>
      <c r="FV28" s="71"/>
      <c r="FW28" s="71"/>
      <c r="FX28" s="71"/>
      <c r="FY28" s="72"/>
      <c r="FZ28" s="70"/>
      <c r="GA28" s="71"/>
      <c r="GB28" s="71"/>
      <c r="GC28" s="71"/>
      <c r="GD28" s="71"/>
      <c r="GE28" s="71"/>
      <c r="GF28" s="72"/>
      <c r="GG28" s="70"/>
      <c r="GH28" s="71"/>
      <c r="GI28" s="71"/>
      <c r="GJ28" s="71"/>
      <c r="GK28" s="71"/>
      <c r="GL28" s="71"/>
      <c r="GM28" s="72"/>
      <c r="GN28" s="70"/>
      <c r="GO28" s="71"/>
      <c r="GP28" s="71"/>
      <c r="GQ28" s="71"/>
      <c r="GR28" s="71"/>
      <c r="GS28" s="71"/>
      <c r="GT28" s="72"/>
      <c r="GU28" s="70"/>
      <c r="GV28" s="71"/>
      <c r="GW28" s="71"/>
      <c r="GX28" s="71"/>
      <c r="GY28" s="71"/>
      <c r="GZ28" s="71"/>
      <c r="HA28" s="72"/>
      <c r="HB28" s="70"/>
      <c r="HC28" s="71"/>
      <c r="HD28" s="71"/>
      <c r="HE28" s="71"/>
      <c r="HF28" s="71"/>
      <c r="HG28" s="71"/>
      <c r="HH28" s="72"/>
      <c r="HI28" s="70"/>
      <c r="HJ28" s="71"/>
      <c r="HK28" s="71"/>
      <c r="HL28" s="71"/>
      <c r="HM28" s="71"/>
      <c r="HN28" s="71"/>
      <c r="HO28" s="72"/>
      <c r="HP28" s="70"/>
      <c r="HQ28" s="71"/>
      <c r="HR28" s="71"/>
      <c r="HS28" s="71"/>
      <c r="HT28" s="71"/>
      <c r="HU28" s="71"/>
      <c r="HV28" s="72"/>
      <c r="HW28" s="70"/>
      <c r="HX28" s="71"/>
      <c r="HY28" s="71"/>
      <c r="HZ28" s="71"/>
      <c r="IA28" s="71"/>
      <c r="IB28" s="71"/>
      <c r="IC28" s="72"/>
      <c r="ID28" s="70"/>
      <c r="IE28" s="71"/>
      <c r="IF28" s="71"/>
      <c r="IG28" s="71"/>
      <c r="IH28" s="71"/>
      <c r="II28" s="71"/>
      <c r="IJ28" s="72"/>
      <c r="IK28" s="70"/>
      <c r="IL28" s="71"/>
      <c r="IM28" s="71"/>
      <c r="IN28" s="71"/>
      <c r="IO28" s="71"/>
      <c r="IP28" s="71"/>
      <c r="IQ28" s="72"/>
      <c r="IR28" s="70"/>
      <c r="IS28" s="71"/>
      <c r="IT28" s="71"/>
      <c r="IU28" s="71"/>
      <c r="IV28" s="71"/>
      <c r="IW28" s="71"/>
      <c r="IX28" s="72"/>
      <c r="IY28" s="70"/>
      <c r="IZ28" s="71"/>
      <c r="JA28" s="71"/>
      <c r="JB28" s="71"/>
      <c r="JC28" s="71"/>
      <c r="JD28" s="71"/>
      <c r="JE28" s="72"/>
      <c r="JF28" s="70"/>
      <c r="JG28" s="71"/>
      <c r="JH28" s="71"/>
      <c r="JI28" s="71"/>
      <c r="JJ28" s="71"/>
      <c r="JK28" s="71"/>
      <c r="JL28" s="72"/>
      <c r="JM28" s="70"/>
      <c r="JN28" s="71"/>
      <c r="JO28" s="71"/>
      <c r="JP28" s="71"/>
      <c r="JQ28" s="71"/>
      <c r="JR28" s="71"/>
      <c r="JS28" s="72"/>
      <c r="JT28" s="70"/>
      <c r="JU28" s="71"/>
      <c r="JV28" s="71"/>
      <c r="JW28" s="71"/>
      <c r="JX28" s="71"/>
      <c r="JY28" s="71"/>
      <c r="JZ28" s="72"/>
      <c r="KA28" s="70"/>
      <c r="KB28" s="71"/>
      <c r="KC28" s="71"/>
      <c r="KD28" s="71"/>
      <c r="KE28" s="71"/>
      <c r="KF28" s="71"/>
      <c r="KG28" s="72"/>
      <c r="KH28" s="70"/>
      <c r="KI28" s="71"/>
      <c r="KJ28" s="71"/>
      <c r="KK28" s="71"/>
      <c r="KL28" s="71"/>
      <c r="KM28" s="71"/>
      <c r="KN28" s="72"/>
      <c r="KO28" s="70"/>
      <c r="KP28" s="71"/>
      <c r="KQ28" s="71"/>
      <c r="KR28" s="71"/>
      <c r="KS28" s="71"/>
      <c r="KT28" s="71"/>
      <c r="KU28" s="72"/>
      <c r="KV28" s="70"/>
      <c r="KW28" s="71"/>
      <c r="KX28" s="71"/>
      <c r="KY28" s="71"/>
      <c r="KZ28" s="71"/>
      <c r="LA28" s="71"/>
      <c r="LB28" s="72"/>
      <c r="LC28" s="70"/>
      <c r="LD28" s="71"/>
      <c r="LE28" s="71"/>
      <c r="LF28" s="71"/>
      <c r="LG28" s="71"/>
      <c r="LH28" s="71"/>
      <c r="LI28" s="72"/>
      <c r="LJ28" s="70"/>
      <c r="LK28" s="71"/>
      <c r="LL28" s="71"/>
      <c r="LM28" s="71"/>
      <c r="LN28" s="71"/>
      <c r="LO28" s="71"/>
      <c r="LP28" s="72"/>
      <c r="LQ28" s="70"/>
      <c r="LR28" s="71"/>
      <c r="LS28" s="71"/>
      <c r="LT28" s="71"/>
      <c r="LU28" s="71"/>
      <c r="LV28" s="71"/>
      <c r="LW28" s="72"/>
      <c r="LX28" s="70"/>
      <c r="LY28" s="71"/>
      <c r="LZ28" s="71"/>
      <c r="MA28" s="71"/>
      <c r="MB28" s="71"/>
      <c r="MC28" s="71"/>
      <c r="MD28" s="72"/>
      <c r="ME28" s="70"/>
      <c r="MF28" s="71"/>
      <c r="MG28" s="71"/>
      <c r="MH28" s="71"/>
      <c r="MI28" s="71"/>
      <c r="MJ28" s="71"/>
      <c r="MK28" s="72"/>
      <c r="ML28" s="70"/>
      <c r="MM28" s="71"/>
      <c r="MN28" s="71"/>
      <c r="MO28" s="71"/>
      <c r="MP28" s="71"/>
      <c r="MQ28" s="71"/>
      <c r="MR28" s="72"/>
      <c r="MS28" s="70"/>
      <c r="MT28" s="71"/>
      <c r="MU28" s="71"/>
      <c r="MV28" s="71"/>
      <c r="MW28" s="71"/>
      <c r="MX28" s="71"/>
      <c r="MY28" s="72"/>
      <c r="MZ28" s="70"/>
      <c r="NA28" s="71"/>
      <c r="NB28" s="71"/>
      <c r="NC28" s="71"/>
      <c r="ND28" s="71"/>
      <c r="NE28" s="71"/>
      <c r="NF28" s="72"/>
      <c r="NG28" s="70"/>
      <c r="NH28" s="71"/>
      <c r="NI28" s="71"/>
      <c r="NJ28" s="71"/>
      <c r="NK28" s="71"/>
      <c r="NL28" s="71"/>
      <c r="NM28" s="72"/>
      <c r="NN28" s="70"/>
      <c r="NO28" s="71"/>
      <c r="NP28" s="71"/>
      <c r="NQ28" s="71"/>
      <c r="NR28" s="71"/>
      <c r="NS28" s="71"/>
      <c r="NT28" s="72"/>
      <c r="NU28" s="70"/>
      <c r="NV28" s="71"/>
      <c r="NW28" s="71"/>
      <c r="NX28" s="71"/>
      <c r="NY28" s="71"/>
      <c r="NZ28" s="71"/>
      <c r="OA28" s="72"/>
      <c r="OB28" s="70"/>
      <c r="OC28" s="71"/>
      <c r="OD28" s="71"/>
      <c r="OE28" s="71"/>
      <c r="OF28" s="71"/>
      <c r="OG28" s="71"/>
      <c r="OH28" s="72"/>
      <c r="OI28" s="70"/>
      <c r="OJ28" s="71"/>
      <c r="OK28" s="71"/>
      <c r="OL28" s="71"/>
      <c r="OM28" s="71"/>
      <c r="ON28" s="71"/>
      <c r="OO28" s="72"/>
      <c r="OP28" s="70"/>
      <c r="OQ28" s="71"/>
      <c r="OR28" s="71"/>
      <c r="OS28" s="71"/>
      <c r="OT28" s="71"/>
      <c r="OU28" s="71"/>
      <c r="OV28" s="72"/>
      <c r="OW28" s="70"/>
      <c r="OX28" s="71"/>
      <c r="OY28" s="71"/>
      <c r="OZ28" s="71"/>
      <c r="PA28" s="71"/>
      <c r="PB28" s="71"/>
      <c r="PC28" s="72"/>
      <c r="PD28" s="70"/>
      <c r="PE28" s="71"/>
      <c r="PF28" s="71"/>
      <c r="PG28" s="71"/>
      <c r="PH28" s="71"/>
      <c r="PI28" s="71"/>
      <c r="PJ28" s="72"/>
      <c r="PK28" s="70"/>
      <c r="PL28" s="71"/>
      <c r="PM28" s="71"/>
      <c r="PN28" s="71"/>
      <c r="PO28" s="71"/>
      <c r="PP28" s="71"/>
      <c r="PQ28" s="72"/>
      <c r="PR28" s="70"/>
      <c r="PS28" s="71"/>
      <c r="PT28" s="71"/>
      <c r="PU28" s="71"/>
      <c r="PV28" s="71"/>
      <c r="PW28" s="71"/>
      <c r="PX28" s="72"/>
      <c r="PY28" s="70"/>
      <c r="PZ28" s="71"/>
      <c r="QA28" s="71"/>
      <c r="QB28" s="71"/>
      <c r="QC28" s="71"/>
      <c r="QD28" s="71"/>
      <c r="QE28" s="72"/>
      <c r="QF28" s="70"/>
      <c r="QG28" s="71"/>
      <c r="QH28" s="71"/>
      <c r="QI28" s="71"/>
      <c r="QJ28" s="71"/>
      <c r="QK28" s="71"/>
      <c r="QL28" s="72"/>
      <c r="QM28" s="70"/>
      <c r="QN28" s="71"/>
      <c r="QO28" s="71"/>
      <c r="QP28" s="71"/>
      <c r="QQ28" s="71"/>
      <c r="QR28" s="71"/>
      <c r="QS28" s="72"/>
      <c r="QT28" s="70"/>
      <c r="QU28" s="71"/>
      <c r="QV28" s="71"/>
      <c r="QW28" s="71"/>
      <c r="QX28" s="71"/>
      <c r="QY28" s="71"/>
      <c r="QZ28" s="72"/>
      <c r="RA28" s="70"/>
      <c r="RB28" s="71"/>
      <c r="RC28" s="71"/>
      <c r="RD28" s="71"/>
      <c r="RE28" s="71"/>
      <c r="RF28" s="71"/>
      <c r="RG28" s="72"/>
      <c r="RH28" s="70"/>
      <c r="RI28" s="71"/>
      <c r="RJ28" s="71"/>
      <c r="RK28" s="71"/>
      <c r="RL28" s="71"/>
      <c r="RM28" s="71"/>
      <c r="RN28" s="72"/>
      <c r="RO28" s="70"/>
      <c r="RP28" s="71"/>
      <c r="RQ28" s="71"/>
      <c r="RR28" s="71"/>
      <c r="RS28" s="71"/>
      <c r="RT28" s="71"/>
      <c r="RU28" s="72"/>
      <c r="RV28" s="70"/>
      <c r="RW28" s="71"/>
      <c r="RX28" s="71"/>
      <c r="RY28" s="71"/>
      <c r="RZ28" s="71"/>
      <c r="SA28" s="71"/>
      <c r="SB28" s="72"/>
      <c r="SC28" s="70"/>
      <c r="SD28" s="71"/>
      <c r="SE28" s="71"/>
      <c r="SF28" s="71"/>
      <c r="SG28" s="71"/>
      <c r="SH28" s="71"/>
      <c r="SI28" s="72"/>
      <c r="SJ28" s="70"/>
      <c r="SK28" s="71"/>
      <c r="SL28" s="71"/>
      <c r="SM28" s="71"/>
      <c r="SN28" s="71"/>
      <c r="SO28" s="71"/>
      <c r="SP28" s="72"/>
      <c r="SQ28" s="70"/>
      <c r="SR28" s="71"/>
      <c r="SS28" s="71"/>
      <c r="ST28" s="71"/>
      <c r="SU28" s="71"/>
      <c r="SV28" s="71"/>
      <c r="SW28" s="72"/>
      <c r="SX28" s="70"/>
      <c r="SY28" s="71"/>
      <c r="SZ28" s="71"/>
      <c r="TA28" s="71"/>
      <c r="TB28" s="71"/>
      <c r="TC28" s="71"/>
      <c r="TD28" s="72"/>
      <c r="TE28" s="70"/>
      <c r="TF28" s="71"/>
      <c r="TG28" s="71"/>
      <c r="TH28" s="71"/>
      <c r="TI28" s="71"/>
      <c r="TJ28" s="71"/>
      <c r="TK28" s="72"/>
      <c r="TL28" s="70"/>
      <c r="TM28" s="71"/>
      <c r="TN28" s="71"/>
      <c r="TO28" s="71"/>
      <c r="TP28" s="71"/>
      <c r="TQ28" s="71"/>
      <c r="TR28" s="72"/>
      <c r="TS28" s="70"/>
      <c r="TT28" s="71"/>
      <c r="TU28" s="71"/>
      <c r="TV28" s="71"/>
      <c r="TW28" s="71"/>
      <c r="TX28" s="71"/>
      <c r="TY28" s="72"/>
      <c r="TZ28" s="70"/>
      <c r="UA28" s="71"/>
      <c r="UB28" s="71"/>
      <c r="UC28" s="71"/>
      <c r="UD28" s="71"/>
      <c r="UE28" s="71"/>
      <c r="UF28" s="72"/>
      <c r="UG28" s="70"/>
      <c r="UH28" s="71"/>
      <c r="UI28" s="71"/>
      <c r="UJ28" s="71"/>
      <c r="UK28" s="71"/>
      <c r="UL28" s="71"/>
      <c r="UM28" s="72"/>
      <c r="UN28" s="70"/>
      <c r="UO28" s="71"/>
      <c r="UP28" s="71"/>
      <c r="UQ28" s="71"/>
      <c r="UR28" s="71"/>
      <c r="US28" s="71"/>
      <c r="UT28" s="72"/>
      <c r="UU28" s="70"/>
      <c r="UV28" s="71"/>
      <c r="UW28" s="71"/>
      <c r="UX28" s="71"/>
      <c r="UY28" s="71"/>
      <c r="UZ28" s="71"/>
      <c r="VA28" s="72"/>
      <c r="VB28" s="70"/>
      <c r="VC28" s="71"/>
      <c r="VD28" s="71"/>
      <c r="VE28" s="71"/>
      <c r="VF28" s="71"/>
      <c r="VG28" s="71"/>
      <c r="VH28" s="72"/>
      <c r="VI28" s="70"/>
      <c r="VJ28" s="71"/>
      <c r="VK28" s="71"/>
      <c r="VL28" s="71"/>
      <c r="VM28" s="71"/>
      <c r="VN28" s="71"/>
      <c r="VO28" s="72"/>
      <c r="VP28" s="70"/>
      <c r="VQ28" s="71"/>
      <c r="VR28" s="71"/>
      <c r="VS28" s="71"/>
      <c r="VT28" s="71"/>
      <c r="VU28" s="71"/>
      <c r="VV28" s="72"/>
      <c r="VW28" s="70"/>
      <c r="VX28" s="71"/>
      <c r="VY28" s="71"/>
      <c r="VZ28" s="71"/>
      <c r="WA28" s="71"/>
      <c r="WB28" s="71"/>
      <c r="WC28" s="72"/>
      <c r="WD28" s="70"/>
      <c r="WE28" s="71"/>
      <c r="WF28" s="71"/>
      <c r="WG28" s="71"/>
      <c r="WH28" s="71"/>
      <c r="WI28" s="71"/>
      <c r="WJ28" s="72"/>
      <c r="WK28" s="70"/>
      <c r="WL28" s="71"/>
      <c r="WM28" s="71"/>
      <c r="WN28" s="71"/>
      <c r="WO28" s="71"/>
      <c r="WP28" s="71"/>
      <c r="WQ28" s="72"/>
      <c r="WR28" s="70"/>
      <c r="WS28" s="71"/>
      <c r="WT28" s="71"/>
      <c r="WU28" s="71"/>
      <c r="WV28" s="71"/>
      <c r="WW28" s="71"/>
      <c r="WX28" s="72"/>
      <c r="WY28" s="70"/>
      <c r="WZ28" s="71"/>
      <c r="XA28" s="71"/>
      <c r="XB28" s="71"/>
      <c r="XC28" s="71"/>
      <c r="XD28" s="71"/>
      <c r="XE28" s="72"/>
      <c r="XF28" s="70"/>
      <c r="XG28" s="71"/>
      <c r="XH28" s="71"/>
      <c r="XI28" s="71"/>
      <c r="XJ28" s="71"/>
      <c r="XK28" s="71"/>
      <c r="XL28" s="72"/>
      <c r="XM28" s="70"/>
      <c r="XN28" s="71"/>
      <c r="XO28" s="71"/>
      <c r="XP28" s="71"/>
      <c r="XQ28" s="71"/>
      <c r="XR28" s="71"/>
      <c r="XS28" s="72"/>
      <c r="XT28" s="70"/>
      <c r="XU28" s="71"/>
      <c r="XV28" s="71"/>
      <c r="XW28" s="71"/>
      <c r="XX28" s="71"/>
      <c r="XY28" s="71"/>
      <c r="XZ28" s="72"/>
      <c r="YA28" s="70"/>
      <c r="YB28" s="71"/>
      <c r="YC28" s="71"/>
      <c r="YD28" s="71"/>
      <c r="YE28" s="71"/>
      <c r="YF28" s="71"/>
      <c r="YG28" s="72"/>
      <c r="YH28" s="70"/>
      <c r="YI28" s="71"/>
      <c r="YJ28" s="71"/>
      <c r="YK28" s="71"/>
      <c r="YL28" s="71"/>
      <c r="YM28" s="71"/>
      <c r="YN28" s="72"/>
      <c r="YO28" s="70"/>
      <c r="YP28" s="71"/>
      <c r="YQ28" s="71"/>
      <c r="YR28" s="71"/>
      <c r="YS28" s="71"/>
      <c r="YT28" s="71"/>
      <c r="YU28" s="72"/>
      <c r="YV28" s="70"/>
      <c r="YW28" s="71"/>
      <c r="YX28" s="71"/>
      <c r="YY28" s="71"/>
      <c r="YZ28" s="71"/>
      <c r="ZA28" s="71"/>
      <c r="ZB28" s="72"/>
      <c r="ZC28" s="70"/>
      <c r="ZD28" s="71"/>
      <c r="ZE28" s="71"/>
      <c r="ZF28" s="71"/>
      <c r="ZG28" s="71"/>
      <c r="ZH28" s="71"/>
      <c r="ZI28" s="72"/>
      <c r="ZJ28" s="70"/>
      <c r="ZK28" s="71"/>
      <c r="ZL28" s="71"/>
      <c r="ZM28" s="71"/>
      <c r="ZN28" s="71"/>
      <c r="ZO28" s="71"/>
      <c r="ZP28" s="72"/>
      <c r="ZQ28" s="70"/>
      <c r="ZR28" s="71"/>
      <c r="ZS28" s="71"/>
      <c r="ZT28" s="71"/>
      <c r="ZU28" s="71"/>
      <c r="ZV28" s="71"/>
      <c r="ZW28" s="72"/>
      <c r="ZX28" s="70"/>
      <c r="ZY28" s="71"/>
      <c r="ZZ28" s="71"/>
      <c r="AAA28" s="71"/>
      <c r="AAB28" s="71"/>
      <c r="AAC28" s="71"/>
      <c r="AAD28" s="72"/>
      <c r="AAE28" s="70"/>
      <c r="AAF28" s="71"/>
      <c r="AAG28" s="71"/>
      <c r="AAH28" s="71"/>
      <c r="AAI28" s="71"/>
      <c r="AAJ28" s="71"/>
      <c r="AAK28" s="72"/>
      <c r="AAL28" s="70"/>
      <c r="AAM28" s="71"/>
      <c r="AAN28" s="71"/>
      <c r="AAO28" s="71"/>
      <c r="AAP28" s="71"/>
      <c r="AAQ28" s="71"/>
      <c r="AAR28" s="72"/>
      <c r="AAS28" s="70"/>
      <c r="AAT28" s="71"/>
      <c r="AAU28" s="71"/>
      <c r="AAV28" s="71"/>
      <c r="AAW28" s="71"/>
      <c r="AAX28" s="71"/>
      <c r="AAY28" s="72"/>
      <c r="AAZ28" s="70"/>
      <c r="ABA28" s="71"/>
      <c r="ABB28" s="71"/>
      <c r="ABC28" s="71"/>
      <c r="ABD28" s="71"/>
      <c r="ABE28" s="71"/>
      <c r="ABF28" s="72"/>
      <c r="ABG28" s="70"/>
      <c r="ABH28" s="71"/>
      <c r="ABI28" s="71"/>
      <c r="ABJ28" s="71"/>
      <c r="ABK28" s="71"/>
      <c r="ABL28" s="71"/>
      <c r="ABM28" s="72"/>
      <c r="ABN28" s="70"/>
      <c r="ABO28" s="71"/>
      <c r="ABP28" s="71"/>
      <c r="ABQ28" s="71"/>
      <c r="ABR28" s="71"/>
      <c r="ABS28" s="71"/>
      <c r="ABT28" s="72"/>
      <c r="ABU28" s="70"/>
      <c r="ABV28" s="71"/>
      <c r="ABW28" s="71"/>
      <c r="ABX28" s="71"/>
      <c r="ABY28" s="71"/>
      <c r="ABZ28" s="71"/>
      <c r="ACA28" s="72"/>
      <c r="ACB28" s="70"/>
      <c r="ACC28" s="71"/>
      <c r="ACD28" s="71"/>
      <c r="ACE28" s="71"/>
      <c r="ACF28" s="71"/>
      <c r="ACG28" s="71"/>
      <c r="ACH28" s="72"/>
      <c r="ACI28" s="70"/>
      <c r="ACJ28" s="71"/>
      <c r="ACK28" s="71"/>
      <c r="ACL28" s="71"/>
      <c r="ACM28" s="71"/>
      <c r="ACN28" s="71"/>
      <c r="ACO28" s="72"/>
      <c r="ACP28" s="70"/>
      <c r="ACQ28" s="71"/>
      <c r="ACR28" s="71"/>
      <c r="ACS28" s="71"/>
      <c r="ACT28" s="71"/>
      <c r="ACU28" s="71"/>
      <c r="ACV28" s="72"/>
      <c r="ACW28" s="70"/>
      <c r="ACX28" s="71"/>
      <c r="ACY28" s="71"/>
      <c r="ACZ28" s="71"/>
      <c r="ADA28" s="71"/>
      <c r="ADB28" s="71"/>
      <c r="ADC28" s="72"/>
      <c r="ADD28" s="70"/>
      <c r="ADE28" s="71"/>
      <c r="ADF28" s="71"/>
      <c r="ADG28" s="71"/>
      <c r="ADH28" s="71"/>
      <c r="ADI28" s="71"/>
      <c r="ADJ28" s="72"/>
      <c r="ADK28" s="70"/>
      <c r="ADL28" s="71"/>
      <c r="ADM28" s="71"/>
      <c r="ADN28" s="71"/>
      <c r="ADO28" s="71"/>
      <c r="ADP28" s="71"/>
      <c r="ADQ28" s="72"/>
      <c r="ADR28" s="70"/>
      <c r="ADS28" s="71"/>
      <c r="ADT28" s="71"/>
      <c r="ADU28" s="71"/>
      <c r="ADV28" s="71"/>
      <c r="ADW28" s="71"/>
      <c r="ADX28" s="72"/>
      <c r="ADY28" s="70"/>
      <c r="ADZ28" s="71"/>
      <c r="AEA28" s="71"/>
      <c r="AEB28" s="71"/>
      <c r="AEC28" s="71"/>
      <c r="AED28" s="71"/>
      <c r="AEE28" s="72"/>
      <c r="AEF28" s="70"/>
      <c r="AEG28" s="71"/>
      <c r="AEH28" s="71"/>
      <c r="AEI28" s="71"/>
      <c r="AEJ28" s="71"/>
      <c r="AEK28" s="71"/>
      <c r="AEL28" s="72"/>
      <c r="AEM28" s="70"/>
      <c r="AEN28" s="71"/>
      <c r="AEO28" s="71"/>
      <c r="AEP28" s="71"/>
      <c r="AEQ28" s="71"/>
      <c r="AER28" s="71"/>
      <c r="AES28" s="72"/>
      <c r="AET28" s="70"/>
      <c r="AEU28" s="71"/>
      <c r="AEV28" s="71"/>
      <c r="AEW28" s="71"/>
      <c r="AEX28" s="71"/>
      <c r="AEY28" s="71"/>
      <c r="AEZ28" s="72"/>
      <c r="AFA28" s="70"/>
      <c r="AFB28" s="71"/>
      <c r="AFC28" s="71"/>
      <c r="AFD28" s="71"/>
      <c r="AFE28" s="71"/>
      <c r="AFF28" s="71"/>
      <c r="AFG28" s="72"/>
      <c r="AFH28" s="70"/>
      <c r="AFI28" s="71"/>
      <c r="AFJ28" s="71"/>
      <c r="AFK28" s="71"/>
      <c r="AFL28" s="71"/>
      <c r="AFM28" s="71"/>
      <c r="AFN28" s="72"/>
      <c r="AFO28" s="70"/>
      <c r="AFP28" s="71"/>
      <c r="AFQ28" s="71"/>
      <c r="AFR28" s="71"/>
      <c r="AFS28" s="71"/>
      <c r="AFT28" s="71"/>
      <c r="AFU28" s="72"/>
      <c r="AFV28" s="70"/>
      <c r="AFW28" s="71"/>
      <c r="AFX28" s="71"/>
      <c r="AFY28" s="71"/>
      <c r="AFZ28" s="71"/>
      <c r="AGA28" s="71"/>
      <c r="AGB28" s="72"/>
      <c r="AGC28" s="70"/>
      <c r="AGD28" s="71"/>
      <c r="AGE28" s="71"/>
      <c r="AGF28" s="71"/>
      <c r="AGG28" s="71"/>
      <c r="AGH28" s="71"/>
      <c r="AGI28" s="72"/>
      <c r="AGJ28" s="70"/>
      <c r="AGK28" s="71"/>
      <c r="AGL28" s="71"/>
      <c r="AGM28" s="71"/>
      <c r="AGN28" s="71"/>
      <c r="AGO28" s="71"/>
      <c r="AGP28" s="72"/>
      <c r="AGQ28" s="70"/>
      <c r="AGR28" s="71"/>
      <c r="AGS28" s="71"/>
      <c r="AGT28" s="71"/>
      <c r="AGU28" s="71"/>
      <c r="AGV28" s="71"/>
      <c r="AGW28" s="72"/>
      <c r="AGX28" s="70"/>
      <c r="AGY28" s="71"/>
      <c r="AGZ28" s="71"/>
      <c r="AHA28" s="71"/>
      <c r="AHB28" s="71"/>
      <c r="AHC28" s="71"/>
      <c r="AHD28" s="72"/>
      <c r="AHE28" s="70"/>
      <c r="AHF28" s="71"/>
      <c r="AHG28" s="71"/>
      <c r="AHH28" s="71"/>
      <c r="AHI28" s="71"/>
      <c r="AHJ28" s="71"/>
      <c r="AHK28" s="72"/>
      <c r="AHL28" s="70"/>
      <c r="AHM28" s="71"/>
      <c r="AHN28" s="71"/>
      <c r="AHO28" s="71"/>
      <c r="AHP28" s="71"/>
      <c r="AHQ28" s="71"/>
      <c r="AHR28" s="72"/>
      <c r="AHS28" s="70"/>
      <c r="AHT28" s="71"/>
      <c r="AHU28" s="71"/>
      <c r="AHV28" s="71"/>
      <c r="AHW28" s="71"/>
      <c r="AHX28" s="71"/>
      <c r="AHY28" s="72"/>
      <c r="AHZ28" s="70"/>
      <c r="AIA28" s="71"/>
      <c r="AIB28" s="71"/>
      <c r="AIC28" s="71"/>
      <c r="AID28" s="71"/>
      <c r="AIE28" s="71"/>
      <c r="AIF28" s="72"/>
      <c r="AIG28" s="70"/>
      <c r="AIH28" s="71"/>
      <c r="AII28" s="71"/>
      <c r="AIJ28" s="71"/>
      <c r="AIK28" s="71"/>
      <c r="AIL28" s="71"/>
      <c r="AIM28" s="72"/>
      <c r="AIN28" s="70"/>
      <c r="AIO28" s="71"/>
      <c r="AIP28" s="71"/>
      <c r="AIQ28" s="71"/>
      <c r="AIR28" s="71"/>
      <c r="AIS28" s="71"/>
      <c r="AIT28" s="72"/>
      <c r="AIU28" s="70"/>
      <c r="AIV28" s="71"/>
      <c r="AIW28" s="71"/>
      <c r="AIX28" s="71"/>
      <c r="AIY28" s="71"/>
      <c r="AIZ28" s="71"/>
      <c r="AJA28" s="72"/>
      <c r="AJB28" s="70"/>
      <c r="AJC28" s="71"/>
      <c r="AJD28" s="71"/>
      <c r="AJE28" s="71"/>
      <c r="AJF28" s="71"/>
      <c r="AJG28" s="71"/>
      <c r="AJH28" s="72"/>
      <c r="AJI28" s="70"/>
      <c r="AJJ28" s="71"/>
      <c r="AJK28" s="71"/>
      <c r="AJL28" s="71"/>
      <c r="AJM28" s="71"/>
      <c r="AJN28" s="71"/>
      <c r="AJO28" s="72"/>
      <c r="AJP28" s="70"/>
      <c r="AJQ28" s="71"/>
      <c r="AJR28" s="71"/>
      <c r="AJS28" s="71"/>
      <c r="AJT28" s="71"/>
      <c r="AJU28" s="71"/>
      <c r="AJV28" s="72"/>
      <c r="AJW28" s="70"/>
      <c r="AJX28" s="71"/>
      <c r="AJY28" s="71"/>
      <c r="AJZ28" s="71"/>
      <c r="AKA28" s="71"/>
      <c r="AKB28" s="71"/>
      <c r="AKC28" s="72"/>
      <c r="AKD28" s="70"/>
      <c r="AKE28" s="71"/>
      <c r="AKF28" s="71"/>
      <c r="AKG28" s="71"/>
      <c r="AKH28" s="71"/>
      <c r="AKI28" s="71"/>
      <c r="AKJ28" s="72"/>
      <c r="AKK28" s="70"/>
      <c r="AKL28" s="71"/>
      <c r="AKM28" s="71"/>
      <c r="AKN28" s="71"/>
      <c r="AKO28" s="71"/>
      <c r="AKP28" s="71"/>
      <c r="AKQ28" s="72"/>
      <c r="AKR28" s="70"/>
      <c r="AKS28" s="71"/>
      <c r="AKT28" s="71"/>
      <c r="AKU28" s="71"/>
      <c r="AKV28" s="71"/>
      <c r="AKW28" s="71"/>
      <c r="AKX28" s="72"/>
      <c r="AKY28" s="70"/>
      <c r="AKZ28" s="71"/>
      <c r="ALA28" s="71"/>
      <c r="ALB28" s="71"/>
      <c r="ALC28" s="71"/>
      <c r="ALD28" s="71"/>
      <c r="ALE28" s="72"/>
      <c r="ALF28" s="70"/>
      <c r="ALG28" s="71"/>
      <c r="ALH28" s="71"/>
      <c r="ALI28" s="71"/>
      <c r="ALJ28" s="71"/>
      <c r="ALK28" s="71"/>
      <c r="ALL28" s="72"/>
      <c r="ALM28" s="70"/>
      <c r="ALN28" s="71"/>
      <c r="ALO28" s="71"/>
      <c r="ALP28" s="71"/>
      <c r="ALQ28" s="71"/>
      <c r="ALR28" s="71"/>
      <c r="ALS28" s="72"/>
      <c r="ALT28" s="70"/>
      <c r="ALU28" s="71"/>
      <c r="ALV28" s="71"/>
      <c r="ALW28" s="71"/>
      <c r="ALX28" s="71"/>
      <c r="ALY28" s="71"/>
      <c r="ALZ28" s="72"/>
      <c r="AMA28" s="70"/>
      <c r="AMB28" s="71"/>
      <c r="AMC28" s="71"/>
      <c r="AMD28" s="71"/>
      <c r="AME28" s="71"/>
      <c r="AMF28" s="71"/>
      <c r="AMG28" s="72"/>
      <c r="AMH28" s="70"/>
      <c r="AMI28" s="71"/>
      <c r="AMJ28" s="71"/>
      <c r="AMK28" s="71"/>
      <c r="AML28" s="71"/>
      <c r="AMM28" s="71"/>
      <c r="AMN28" s="72"/>
      <c r="AMO28" s="70"/>
      <c r="AMP28" s="71"/>
      <c r="AMQ28" s="71"/>
      <c r="AMR28" s="71"/>
      <c r="AMS28" s="71"/>
      <c r="AMT28" s="71"/>
      <c r="AMU28" s="72"/>
      <c r="AMV28" s="70"/>
      <c r="AMW28" s="71"/>
      <c r="AMX28" s="71"/>
      <c r="AMY28" s="71"/>
      <c r="AMZ28" s="71"/>
      <c r="ANA28" s="71"/>
      <c r="ANB28" s="72"/>
      <c r="ANC28" s="70"/>
      <c r="AND28" s="71"/>
      <c r="ANE28" s="71"/>
      <c r="ANF28" s="71"/>
      <c r="ANG28" s="71"/>
      <c r="ANH28" s="71"/>
      <c r="ANI28" s="72"/>
      <c r="ANJ28" s="70"/>
      <c r="ANK28" s="71"/>
      <c r="ANL28" s="71"/>
      <c r="ANM28" s="71"/>
      <c r="ANN28" s="71"/>
      <c r="ANO28" s="71"/>
      <c r="ANP28" s="72"/>
      <c r="ANQ28" s="70"/>
      <c r="ANR28" s="71"/>
      <c r="ANS28" s="71"/>
      <c r="ANT28" s="71"/>
      <c r="ANU28" s="71"/>
      <c r="ANV28" s="71"/>
      <c r="ANW28" s="72"/>
      <c r="ANX28" s="70"/>
      <c r="ANY28" s="71"/>
      <c r="ANZ28" s="71"/>
      <c r="AOA28" s="71"/>
      <c r="AOB28" s="71"/>
      <c r="AOC28" s="71"/>
      <c r="AOD28" s="72"/>
      <c r="AOE28" s="70"/>
      <c r="AOF28" s="71"/>
      <c r="AOG28" s="71"/>
      <c r="AOH28" s="71"/>
      <c r="AOI28" s="71"/>
      <c r="AOJ28" s="71"/>
      <c r="AOK28" s="72"/>
      <c r="AOL28" s="70"/>
      <c r="AOM28" s="71"/>
      <c r="AON28" s="71"/>
      <c r="AOO28" s="71"/>
      <c r="AOP28" s="71"/>
      <c r="AOQ28" s="71"/>
      <c r="AOR28" s="72"/>
      <c r="AOS28" s="70"/>
      <c r="AOT28" s="71"/>
      <c r="AOU28" s="71"/>
      <c r="AOV28" s="71"/>
      <c r="AOW28" s="71"/>
      <c r="AOX28" s="71"/>
      <c r="AOY28" s="72"/>
      <c r="AOZ28" s="70"/>
      <c r="APA28" s="71"/>
      <c r="APB28" s="71"/>
      <c r="APC28" s="71"/>
      <c r="APD28" s="71"/>
      <c r="APE28" s="71"/>
      <c r="APF28" s="72"/>
      <c r="APG28" s="70"/>
      <c r="APH28" s="71"/>
      <c r="API28" s="71"/>
      <c r="APJ28" s="71"/>
      <c r="APK28" s="71"/>
      <c r="APL28" s="71"/>
      <c r="APM28" s="72"/>
      <c r="APN28" s="70"/>
      <c r="APO28" s="71"/>
      <c r="APP28" s="71"/>
      <c r="APQ28" s="71"/>
      <c r="APR28" s="71"/>
      <c r="APS28" s="71"/>
      <c r="APT28" s="72"/>
      <c r="APU28" s="70"/>
      <c r="APV28" s="71"/>
      <c r="APW28" s="71"/>
      <c r="APX28" s="71"/>
      <c r="APY28" s="71"/>
      <c r="APZ28" s="71"/>
      <c r="AQA28" s="72"/>
      <c r="AQB28" s="70"/>
      <c r="AQC28" s="71"/>
      <c r="AQD28" s="71"/>
      <c r="AQE28" s="71"/>
      <c r="AQF28" s="71"/>
      <c r="AQG28" s="71"/>
      <c r="AQH28" s="72"/>
      <c r="AQI28" s="70"/>
      <c r="AQJ28" s="71"/>
      <c r="AQK28" s="71"/>
      <c r="AQL28" s="71"/>
      <c r="AQM28" s="71"/>
      <c r="AQN28" s="71"/>
      <c r="AQO28" s="72"/>
      <c r="AQP28" s="70"/>
      <c r="AQQ28" s="71"/>
      <c r="AQR28" s="71"/>
      <c r="AQS28" s="71"/>
      <c r="AQT28" s="71"/>
      <c r="AQU28" s="71"/>
      <c r="AQV28" s="72"/>
      <c r="AQW28" s="70"/>
      <c r="AQX28" s="71"/>
      <c r="AQY28" s="71"/>
      <c r="AQZ28" s="71"/>
      <c r="ARA28" s="71"/>
      <c r="ARB28" s="71"/>
      <c r="ARC28" s="72"/>
      <c r="ARD28" s="70"/>
      <c r="ARE28" s="71"/>
      <c r="ARF28" s="71"/>
      <c r="ARG28" s="71"/>
      <c r="ARH28" s="71"/>
      <c r="ARI28" s="71"/>
      <c r="ARJ28" s="72"/>
      <c r="ARK28" s="70"/>
      <c r="ARL28" s="71"/>
      <c r="ARM28" s="71"/>
      <c r="ARN28" s="71"/>
      <c r="ARO28" s="71"/>
      <c r="ARP28" s="71"/>
      <c r="ARQ28" s="72"/>
      <c r="ARR28" s="70"/>
      <c r="ARS28" s="71"/>
      <c r="ART28" s="71"/>
      <c r="ARU28" s="71"/>
      <c r="ARV28" s="71"/>
      <c r="ARW28" s="71"/>
      <c r="ARX28" s="72"/>
      <c r="ARY28" s="70"/>
      <c r="ARZ28" s="71"/>
      <c r="ASA28" s="71"/>
      <c r="ASB28" s="71"/>
      <c r="ASC28" s="71"/>
      <c r="ASD28" s="71"/>
      <c r="ASE28" s="72"/>
      <c r="ASF28" s="70"/>
      <c r="ASG28" s="71"/>
      <c r="ASH28" s="71"/>
      <c r="ASI28" s="71"/>
      <c r="ASJ28" s="71"/>
      <c r="ASK28" s="71"/>
      <c r="ASL28" s="72"/>
      <c r="ASM28" s="70"/>
      <c r="ASN28" s="71"/>
      <c r="ASO28" s="71"/>
      <c r="ASP28" s="71"/>
      <c r="ASQ28" s="71"/>
      <c r="ASR28" s="71"/>
      <c r="ASS28" s="72"/>
      <c r="AST28" s="70"/>
      <c r="ASU28" s="71"/>
      <c r="ASV28" s="71"/>
      <c r="ASW28" s="71"/>
      <c r="ASX28" s="71"/>
      <c r="ASY28" s="71"/>
      <c r="ASZ28" s="72"/>
      <c r="ATA28" s="70"/>
      <c r="ATB28" s="71"/>
      <c r="ATC28" s="71"/>
      <c r="ATD28" s="71"/>
      <c r="ATE28" s="71"/>
      <c r="ATF28" s="71"/>
      <c r="ATG28" s="72"/>
      <c r="ATH28" s="70"/>
      <c r="ATI28" s="71"/>
      <c r="ATJ28" s="71"/>
      <c r="ATK28" s="71"/>
      <c r="ATL28" s="71"/>
      <c r="ATM28" s="71"/>
      <c r="ATN28" s="72"/>
      <c r="ATO28" s="70"/>
      <c r="ATP28" s="71"/>
      <c r="ATQ28" s="71"/>
      <c r="ATR28" s="71"/>
      <c r="ATS28" s="71"/>
      <c r="ATT28" s="71"/>
      <c r="ATU28" s="72"/>
      <c r="ATV28" s="70"/>
      <c r="ATW28" s="71"/>
      <c r="ATX28" s="71"/>
      <c r="ATY28" s="71"/>
      <c r="ATZ28" s="71"/>
      <c r="AUA28" s="71"/>
      <c r="AUB28" s="72"/>
      <c r="AUC28" s="70"/>
      <c r="AUD28" s="71"/>
      <c r="AUE28" s="71"/>
      <c r="AUF28" s="71"/>
      <c r="AUG28" s="71"/>
      <c r="AUH28" s="71"/>
      <c r="AUI28" s="72"/>
      <c r="AUJ28" s="70"/>
      <c r="AUK28" s="71"/>
      <c r="AUL28" s="71"/>
      <c r="AUM28" s="71"/>
      <c r="AUN28" s="71"/>
      <c r="AUO28" s="71"/>
      <c r="AUP28" s="72"/>
      <c r="AUQ28" s="70"/>
      <c r="AUR28" s="71"/>
      <c r="AUS28" s="71"/>
      <c r="AUT28" s="71"/>
      <c r="AUU28" s="71"/>
      <c r="AUV28" s="71"/>
      <c r="AUW28" s="72"/>
      <c r="AUX28" s="70"/>
      <c r="AUY28" s="71"/>
      <c r="AUZ28" s="71"/>
      <c r="AVA28" s="71"/>
      <c r="AVB28" s="71"/>
      <c r="AVC28" s="71"/>
      <c r="AVD28" s="72"/>
      <c r="AVE28" s="70"/>
      <c r="AVF28" s="71"/>
      <c r="AVG28" s="71"/>
      <c r="AVH28" s="71"/>
      <c r="AVI28" s="71"/>
      <c r="AVJ28" s="71"/>
      <c r="AVK28" s="72"/>
      <c r="AVL28" s="70"/>
      <c r="AVM28" s="71"/>
      <c r="AVN28" s="71"/>
      <c r="AVO28" s="71"/>
      <c r="AVP28" s="71"/>
      <c r="AVQ28" s="71"/>
      <c r="AVR28" s="72"/>
      <c r="AVS28" s="70"/>
      <c r="AVT28" s="71"/>
      <c r="AVU28" s="71"/>
      <c r="AVV28" s="71"/>
      <c r="AVW28" s="71"/>
      <c r="AVX28" s="71"/>
      <c r="AVY28" s="72"/>
      <c r="AVZ28" s="70"/>
      <c r="AWA28" s="71"/>
      <c r="AWB28" s="71"/>
      <c r="AWC28" s="71"/>
      <c r="AWD28" s="71"/>
      <c r="AWE28" s="71"/>
      <c r="AWF28" s="72"/>
      <c r="AWG28" s="70"/>
      <c r="AWH28" s="71"/>
      <c r="AWI28" s="71"/>
      <c r="AWJ28" s="71"/>
      <c r="AWK28" s="71"/>
      <c r="AWL28" s="71"/>
      <c r="AWM28" s="72"/>
      <c r="AWN28" s="70"/>
      <c r="AWO28" s="71"/>
      <c r="AWP28" s="71"/>
      <c r="AWQ28" s="71"/>
      <c r="AWR28" s="71"/>
      <c r="AWS28" s="71"/>
      <c r="AWT28" s="72"/>
      <c r="AWU28" s="70"/>
      <c r="AWV28" s="71"/>
      <c r="AWW28" s="71"/>
      <c r="AWX28" s="71"/>
      <c r="AWY28" s="71"/>
      <c r="AWZ28" s="71"/>
      <c r="AXA28" s="72"/>
      <c r="AXB28" s="70"/>
      <c r="AXC28" s="71"/>
      <c r="AXD28" s="71"/>
      <c r="AXE28" s="71"/>
      <c r="AXF28" s="71"/>
      <c r="AXG28" s="71"/>
      <c r="AXH28" s="72"/>
      <c r="AXI28" s="70"/>
      <c r="AXJ28" s="71"/>
      <c r="AXK28" s="71"/>
      <c r="AXL28" s="71"/>
      <c r="AXM28" s="71"/>
      <c r="AXN28" s="71"/>
      <c r="AXO28" s="72"/>
      <c r="AXP28" s="70"/>
      <c r="AXQ28" s="71"/>
      <c r="AXR28" s="71"/>
      <c r="AXS28" s="71"/>
      <c r="AXT28" s="71"/>
      <c r="AXU28" s="71"/>
      <c r="AXV28" s="72"/>
      <c r="AXW28" s="70"/>
      <c r="AXX28" s="71"/>
      <c r="AXY28" s="71"/>
      <c r="AXZ28" s="71"/>
      <c r="AYA28" s="71"/>
      <c r="AYB28" s="71"/>
      <c r="AYC28" s="72"/>
      <c r="AYD28" s="70"/>
      <c r="AYE28" s="71"/>
      <c r="AYF28" s="71"/>
      <c r="AYG28" s="71"/>
      <c r="AYH28" s="71"/>
      <c r="AYI28" s="71"/>
      <c r="AYJ28" s="72"/>
      <c r="AYK28" s="70"/>
      <c r="AYL28" s="71"/>
      <c r="AYM28" s="71"/>
      <c r="AYN28" s="71"/>
      <c r="AYO28" s="71"/>
      <c r="AYP28" s="71"/>
      <c r="AYQ28" s="72"/>
      <c r="AYR28" s="70"/>
      <c r="AYS28" s="71"/>
      <c r="AYT28" s="71"/>
      <c r="AYU28" s="71"/>
      <c r="AYV28" s="71"/>
      <c r="AYW28" s="71"/>
      <c r="AYX28" s="72"/>
      <c r="AYY28" s="70"/>
      <c r="AYZ28" s="71"/>
      <c r="AZA28" s="71"/>
      <c r="AZB28" s="71"/>
      <c r="AZC28" s="71"/>
      <c r="AZD28" s="71"/>
      <c r="AZE28" s="72"/>
      <c r="AZF28" s="70"/>
      <c r="AZG28" s="71"/>
      <c r="AZH28" s="71"/>
      <c r="AZI28" s="71"/>
      <c r="AZJ28" s="71"/>
      <c r="AZK28" s="71"/>
      <c r="AZL28" s="72"/>
      <c r="AZM28" s="70"/>
      <c r="AZN28" s="71"/>
      <c r="AZO28" s="71"/>
      <c r="AZP28" s="71"/>
      <c r="AZQ28" s="71"/>
      <c r="AZR28" s="71"/>
      <c r="AZS28" s="72"/>
      <c r="AZT28" s="70"/>
      <c r="AZU28" s="71"/>
      <c r="AZV28" s="71"/>
      <c r="AZW28" s="71"/>
      <c r="AZX28" s="71"/>
      <c r="AZY28" s="71"/>
      <c r="AZZ28" s="72"/>
      <c r="BAA28" s="70"/>
      <c r="BAB28" s="71"/>
      <c r="BAC28" s="71"/>
      <c r="BAD28" s="71"/>
      <c r="BAE28" s="71"/>
      <c r="BAF28" s="71"/>
      <c r="BAG28" s="72"/>
      <c r="BAH28" s="70"/>
      <c r="BAI28" s="71"/>
      <c r="BAJ28" s="71"/>
      <c r="BAK28" s="71"/>
      <c r="BAL28" s="71"/>
      <c r="BAM28" s="71"/>
      <c r="BAN28" s="72"/>
      <c r="BAO28" s="70"/>
      <c r="BAP28" s="71"/>
      <c r="BAQ28" s="71"/>
      <c r="BAR28" s="71"/>
      <c r="BAS28" s="71"/>
      <c r="BAT28" s="71"/>
      <c r="BAU28" s="72"/>
      <c r="BAV28" s="70"/>
      <c r="BAW28" s="71"/>
      <c r="BAX28" s="71"/>
      <c r="BAY28" s="71"/>
      <c r="BAZ28" s="71"/>
      <c r="BBA28" s="71"/>
      <c r="BBB28" s="72"/>
      <c r="BBC28" s="70"/>
      <c r="BBD28" s="71"/>
      <c r="BBE28" s="71"/>
      <c r="BBF28" s="71"/>
      <c r="BBG28" s="71"/>
      <c r="BBH28" s="71"/>
      <c r="BBI28" s="72"/>
      <c r="BBJ28" s="70"/>
      <c r="BBK28" s="71"/>
      <c r="BBL28" s="71"/>
      <c r="BBM28" s="71"/>
      <c r="BBN28" s="71"/>
      <c r="BBO28" s="71"/>
      <c r="BBP28" s="72"/>
      <c r="BBQ28" s="70"/>
      <c r="BBR28" s="71"/>
      <c r="BBS28" s="71"/>
      <c r="BBT28" s="71"/>
      <c r="BBU28" s="71"/>
      <c r="BBV28" s="71"/>
      <c r="BBW28" s="72"/>
      <c r="BBX28" s="70"/>
      <c r="BBY28" s="71"/>
      <c r="BBZ28" s="71"/>
      <c r="BCA28" s="71"/>
      <c r="BCB28" s="71"/>
      <c r="BCC28" s="71"/>
      <c r="BCD28" s="72"/>
      <c r="BCE28" s="70"/>
      <c r="BCF28" s="71"/>
      <c r="BCG28" s="71"/>
      <c r="BCH28" s="71"/>
      <c r="BCI28" s="71"/>
      <c r="BCJ28" s="71"/>
      <c r="BCK28" s="72"/>
      <c r="BCL28" s="70"/>
      <c r="BCM28" s="71"/>
      <c r="BCN28" s="71"/>
      <c r="BCO28" s="71"/>
      <c r="BCP28" s="71"/>
      <c r="BCQ28" s="71"/>
      <c r="BCR28" s="72"/>
      <c r="BCS28" s="70"/>
      <c r="BCT28" s="71"/>
      <c r="BCU28" s="71"/>
      <c r="BCV28" s="71"/>
      <c r="BCW28" s="71"/>
      <c r="BCX28" s="71"/>
      <c r="BCY28" s="72"/>
      <c r="BCZ28" s="70"/>
      <c r="BDA28" s="71"/>
      <c r="BDB28" s="71"/>
      <c r="BDC28" s="71"/>
      <c r="BDD28" s="71"/>
      <c r="BDE28" s="71"/>
      <c r="BDF28" s="72"/>
      <c r="BDG28" s="70"/>
      <c r="BDH28" s="71"/>
      <c r="BDI28" s="71"/>
      <c r="BDJ28" s="71"/>
      <c r="BDK28" s="71"/>
      <c r="BDL28" s="71"/>
      <c r="BDM28" s="72"/>
      <c r="BDN28" s="70"/>
      <c r="BDO28" s="71"/>
      <c r="BDP28" s="71"/>
      <c r="BDQ28" s="71"/>
      <c r="BDR28" s="71"/>
      <c r="BDS28" s="71"/>
      <c r="BDT28" s="72"/>
      <c r="BDU28" s="70"/>
      <c r="BDV28" s="71"/>
      <c r="BDW28" s="71"/>
      <c r="BDX28" s="71"/>
      <c r="BDY28" s="71"/>
      <c r="BDZ28" s="71"/>
      <c r="BEA28" s="72"/>
      <c r="BEB28" s="70"/>
      <c r="BEC28" s="71"/>
      <c r="BED28" s="71"/>
      <c r="BEE28" s="71"/>
      <c r="BEF28" s="71"/>
      <c r="BEG28" s="71"/>
      <c r="BEH28" s="72"/>
      <c r="BEI28" s="70"/>
      <c r="BEJ28" s="71"/>
      <c r="BEK28" s="71"/>
      <c r="BEL28" s="71"/>
      <c r="BEM28" s="71"/>
      <c r="BEN28" s="71"/>
      <c r="BEO28" s="72"/>
      <c r="BEP28" s="70"/>
      <c r="BEQ28" s="71"/>
      <c r="BER28" s="71"/>
      <c r="BES28" s="71"/>
      <c r="BET28" s="71"/>
      <c r="BEU28" s="71"/>
      <c r="BEV28" s="72"/>
      <c r="BEW28" s="70"/>
      <c r="BEX28" s="71"/>
      <c r="BEY28" s="71"/>
      <c r="BEZ28" s="71"/>
      <c r="BFA28" s="71"/>
      <c r="BFB28" s="71"/>
      <c r="BFC28" s="72"/>
      <c r="BFD28" s="70"/>
      <c r="BFE28" s="71"/>
      <c r="BFF28" s="71"/>
      <c r="BFG28" s="71"/>
      <c r="BFH28" s="71"/>
      <c r="BFI28" s="71"/>
      <c r="BFJ28" s="72"/>
      <c r="BFK28" s="70"/>
      <c r="BFL28" s="71"/>
      <c r="BFM28" s="71"/>
      <c r="BFN28" s="71"/>
      <c r="BFO28" s="71"/>
      <c r="BFP28" s="71"/>
      <c r="BFQ28" s="72"/>
      <c r="BFR28" s="70"/>
      <c r="BFS28" s="71"/>
      <c r="BFT28" s="71"/>
      <c r="BFU28" s="71"/>
      <c r="BFV28" s="71"/>
      <c r="BFW28" s="71"/>
      <c r="BFX28" s="72"/>
      <c r="BFY28" s="70"/>
      <c r="BFZ28" s="71"/>
      <c r="BGA28" s="71"/>
      <c r="BGB28" s="71"/>
      <c r="BGC28" s="71"/>
      <c r="BGD28" s="71"/>
      <c r="BGE28" s="72"/>
      <c r="BGF28" s="70"/>
      <c r="BGG28" s="71"/>
      <c r="BGH28" s="71"/>
      <c r="BGI28" s="71"/>
      <c r="BGJ28" s="71"/>
      <c r="BGK28" s="71"/>
      <c r="BGL28" s="72"/>
      <c r="BGM28" s="70"/>
      <c r="BGN28" s="71"/>
      <c r="BGO28" s="71"/>
      <c r="BGP28" s="71"/>
      <c r="BGQ28" s="71"/>
      <c r="BGR28" s="71"/>
      <c r="BGS28" s="72"/>
      <c r="BGT28" s="70"/>
      <c r="BGU28" s="71"/>
      <c r="BGV28" s="71"/>
      <c r="BGW28" s="71"/>
      <c r="BGX28" s="71"/>
      <c r="BGY28" s="71"/>
      <c r="BGZ28" s="72"/>
      <c r="BHA28" s="70"/>
      <c r="BHB28" s="71"/>
      <c r="BHC28" s="71"/>
      <c r="BHD28" s="71"/>
      <c r="BHE28" s="71"/>
      <c r="BHF28" s="71"/>
      <c r="BHG28" s="72"/>
      <c r="BHH28" s="70"/>
      <c r="BHI28" s="71"/>
      <c r="BHJ28" s="71"/>
      <c r="BHK28" s="71"/>
      <c r="BHL28" s="71"/>
      <c r="BHM28" s="71"/>
      <c r="BHN28" s="72"/>
      <c r="BHO28" s="70"/>
      <c r="BHP28" s="71"/>
      <c r="BHQ28" s="71"/>
      <c r="BHR28" s="71"/>
      <c r="BHS28" s="71"/>
      <c r="BHT28" s="71"/>
      <c r="BHU28" s="72"/>
      <c r="BHV28" s="70"/>
      <c r="BHW28" s="71"/>
      <c r="BHX28" s="71"/>
      <c r="BHY28" s="71"/>
      <c r="BHZ28" s="71"/>
      <c r="BIA28" s="71"/>
      <c r="BIB28" s="72"/>
      <c r="BIC28" s="70"/>
      <c r="BID28" s="71"/>
      <c r="BIE28" s="71"/>
      <c r="BIF28" s="71"/>
      <c r="BIG28" s="71"/>
      <c r="BIH28" s="71"/>
      <c r="BII28" s="72"/>
      <c r="BIJ28" s="70"/>
      <c r="BIK28" s="71"/>
      <c r="BIL28" s="71"/>
      <c r="BIM28" s="71"/>
      <c r="BIN28" s="71"/>
      <c r="BIO28" s="71"/>
      <c r="BIP28" s="72"/>
      <c r="BIQ28" s="70"/>
      <c r="BIR28" s="71"/>
      <c r="BIS28" s="71"/>
      <c r="BIT28" s="71"/>
      <c r="BIU28" s="71"/>
      <c r="BIV28" s="71"/>
      <c r="BIW28" s="72"/>
      <c r="BIX28" s="70"/>
      <c r="BIY28" s="71"/>
      <c r="BIZ28" s="71"/>
      <c r="BJA28" s="71"/>
      <c r="BJB28" s="71"/>
      <c r="BJC28" s="71"/>
      <c r="BJD28" s="72"/>
      <c r="BJE28" s="70"/>
      <c r="BJF28" s="71"/>
      <c r="BJG28" s="71"/>
      <c r="BJH28" s="71"/>
      <c r="BJI28" s="71"/>
      <c r="BJJ28" s="71"/>
      <c r="BJK28" s="72"/>
      <c r="BJL28" s="70"/>
      <c r="BJM28" s="71"/>
      <c r="BJN28" s="71"/>
      <c r="BJO28" s="71"/>
      <c r="BJP28" s="71"/>
      <c r="BJQ28" s="71"/>
      <c r="BJR28" s="72"/>
      <c r="BJS28" s="70"/>
      <c r="BJT28" s="71"/>
      <c r="BJU28" s="71"/>
      <c r="BJV28" s="71"/>
      <c r="BJW28" s="71"/>
      <c r="BJX28" s="71"/>
      <c r="BJY28" s="72"/>
      <c r="BJZ28" s="70"/>
      <c r="BKA28" s="71"/>
      <c r="BKB28" s="71"/>
      <c r="BKC28" s="71"/>
      <c r="BKD28" s="71"/>
      <c r="BKE28" s="71"/>
      <c r="BKF28" s="72"/>
      <c r="BKG28" s="70"/>
      <c r="BKH28" s="71"/>
      <c r="BKI28" s="71"/>
      <c r="BKJ28" s="71"/>
      <c r="BKK28" s="71"/>
      <c r="BKL28" s="71"/>
      <c r="BKM28" s="72"/>
      <c r="BKN28" s="70"/>
      <c r="BKO28" s="71"/>
      <c r="BKP28" s="71"/>
      <c r="BKQ28" s="71"/>
      <c r="BKR28" s="71"/>
      <c r="BKS28" s="71"/>
      <c r="BKT28" s="72"/>
      <c r="BKU28" s="70"/>
      <c r="BKV28" s="71"/>
      <c r="BKW28" s="71"/>
      <c r="BKX28" s="71"/>
      <c r="BKY28" s="71"/>
      <c r="BKZ28" s="71"/>
      <c r="BLA28" s="72"/>
      <c r="BLB28" s="70"/>
      <c r="BLC28" s="71"/>
      <c r="BLD28" s="71"/>
      <c r="BLE28" s="71"/>
      <c r="BLF28" s="71"/>
      <c r="BLG28" s="71"/>
      <c r="BLH28" s="72"/>
      <c r="BLI28" s="70"/>
      <c r="BLJ28" s="71"/>
      <c r="BLK28" s="71"/>
      <c r="BLL28" s="71"/>
      <c r="BLM28" s="71"/>
      <c r="BLN28" s="71"/>
      <c r="BLO28" s="72"/>
      <c r="BLP28" s="70"/>
      <c r="BLQ28" s="71"/>
      <c r="BLR28" s="71"/>
      <c r="BLS28" s="71"/>
      <c r="BLT28" s="71"/>
      <c r="BLU28" s="71"/>
      <c r="BLV28" s="72"/>
      <c r="BLW28" s="70"/>
      <c r="BLX28" s="71"/>
      <c r="BLY28" s="71"/>
      <c r="BLZ28" s="71"/>
      <c r="BMA28" s="71"/>
      <c r="BMB28" s="71"/>
      <c r="BMC28" s="72"/>
      <c r="BMD28" s="70"/>
      <c r="BME28" s="71"/>
      <c r="BMF28" s="71"/>
      <c r="BMG28" s="71"/>
      <c r="BMH28" s="71"/>
      <c r="BMI28" s="71"/>
      <c r="BMJ28" s="72"/>
      <c r="BMK28" s="70"/>
      <c r="BML28" s="71"/>
      <c r="BMM28" s="71"/>
      <c r="BMN28" s="71"/>
      <c r="BMO28" s="71"/>
      <c r="BMP28" s="71"/>
      <c r="BMQ28" s="72"/>
      <c r="BMR28" s="70"/>
      <c r="BMS28" s="71"/>
      <c r="BMT28" s="71"/>
      <c r="BMU28" s="71"/>
      <c r="BMV28" s="71"/>
      <c r="BMW28" s="71"/>
      <c r="BMX28" s="72"/>
      <c r="BMY28" s="70"/>
      <c r="BMZ28" s="71"/>
      <c r="BNA28" s="71"/>
      <c r="BNB28" s="71"/>
      <c r="BNC28" s="71"/>
      <c r="BND28" s="71"/>
      <c r="BNE28" s="72"/>
      <c r="BNF28" s="70"/>
      <c r="BNG28" s="71"/>
      <c r="BNH28" s="71"/>
      <c r="BNI28" s="71"/>
      <c r="BNJ28" s="71"/>
      <c r="BNK28" s="71"/>
      <c r="BNL28" s="72"/>
      <c r="BNM28" s="70"/>
      <c r="BNN28" s="71"/>
      <c r="BNO28" s="71"/>
      <c r="BNP28" s="71"/>
      <c r="BNQ28" s="71"/>
      <c r="BNR28" s="71"/>
      <c r="BNS28" s="72"/>
      <c r="BNT28" s="70"/>
      <c r="BNU28" s="71"/>
      <c r="BNV28" s="71"/>
      <c r="BNW28" s="71"/>
      <c r="BNX28" s="71"/>
      <c r="BNY28" s="71"/>
      <c r="BNZ28" s="72"/>
      <c r="BOA28" s="70"/>
      <c r="BOB28" s="71"/>
      <c r="BOC28" s="71"/>
      <c r="BOD28" s="71"/>
      <c r="BOE28" s="71"/>
      <c r="BOF28" s="71"/>
      <c r="BOG28" s="72"/>
      <c r="BOH28" s="70"/>
      <c r="BOI28" s="71"/>
      <c r="BOJ28" s="71"/>
      <c r="BOK28" s="71"/>
      <c r="BOL28" s="71"/>
      <c r="BOM28" s="71"/>
      <c r="BON28" s="72"/>
      <c r="BOO28" s="70"/>
      <c r="BOP28" s="71"/>
      <c r="BOQ28" s="71"/>
      <c r="BOR28" s="71"/>
      <c r="BOS28" s="71"/>
      <c r="BOT28" s="71"/>
      <c r="BOU28" s="72"/>
      <c r="BOV28" s="70"/>
      <c r="BOW28" s="71"/>
      <c r="BOX28" s="71"/>
      <c r="BOY28" s="71"/>
      <c r="BOZ28" s="71"/>
      <c r="BPA28" s="71"/>
      <c r="BPB28" s="72"/>
      <c r="BPC28" s="70"/>
      <c r="BPD28" s="71"/>
      <c r="BPE28" s="71"/>
      <c r="BPF28" s="71"/>
      <c r="BPG28" s="71"/>
      <c r="BPH28" s="71"/>
      <c r="BPI28" s="72"/>
      <c r="BPJ28" s="70"/>
      <c r="BPK28" s="71"/>
      <c r="BPL28" s="71"/>
      <c r="BPM28" s="71"/>
      <c r="BPN28" s="71"/>
      <c r="BPO28" s="71"/>
      <c r="BPP28" s="72"/>
      <c r="BPQ28" s="70"/>
      <c r="BPR28" s="71"/>
      <c r="BPS28" s="71"/>
      <c r="BPT28" s="71"/>
      <c r="BPU28" s="71"/>
      <c r="BPV28" s="71"/>
      <c r="BPW28" s="72"/>
      <c r="BPX28" s="70"/>
      <c r="BPY28" s="71"/>
      <c r="BPZ28" s="71"/>
      <c r="BQA28" s="71"/>
      <c r="BQB28" s="71"/>
      <c r="BQC28" s="71"/>
      <c r="BQD28" s="72"/>
      <c r="BQE28" s="70"/>
      <c r="BQF28" s="71"/>
      <c r="BQG28" s="71"/>
      <c r="BQH28" s="71"/>
      <c r="BQI28" s="71"/>
      <c r="BQJ28" s="71"/>
      <c r="BQK28" s="72"/>
      <c r="BQL28" s="70"/>
      <c r="BQM28" s="71"/>
      <c r="BQN28" s="71"/>
      <c r="BQO28" s="71"/>
      <c r="BQP28" s="71"/>
      <c r="BQQ28" s="71"/>
      <c r="BQR28" s="72"/>
      <c r="BQS28" s="70"/>
      <c r="BQT28" s="71"/>
      <c r="BQU28" s="71"/>
      <c r="BQV28" s="71"/>
      <c r="BQW28" s="71"/>
      <c r="BQX28" s="71"/>
      <c r="BQY28" s="72"/>
      <c r="BQZ28" s="70"/>
      <c r="BRA28" s="71"/>
      <c r="BRB28" s="71"/>
      <c r="BRC28" s="71"/>
      <c r="BRD28" s="71"/>
      <c r="BRE28" s="71"/>
      <c r="BRF28" s="72"/>
      <c r="BRG28" s="70"/>
      <c r="BRH28" s="71"/>
      <c r="BRI28" s="71"/>
      <c r="BRJ28" s="71"/>
      <c r="BRK28" s="71"/>
      <c r="BRL28" s="71"/>
      <c r="BRM28" s="72"/>
      <c r="BRN28" s="70"/>
      <c r="BRO28" s="71"/>
      <c r="BRP28" s="71"/>
      <c r="BRQ28" s="71"/>
      <c r="BRR28" s="71"/>
      <c r="BRS28" s="71"/>
      <c r="BRT28" s="72"/>
      <c r="BRU28" s="70"/>
      <c r="BRV28" s="71"/>
      <c r="BRW28" s="71"/>
      <c r="BRX28" s="71"/>
      <c r="BRY28" s="71"/>
      <c r="BRZ28" s="71"/>
      <c r="BSA28" s="72"/>
      <c r="BSB28" s="70"/>
      <c r="BSC28" s="71"/>
      <c r="BSD28" s="71"/>
      <c r="BSE28" s="71"/>
      <c r="BSF28" s="71"/>
      <c r="BSG28" s="71"/>
      <c r="BSH28" s="72"/>
      <c r="BSI28" s="70"/>
      <c r="BSJ28" s="71"/>
      <c r="BSK28" s="71"/>
      <c r="BSL28" s="71"/>
      <c r="BSM28" s="71"/>
      <c r="BSN28" s="71"/>
      <c r="BSO28" s="72"/>
      <c r="BSP28" s="70"/>
      <c r="BSQ28" s="71"/>
      <c r="BSR28" s="71"/>
      <c r="BSS28" s="71"/>
      <c r="BST28" s="71"/>
      <c r="BSU28" s="71"/>
      <c r="BSV28" s="72"/>
      <c r="BSW28" s="70"/>
      <c r="BSX28" s="71"/>
      <c r="BSY28" s="71"/>
      <c r="BSZ28" s="71"/>
      <c r="BTA28" s="71"/>
      <c r="BTB28" s="71"/>
      <c r="BTC28" s="72"/>
      <c r="BTD28" s="70"/>
      <c r="BTE28" s="71"/>
      <c r="BTF28" s="71"/>
      <c r="BTG28" s="71"/>
      <c r="BTH28" s="71"/>
      <c r="BTI28" s="71"/>
      <c r="BTJ28" s="72"/>
      <c r="BTK28" s="70"/>
      <c r="BTL28" s="71"/>
      <c r="BTM28" s="71"/>
      <c r="BTN28" s="71"/>
      <c r="BTO28" s="71"/>
      <c r="BTP28" s="71"/>
      <c r="BTQ28" s="72"/>
      <c r="BTR28" s="70"/>
      <c r="BTS28" s="71"/>
      <c r="BTT28" s="71"/>
      <c r="BTU28" s="71"/>
      <c r="BTV28" s="71"/>
      <c r="BTW28" s="71"/>
      <c r="BTX28" s="72"/>
      <c r="BTY28" s="70"/>
      <c r="BTZ28" s="71"/>
      <c r="BUA28" s="71"/>
      <c r="BUB28" s="71"/>
      <c r="BUC28" s="71"/>
      <c r="BUD28" s="71"/>
      <c r="BUE28" s="72"/>
      <c r="BUF28" s="70"/>
      <c r="BUG28" s="71"/>
      <c r="BUH28" s="71"/>
      <c r="BUI28" s="71"/>
      <c r="BUJ28" s="71"/>
      <c r="BUK28" s="71"/>
      <c r="BUL28" s="72"/>
      <c r="BUM28" s="70"/>
      <c r="BUN28" s="71"/>
      <c r="BUO28" s="71"/>
      <c r="BUP28" s="71"/>
      <c r="BUQ28" s="71"/>
      <c r="BUR28" s="71"/>
      <c r="BUS28" s="72"/>
      <c r="BUT28" s="70"/>
      <c r="BUU28" s="71"/>
      <c r="BUV28" s="71"/>
      <c r="BUW28" s="71"/>
      <c r="BUX28" s="71"/>
      <c r="BUY28" s="71"/>
      <c r="BUZ28" s="72"/>
      <c r="BVA28" s="70"/>
      <c r="BVB28" s="71"/>
      <c r="BVC28" s="71"/>
      <c r="BVD28" s="71"/>
      <c r="BVE28" s="71"/>
      <c r="BVF28" s="71"/>
      <c r="BVG28" s="72"/>
      <c r="BVH28" s="70"/>
      <c r="BVI28" s="71"/>
      <c r="BVJ28" s="71"/>
      <c r="BVK28" s="71"/>
      <c r="BVL28" s="71"/>
      <c r="BVM28" s="71"/>
      <c r="BVN28" s="72"/>
      <c r="BVO28" s="70"/>
      <c r="BVP28" s="71"/>
      <c r="BVQ28" s="71"/>
      <c r="BVR28" s="71"/>
      <c r="BVS28" s="71"/>
      <c r="BVT28" s="71"/>
      <c r="BVU28" s="72"/>
      <c r="BVV28" s="70"/>
      <c r="BVW28" s="71"/>
      <c r="BVX28" s="71"/>
      <c r="BVY28" s="71"/>
      <c r="BVZ28" s="71"/>
      <c r="BWA28" s="71"/>
      <c r="BWB28" s="72"/>
      <c r="BWC28" s="70"/>
      <c r="BWD28" s="71"/>
      <c r="BWE28" s="71"/>
      <c r="BWF28" s="71"/>
      <c r="BWG28" s="71"/>
      <c r="BWH28" s="71"/>
      <c r="BWI28" s="72"/>
      <c r="BWJ28" s="70"/>
      <c r="BWK28" s="71"/>
      <c r="BWL28" s="71"/>
      <c r="BWM28" s="71"/>
      <c r="BWN28" s="71"/>
      <c r="BWO28" s="71"/>
      <c r="BWP28" s="72"/>
      <c r="BWQ28" s="70"/>
      <c r="BWR28" s="71"/>
      <c r="BWS28" s="71"/>
      <c r="BWT28" s="71"/>
      <c r="BWU28" s="71"/>
      <c r="BWV28" s="71"/>
      <c r="BWW28" s="72"/>
      <c r="BWX28" s="70"/>
      <c r="BWY28" s="71"/>
      <c r="BWZ28" s="71"/>
      <c r="BXA28" s="71"/>
      <c r="BXB28" s="71"/>
      <c r="BXC28" s="71"/>
      <c r="BXD28" s="72"/>
      <c r="BXE28" s="70"/>
      <c r="BXF28" s="71"/>
      <c r="BXG28" s="71"/>
      <c r="BXH28" s="71"/>
      <c r="BXI28" s="71"/>
      <c r="BXJ28" s="71"/>
      <c r="BXK28" s="72"/>
      <c r="BXL28" s="70"/>
      <c r="BXM28" s="71"/>
      <c r="BXN28" s="71"/>
      <c r="BXO28" s="71"/>
      <c r="BXP28" s="71"/>
      <c r="BXQ28" s="71"/>
      <c r="BXR28" s="72"/>
      <c r="BXS28" s="70"/>
      <c r="BXT28" s="71"/>
      <c r="BXU28" s="71"/>
      <c r="BXV28" s="71"/>
      <c r="BXW28" s="71"/>
      <c r="BXX28" s="71"/>
      <c r="BXY28" s="72"/>
      <c r="BXZ28" s="70"/>
      <c r="BYA28" s="71"/>
      <c r="BYB28" s="71"/>
      <c r="BYC28" s="71"/>
      <c r="BYD28" s="71"/>
      <c r="BYE28" s="71"/>
      <c r="BYF28" s="72"/>
      <c r="BYG28" s="70"/>
      <c r="BYH28" s="71"/>
      <c r="BYI28" s="71"/>
      <c r="BYJ28" s="71"/>
      <c r="BYK28" s="71"/>
      <c r="BYL28" s="71"/>
      <c r="BYM28" s="72"/>
      <c r="BYN28" s="70"/>
      <c r="BYO28" s="71"/>
      <c r="BYP28" s="71"/>
      <c r="BYQ28" s="71"/>
      <c r="BYR28" s="71"/>
      <c r="BYS28" s="71"/>
      <c r="BYT28" s="72"/>
      <c r="BYU28" s="70"/>
      <c r="BYV28" s="71"/>
      <c r="BYW28" s="71"/>
      <c r="BYX28" s="71"/>
      <c r="BYY28" s="71"/>
      <c r="BYZ28" s="71"/>
      <c r="BZA28" s="72"/>
      <c r="BZB28" s="70"/>
      <c r="BZC28" s="71"/>
      <c r="BZD28" s="71"/>
      <c r="BZE28" s="71"/>
      <c r="BZF28" s="71"/>
      <c r="BZG28" s="71"/>
      <c r="BZH28" s="72"/>
      <c r="BZI28" s="70"/>
      <c r="BZJ28" s="71"/>
      <c r="BZK28" s="71"/>
      <c r="BZL28" s="71"/>
      <c r="BZM28" s="71"/>
      <c r="BZN28" s="71"/>
      <c r="BZO28" s="72"/>
      <c r="BZP28" s="70"/>
      <c r="BZQ28" s="71"/>
      <c r="BZR28" s="71">
        <v>1</v>
      </c>
      <c r="BZS28" s="71"/>
      <c r="BZT28" s="71"/>
      <c r="BZU28" s="71"/>
      <c r="BZV28" s="72"/>
      <c r="BZW28" s="70"/>
      <c r="BZX28" s="71"/>
      <c r="BZY28" s="71"/>
      <c r="BZZ28" s="71"/>
      <c r="CAA28" s="71"/>
      <c r="CAB28" s="71"/>
      <c r="CAC28" s="72"/>
      <c r="CAD28" s="70"/>
      <c r="CAE28" s="71"/>
      <c r="CAF28" s="71"/>
      <c r="CAG28" s="71"/>
      <c r="CAH28" s="71"/>
      <c r="CAI28" s="71"/>
      <c r="CAJ28" s="72"/>
      <c r="CAK28" s="70">
        <v>1</v>
      </c>
      <c r="CAL28" s="71"/>
      <c r="CAM28" s="71"/>
      <c r="CAN28" s="71"/>
      <c r="CAO28" s="71"/>
      <c r="CAP28" s="71"/>
      <c r="CAQ28" s="72"/>
      <c r="CAR28" s="70"/>
      <c r="CAS28" s="71"/>
      <c r="CAT28" s="71"/>
      <c r="CAU28" s="71"/>
      <c r="CAV28" s="71"/>
      <c r="CAW28" s="71"/>
      <c r="CAX28" s="72"/>
      <c r="CAY28" s="70"/>
      <c r="CAZ28" s="71"/>
      <c r="CBA28" s="71"/>
      <c r="CBB28" s="71"/>
      <c r="CBC28" s="71"/>
      <c r="CBD28" s="71"/>
      <c r="CBE28" s="72"/>
      <c r="CBF28" s="70"/>
      <c r="CBG28" s="71"/>
      <c r="CBH28" s="71"/>
      <c r="CBI28" s="71"/>
      <c r="CBJ28" s="71"/>
      <c r="CBK28" s="71"/>
      <c r="CBL28" s="72"/>
      <c r="CBM28" s="70"/>
      <c r="CBN28" s="71"/>
      <c r="CBO28" s="71">
        <v>1</v>
      </c>
      <c r="CBP28" s="71"/>
      <c r="CBQ28" s="71"/>
      <c r="CBR28" s="71"/>
      <c r="CBS28" s="72"/>
      <c r="CBT28" s="70">
        <v>1</v>
      </c>
      <c r="CBU28" s="71"/>
      <c r="CBV28" s="71"/>
      <c r="CBW28" s="71"/>
      <c r="CBX28" s="71"/>
      <c r="CBY28" s="71"/>
      <c r="CBZ28" s="72"/>
      <c r="CCA28" s="70"/>
      <c r="CCB28" s="71"/>
      <c r="CCC28" s="71"/>
      <c r="CCD28" s="71"/>
      <c r="CCE28" s="71"/>
      <c r="CCF28" s="71"/>
      <c r="CCG28" s="72"/>
      <c r="CCH28" s="70"/>
      <c r="CCI28" s="71"/>
      <c r="CCJ28" s="71"/>
      <c r="CCK28" s="71"/>
      <c r="CCL28" s="71"/>
      <c r="CCM28" s="71"/>
      <c r="CCN28" s="72"/>
      <c r="CCO28" s="70"/>
      <c r="CCP28" s="71"/>
      <c r="CCQ28" s="71"/>
      <c r="CCR28" s="71"/>
      <c r="CCS28" s="71"/>
      <c r="CCT28" s="71"/>
      <c r="CCU28" s="72"/>
      <c r="CCV28" s="70"/>
      <c r="CCW28" s="71"/>
      <c r="CCX28" s="71"/>
      <c r="CCY28" s="71"/>
      <c r="CCZ28" s="71"/>
      <c r="CDA28" s="71"/>
      <c r="CDB28" s="72"/>
      <c r="CDC28" s="70"/>
      <c r="CDD28" s="71"/>
      <c r="CDE28" s="71"/>
      <c r="CDF28" s="71"/>
      <c r="CDG28" s="71"/>
      <c r="CDH28" s="71"/>
      <c r="CDI28" s="72"/>
      <c r="CDJ28" s="70"/>
      <c r="CDK28" s="71"/>
      <c r="CDL28" s="71"/>
      <c r="CDM28" s="71"/>
      <c r="CDN28" s="71"/>
      <c r="CDO28" s="71"/>
      <c r="CDP28" s="72"/>
      <c r="CDQ28" s="70"/>
      <c r="CDR28" s="71"/>
      <c r="CDS28" s="71"/>
      <c r="CDT28" s="71"/>
      <c r="CDU28" s="71"/>
      <c r="CDV28" s="71"/>
      <c r="CDW28" s="72"/>
      <c r="CDX28" s="70"/>
      <c r="CDY28" s="71"/>
      <c r="CDZ28" s="71"/>
      <c r="CEA28" s="71"/>
      <c r="CEB28" s="71"/>
      <c r="CEC28" s="71"/>
      <c r="CED28" s="72"/>
      <c r="CEE28" s="70"/>
      <c r="CEF28" s="71"/>
      <c r="CEG28" s="71"/>
      <c r="CEH28" s="71"/>
      <c r="CEI28" s="71"/>
      <c r="CEJ28" s="71"/>
      <c r="CEK28" s="72"/>
      <c r="CEL28" s="70"/>
      <c r="CEM28" s="71"/>
      <c r="CEN28" s="71"/>
      <c r="CEO28" s="71"/>
      <c r="CEP28" s="71"/>
      <c r="CEQ28" s="71"/>
      <c r="CER28" s="72"/>
      <c r="CES28" s="70"/>
      <c r="CET28" s="71"/>
      <c r="CEU28" s="71"/>
      <c r="CEV28" s="71"/>
      <c r="CEW28" s="71"/>
      <c r="CEX28" s="71"/>
      <c r="CEY28" s="72"/>
      <c r="CEZ28" s="70"/>
      <c r="CFA28" s="71"/>
      <c r="CFB28" s="71"/>
      <c r="CFC28" s="71"/>
      <c r="CFD28" s="71"/>
      <c r="CFE28" s="71"/>
      <c r="CFF28" s="72"/>
      <c r="CFG28" s="70"/>
      <c r="CFH28" s="71"/>
      <c r="CFI28" s="71"/>
      <c r="CFJ28" s="71"/>
      <c r="CFK28" s="71"/>
      <c r="CFL28" s="71"/>
      <c r="CFM28" s="72"/>
      <c r="CFN28" s="70"/>
      <c r="CFO28" s="71"/>
      <c r="CFP28" s="71"/>
      <c r="CFQ28" s="71"/>
      <c r="CFR28" s="71"/>
      <c r="CFS28" s="71"/>
      <c r="CFT28" s="72"/>
      <c r="CFU28" s="70"/>
      <c r="CFV28" s="71"/>
      <c r="CFW28" s="71"/>
      <c r="CFX28" s="71"/>
      <c r="CFY28" s="71"/>
      <c r="CFZ28" s="71"/>
      <c r="CGA28" s="72"/>
      <c r="CGB28" s="70"/>
      <c r="CGC28" s="71"/>
      <c r="CGD28" s="71"/>
      <c r="CGE28" s="71"/>
      <c r="CGF28" s="71"/>
      <c r="CGG28" s="71"/>
      <c r="CGH28" s="72"/>
      <c r="CGI28" s="70"/>
      <c r="CGJ28" s="71"/>
      <c r="CGK28" s="71"/>
      <c r="CGL28" s="71"/>
      <c r="CGM28" s="71"/>
      <c r="CGN28" s="71"/>
      <c r="CGO28" s="72"/>
      <c r="CGP28" s="70"/>
      <c r="CGQ28" s="71"/>
      <c r="CGR28" s="71"/>
      <c r="CGS28" s="71"/>
      <c r="CGT28" s="71"/>
      <c r="CGU28" s="71"/>
      <c r="CGV28" s="72"/>
      <c r="CGW28" s="70"/>
      <c r="CGX28" s="71"/>
      <c r="CGY28" s="71"/>
      <c r="CGZ28" s="71"/>
      <c r="CHA28" s="71"/>
      <c r="CHB28" s="71"/>
      <c r="CHC28" s="72"/>
    </row>
    <row r="29" spans="1:2239" ht="15" customHeight="1">
      <c r="A29" s="124">
        <v>35</v>
      </c>
      <c r="B29" s="195">
        <v>21</v>
      </c>
      <c r="E29" s="197" t="s">
        <v>202</v>
      </c>
      <c r="G29" s="198">
        <v>45901</v>
      </c>
      <c r="H29" s="199">
        <f t="shared" si="277"/>
        <v>1</v>
      </c>
      <c r="I29" s="200" t="str">
        <f>IF(ISERROR(INDEX(社員情報!$A:$Z,MATCH($A29,社員情報!$A:$A,0),16))=TRUE,
       "-",
       IF(INDEX(社員情報!$A:$Z,MATCH($A29,社員情報!$A:$A,0),16)=0,
           IF(OR(ISERROR(INDEX(社員情報!$A:$Z,MATCH($A29,社員情報!$A:$A,0),10))=TRUE,INDEX(社員情報!$A:$Z,MATCH($A29,社員情報!$A:$A,0),10)=0),
               "-",
               INDEX(社員情報!$A:$Z,MATCH($A29,社員情報!$A:$A,0),10)),
           INDEX(社員情報!$A:$Z,MATCH($A29,社員情報!$A:$A,0),16)))</f>
        <v>-</v>
      </c>
      <c r="J29" s="201" t="str">
        <f>IF(ISERROR(INDEX(社員情報!$A:$Z,MATCH($A29,社員情報!$A:$A,0),17))=TRUE,
       "-",
       IF(INDEX(社員情報!$A:$Z,MATCH($A29,社員情報!$A:$A,0),16)=0,
           IF(OR(ISERROR(INDEX(社員情報!$A:$Z,MATCH($A29,社員情報!$A:$A,0),11))=TRUE,INDEX(社員情報!$A:$Z,MATCH($A29,社員情報!$A:$A,0),11)=0),
               "-",
               INDEX(社員情報!$A:$Z,MATCH($A29,社員情報!$A:$A,0),11)),
           INDEX(社員情報!$A:$Z,MATCH($A29,社員情報!$A:$A,0),17)))</f>
        <v>-</v>
      </c>
      <c r="K29" s="202">
        <f>IF(ISERROR(INDEX(社員情報!$A:$R,MATCH($A29,社員情報!$A:$A,0),18))=TRUE,
       0,
       INDEX(社員情報!$A:$R,MATCH($A29,社員情報!$A:$A,0),18))</f>
        <v>0</v>
      </c>
      <c r="N29" s="203">
        <f>IF(ISERROR(INDEX(社員情報!$A:$O,MATCH($A29,社員情報!$A:$A,0),13))=TRUE,
       0,
       INDEX(社員情報!$A:$O,MATCH($A29,社員情報!$A:$A,0),13))</f>
        <v>0</v>
      </c>
      <c r="O29" s="204" t="e">
        <f>INDEX(社員情報!$A:$O,MATCH($A29,社員情報!$A:$A,0),MATCH(O$11,社員情報!$2:$2,0))</f>
        <v>#N/A</v>
      </c>
      <c r="P29" s="205">
        <f t="shared" si="278"/>
        <v>0</v>
      </c>
      <c r="Q29" s="205">
        <f t="shared" si="279"/>
        <v>0</v>
      </c>
      <c r="R29" s="205">
        <f t="shared" si="280"/>
        <v>0</v>
      </c>
      <c r="S29" s="205">
        <f t="shared" si="281"/>
        <v>0</v>
      </c>
      <c r="T29" s="205">
        <f t="shared" si="282"/>
        <v>0</v>
      </c>
      <c r="U29" s="205">
        <f t="shared" si="283"/>
        <v>0</v>
      </c>
      <c r="V29" s="205">
        <f t="shared" si="284"/>
        <v>0</v>
      </c>
      <c r="W29" s="205">
        <f t="shared" si="285"/>
        <v>0</v>
      </c>
      <c r="X29" s="205">
        <f t="shared" si="286"/>
        <v>0</v>
      </c>
      <c r="Y29" s="205">
        <f t="shared" si="287"/>
        <v>0</v>
      </c>
      <c r="Z29" s="205">
        <f t="shared" si="288"/>
        <v>0</v>
      </c>
      <c r="AA29" s="205">
        <f t="shared" si="289"/>
        <v>0</v>
      </c>
      <c r="AB29" s="204">
        <f t="shared" si="290"/>
        <v>0</v>
      </c>
      <c r="AC29" s="206" t="str">
        <f ca="1">IF(ISERROR(INDEX(社員情報!$A:$AC,MATCH($A29,社員情報!$A:$A,0),MATCH(AC$11,社員情報!$2:$2,0)))=TRUE,
       "-",
       IF($AD29="-",
           "-",
           INDEX(社員情報!$A:$AC,MATCH($A29,社員情報!$A:$A,0),MATCH(AC$11,社員情報!$2:$2,0))))</f>
        <v>-</v>
      </c>
      <c r="AD29" s="207" t="str">
        <f>IF(ISERROR(INDEX(社員情報!$A:$AB,MATCH($A29,社員情報!$A:$A,0),23))=TRUE,
       "-",
       IF(OR(INDEX(社員情報!$A:$AB,MATCH($A29,社員情報!$A:$A,0),25)="-",
              INDEX(社員情報!$A:$AB,MATCH($A29,社員情報!$A:$A,0),23)=0,
              INDEX(社員情報!$A:$AB,MATCH($A29,社員情報!$A:$A,0),24)&lt;DATE($E$10,$F$10,1)),
           "-",
           INDEX(社員情報!$A:$AB,MATCH($A29,社員情報!$A:$A,0),23)))</f>
        <v>-</v>
      </c>
      <c r="AE29" s="207" t="str">
        <f>IF(ISERROR(INDEX(社員情報!$A:$AB,MATCH($A29,社員情報!$A:$A,0),24))=TRUE,
       "-",
       IF($AD29="-",
           "-",
           INDEX(社員情報!$A:$AB,MATCH($A29,社員情報!$A:$A,0),24)))</f>
        <v>-</v>
      </c>
      <c r="AF29" s="208">
        <f ca="1">IF(ISERROR(INDEX(社員情報!$A:$O,MATCH($A29,社員情報!$A:$A,0),MATCH(AF$11,社員情報!$2:$2,0)))=TRUE,
       0,
       IF(INDEX(社員情報!$A:$O,MATCH($A29,社員情報!$A:$A,0),MATCH(AF$11,社員情報!$2:$2,0))&lt;0,
           0,
           INDEX(社員情報!$A:$O,MATCH($A29,社員情報!$A:$A,0),MATCH(AF$11,社員情報!$2:$2,0))))</f>
        <v>0</v>
      </c>
      <c r="AI29" s="70"/>
      <c r="AJ29" s="71"/>
      <c r="AK29" s="71"/>
      <c r="AL29" s="71"/>
      <c r="AM29" s="71"/>
      <c r="AN29" s="71"/>
      <c r="AO29" s="72"/>
      <c r="AP29" s="70"/>
      <c r="AQ29" s="71"/>
      <c r="AR29" s="71"/>
      <c r="AS29" s="71"/>
      <c r="AT29" s="71"/>
      <c r="AU29" s="71"/>
      <c r="AV29" s="72"/>
      <c r="AW29" s="70"/>
      <c r="AX29" s="71"/>
      <c r="AY29" s="71"/>
      <c r="AZ29" s="71"/>
      <c r="BA29" s="71"/>
      <c r="BB29" s="71"/>
      <c r="BC29" s="72"/>
      <c r="BD29" s="70"/>
      <c r="BE29" s="71"/>
      <c r="BF29" s="71"/>
      <c r="BG29" s="71"/>
      <c r="BH29" s="71"/>
      <c r="BI29" s="71"/>
      <c r="BJ29" s="72"/>
      <c r="BK29" s="70"/>
      <c r="BL29" s="71"/>
      <c r="BM29" s="71"/>
      <c r="BN29" s="71"/>
      <c r="BO29" s="71"/>
      <c r="BP29" s="71"/>
      <c r="BQ29" s="72"/>
      <c r="BR29" s="70"/>
      <c r="BS29" s="71"/>
      <c r="BT29" s="71"/>
      <c r="BU29" s="71"/>
      <c r="BV29" s="71"/>
      <c r="BW29" s="71"/>
      <c r="BX29" s="72"/>
      <c r="BY29" s="70"/>
      <c r="BZ29" s="71"/>
      <c r="CA29" s="71"/>
      <c r="CB29" s="71"/>
      <c r="CC29" s="71"/>
      <c r="CD29" s="71"/>
      <c r="CE29" s="72"/>
      <c r="CF29" s="70"/>
      <c r="CG29" s="71"/>
      <c r="CH29" s="71"/>
      <c r="CI29" s="71"/>
      <c r="CJ29" s="71"/>
      <c r="CK29" s="71"/>
      <c r="CL29" s="72"/>
      <c r="CM29" s="70"/>
      <c r="CN29" s="71"/>
      <c r="CO29" s="71"/>
      <c r="CP29" s="71"/>
      <c r="CQ29" s="71"/>
      <c r="CR29" s="71"/>
      <c r="CS29" s="72"/>
      <c r="CT29" s="70"/>
      <c r="CU29" s="71"/>
      <c r="CV29" s="71"/>
      <c r="CW29" s="71"/>
      <c r="CX29" s="71"/>
      <c r="CY29" s="71"/>
      <c r="CZ29" s="72"/>
      <c r="DA29" s="70"/>
      <c r="DB29" s="71"/>
      <c r="DC29" s="71"/>
      <c r="DD29" s="71"/>
      <c r="DE29" s="71"/>
      <c r="DF29" s="71"/>
      <c r="DG29" s="72"/>
      <c r="DH29" s="70"/>
      <c r="DI29" s="71"/>
      <c r="DJ29" s="71"/>
      <c r="DK29" s="71"/>
      <c r="DL29" s="71"/>
      <c r="DM29" s="71"/>
      <c r="DN29" s="72"/>
      <c r="DO29" s="70"/>
      <c r="DP29" s="71"/>
      <c r="DQ29" s="71"/>
      <c r="DR29" s="71"/>
      <c r="DS29" s="71"/>
      <c r="DT29" s="71"/>
      <c r="DU29" s="72"/>
      <c r="DV29" s="70"/>
      <c r="DW29" s="71"/>
      <c r="DX29" s="71"/>
      <c r="DY29" s="71"/>
      <c r="DZ29" s="71"/>
      <c r="EA29" s="71"/>
      <c r="EB29" s="72"/>
      <c r="EC29" s="70"/>
      <c r="ED29" s="71"/>
      <c r="EE29" s="71"/>
      <c r="EF29" s="71"/>
      <c r="EG29" s="71"/>
      <c r="EH29" s="71"/>
      <c r="EI29" s="72"/>
      <c r="EJ29" s="70"/>
      <c r="EK29" s="71"/>
      <c r="EL29" s="71"/>
      <c r="EM29" s="71"/>
      <c r="EN29" s="71"/>
      <c r="EO29" s="71"/>
      <c r="EP29" s="72"/>
      <c r="EQ29" s="70"/>
      <c r="ER29" s="71"/>
      <c r="ES29" s="71"/>
      <c r="ET29" s="71"/>
      <c r="EU29" s="71"/>
      <c r="EV29" s="71"/>
      <c r="EW29" s="72"/>
      <c r="EX29" s="70"/>
      <c r="EY29" s="71"/>
      <c r="EZ29" s="71"/>
      <c r="FA29" s="71"/>
      <c r="FB29" s="71"/>
      <c r="FC29" s="71"/>
      <c r="FD29" s="72"/>
      <c r="FE29" s="70"/>
      <c r="FF29" s="71"/>
      <c r="FG29" s="71"/>
      <c r="FH29" s="71"/>
      <c r="FI29" s="71"/>
      <c r="FJ29" s="71"/>
      <c r="FK29" s="72"/>
      <c r="FL29" s="70"/>
      <c r="FM29" s="71"/>
      <c r="FN29" s="71"/>
      <c r="FO29" s="71"/>
      <c r="FP29" s="71"/>
      <c r="FQ29" s="71"/>
      <c r="FR29" s="72"/>
      <c r="FS29" s="70"/>
      <c r="FT29" s="71"/>
      <c r="FU29" s="71"/>
      <c r="FV29" s="71"/>
      <c r="FW29" s="71"/>
      <c r="FX29" s="71"/>
      <c r="FY29" s="72"/>
      <c r="FZ29" s="70"/>
      <c r="GA29" s="71"/>
      <c r="GB29" s="71"/>
      <c r="GC29" s="71"/>
      <c r="GD29" s="71"/>
      <c r="GE29" s="71"/>
      <c r="GF29" s="72"/>
      <c r="GG29" s="70"/>
      <c r="GH29" s="71"/>
      <c r="GI29" s="71"/>
      <c r="GJ29" s="71"/>
      <c r="GK29" s="71"/>
      <c r="GL29" s="71"/>
      <c r="GM29" s="72"/>
      <c r="GN29" s="70"/>
      <c r="GO29" s="71"/>
      <c r="GP29" s="71"/>
      <c r="GQ29" s="71"/>
      <c r="GR29" s="71"/>
      <c r="GS29" s="71"/>
      <c r="GT29" s="72"/>
      <c r="GU29" s="70"/>
      <c r="GV29" s="71"/>
      <c r="GW29" s="71"/>
      <c r="GX29" s="71"/>
      <c r="GY29" s="71"/>
      <c r="GZ29" s="71"/>
      <c r="HA29" s="72"/>
      <c r="HB29" s="70"/>
      <c r="HC29" s="71"/>
      <c r="HD29" s="71"/>
      <c r="HE29" s="71"/>
      <c r="HF29" s="71"/>
      <c r="HG29" s="71"/>
      <c r="HH29" s="72"/>
      <c r="HI29" s="70"/>
      <c r="HJ29" s="71"/>
      <c r="HK29" s="71"/>
      <c r="HL29" s="71"/>
      <c r="HM29" s="71"/>
      <c r="HN29" s="71"/>
      <c r="HO29" s="72"/>
      <c r="HP29" s="70"/>
      <c r="HQ29" s="71"/>
      <c r="HR29" s="71"/>
      <c r="HS29" s="71"/>
      <c r="HT29" s="71"/>
      <c r="HU29" s="71"/>
      <c r="HV29" s="72"/>
      <c r="HW29" s="70"/>
      <c r="HX29" s="71"/>
      <c r="HY29" s="71"/>
      <c r="HZ29" s="71"/>
      <c r="IA29" s="71"/>
      <c r="IB29" s="71"/>
      <c r="IC29" s="72"/>
      <c r="ID29" s="70"/>
      <c r="IE29" s="71"/>
      <c r="IF29" s="71"/>
      <c r="IG29" s="71"/>
      <c r="IH29" s="71"/>
      <c r="II29" s="71"/>
      <c r="IJ29" s="72"/>
      <c r="IK29" s="70"/>
      <c r="IL29" s="71"/>
      <c r="IM29" s="71"/>
      <c r="IN29" s="71"/>
      <c r="IO29" s="71"/>
      <c r="IP29" s="71"/>
      <c r="IQ29" s="72"/>
      <c r="IR29" s="70"/>
      <c r="IS29" s="71"/>
      <c r="IT29" s="71"/>
      <c r="IU29" s="71"/>
      <c r="IV29" s="71"/>
      <c r="IW29" s="71"/>
      <c r="IX29" s="72"/>
      <c r="IY29" s="70"/>
      <c r="IZ29" s="71"/>
      <c r="JA29" s="71"/>
      <c r="JB29" s="71"/>
      <c r="JC29" s="71"/>
      <c r="JD29" s="71"/>
      <c r="JE29" s="72"/>
      <c r="JF29" s="70"/>
      <c r="JG29" s="71"/>
      <c r="JH29" s="71"/>
      <c r="JI29" s="71"/>
      <c r="JJ29" s="71"/>
      <c r="JK29" s="71"/>
      <c r="JL29" s="72"/>
      <c r="JM29" s="70"/>
      <c r="JN29" s="71"/>
      <c r="JO29" s="71"/>
      <c r="JP29" s="71"/>
      <c r="JQ29" s="71"/>
      <c r="JR29" s="71"/>
      <c r="JS29" s="72"/>
      <c r="JT29" s="70"/>
      <c r="JU29" s="71"/>
      <c r="JV29" s="71"/>
      <c r="JW29" s="71"/>
      <c r="JX29" s="71"/>
      <c r="JY29" s="71"/>
      <c r="JZ29" s="72"/>
      <c r="KA29" s="70"/>
      <c r="KB29" s="71"/>
      <c r="KC29" s="71"/>
      <c r="KD29" s="71"/>
      <c r="KE29" s="71"/>
      <c r="KF29" s="71"/>
      <c r="KG29" s="72"/>
      <c r="KH29" s="70"/>
      <c r="KI29" s="71"/>
      <c r="KJ29" s="71"/>
      <c r="KK29" s="71"/>
      <c r="KL29" s="71"/>
      <c r="KM29" s="71"/>
      <c r="KN29" s="72"/>
      <c r="KO29" s="70"/>
      <c r="KP29" s="71"/>
      <c r="KQ29" s="71"/>
      <c r="KR29" s="71"/>
      <c r="KS29" s="71"/>
      <c r="KT29" s="71"/>
      <c r="KU29" s="72"/>
      <c r="KV29" s="70"/>
      <c r="KW29" s="71"/>
      <c r="KX29" s="71"/>
      <c r="KY29" s="71"/>
      <c r="KZ29" s="71"/>
      <c r="LA29" s="71"/>
      <c r="LB29" s="72"/>
      <c r="LC29" s="70"/>
      <c r="LD29" s="71"/>
      <c r="LE29" s="71"/>
      <c r="LF29" s="71"/>
      <c r="LG29" s="71"/>
      <c r="LH29" s="71"/>
      <c r="LI29" s="72"/>
      <c r="LJ29" s="70"/>
      <c r="LK29" s="71"/>
      <c r="LL29" s="71"/>
      <c r="LM29" s="71"/>
      <c r="LN29" s="71"/>
      <c r="LO29" s="71"/>
      <c r="LP29" s="72"/>
      <c r="LQ29" s="70"/>
      <c r="LR29" s="71"/>
      <c r="LS29" s="71"/>
      <c r="LT29" s="71"/>
      <c r="LU29" s="71"/>
      <c r="LV29" s="71"/>
      <c r="LW29" s="72"/>
      <c r="LX29" s="70"/>
      <c r="LY29" s="71"/>
      <c r="LZ29" s="71"/>
      <c r="MA29" s="71"/>
      <c r="MB29" s="71"/>
      <c r="MC29" s="71"/>
      <c r="MD29" s="72"/>
      <c r="ME29" s="70"/>
      <c r="MF29" s="71"/>
      <c r="MG29" s="71"/>
      <c r="MH29" s="71"/>
      <c r="MI29" s="71"/>
      <c r="MJ29" s="71"/>
      <c r="MK29" s="72"/>
      <c r="ML29" s="70"/>
      <c r="MM29" s="71"/>
      <c r="MN29" s="71"/>
      <c r="MO29" s="71"/>
      <c r="MP29" s="71"/>
      <c r="MQ29" s="71"/>
      <c r="MR29" s="72"/>
      <c r="MS29" s="70"/>
      <c r="MT29" s="71"/>
      <c r="MU29" s="71"/>
      <c r="MV29" s="71"/>
      <c r="MW29" s="71"/>
      <c r="MX29" s="71"/>
      <c r="MY29" s="72"/>
      <c r="MZ29" s="70"/>
      <c r="NA29" s="71"/>
      <c r="NB29" s="71"/>
      <c r="NC29" s="71"/>
      <c r="ND29" s="71"/>
      <c r="NE29" s="71"/>
      <c r="NF29" s="72"/>
      <c r="NG29" s="70"/>
      <c r="NH29" s="71"/>
      <c r="NI29" s="71"/>
      <c r="NJ29" s="71"/>
      <c r="NK29" s="71"/>
      <c r="NL29" s="71"/>
      <c r="NM29" s="72"/>
      <c r="NN29" s="70"/>
      <c r="NO29" s="71"/>
      <c r="NP29" s="71"/>
      <c r="NQ29" s="71"/>
      <c r="NR29" s="71"/>
      <c r="NS29" s="71"/>
      <c r="NT29" s="72"/>
      <c r="NU29" s="70"/>
      <c r="NV29" s="71"/>
      <c r="NW29" s="71"/>
      <c r="NX29" s="71"/>
      <c r="NY29" s="71"/>
      <c r="NZ29" s="71"/>
      <c r="OA29" s="72"/>
      <c r="OB29" s="70"/>
      <c r="OC29" s="71"/>
      <c r="OD29" s="71"/>
      <c r="OE29" s="71"/>
      <c r="OF29" s="71"/>
      <c r="OG29" s="71"/>
      <c r="OH29" s="72"/>
      <c r="OI29" s="70"/>
      <c r="OJ29" s="71"/>
      <c r="OK29" s="71"/>
      <c r="OL29" s="71"/>
      <c r="OM29" s="71"/>
      <c r="ON29" s="71"/>
      <c r="OO29" s="72"/>
      <c r="OP29" s="70"/>
      <c r="OQ29" s="71"/>
      <c r="OR29" s="71"/>
      <c r="OS29" s="71"/>
      <c r="OT29" s="71"/>
      <c r="OU29" s="71"/>
      <c r="OV29" s="72"/>
      <c r="OW29" s="70"/>
      <c r="OX29" s="71"/>
      <c r="OY29" s="71"/>
      <c r="OZ29" s="71"/>
      <c r="PA29" s="71"/>
      <c r="PB29" s="71"/>
      <c r="PC29" s="72"/>
      <c r="PD29" s="70"/>
      <c r="PE29" s="71"/>
      <c r="PF29" s="71"/>
      <c r="PG29" s="71"/>
      <c r="PH29" s="71"/>
      <c r="PI29" s="71"/>
      <c r="PJ29" s="72"/>
      <c r="PK29" s="70"/>
      <c r="PL29" s="71"/>
      <c r="PM29" s="71"/>
      <c r="PN29" s="71"/>
      <c r="PO29" s="71"/>
      <c r="PP29" s="71"/>
      <c r="PQ29" s="72"/>
      <c r="PR29" s="70"/>
      <c r="PS29" s="71"/>
      <c r="PT29" s="71"/>
      <c r="PU29" s="71"/>
      <c r="PV29" s="71"/>
      <c r="PW29" s="71"/>
      <c r="PX29" s="72"/>
      <c r="PY29" s="70"/>
      <c r="PZ29" s="71"/>
      <c r="QA29" s="71"/>
      <c r="QB29" s="71"/>
      <c r="QC29" s="71"/>
      <c r="QD29" s="71"/>
      <c r="QE29" s="72"/>
      <c r="QF29" s="70"/>
      <c r="QG29" s="71"/>
      <c r="QH29" s="71"/>
      <c r="QI29" s="71"/>
      <c r="QJ29" s="71"/>
      <c r="QK29" s="71"/>
      <c r="QL29" s="72"/>
      <c r="QM29" s="70"/>
      <c r="QN29" s="71"/>
      <c r="QO29" s="71"/>
      <c r="QP29" s="71"/>
      <c r="QQ29" s="71"/>
      <c r="QR29" s="71"/>
      <c r="QS29" s="72"/>
      <c r="QT29" s="70"/>
      <c r="QU29" s="71"/>
      <c r="QV29" s="71"/>
      <c r="QW29" s="71"/>
      <c r="QX29" s="71"/>
      <c r="QY29" s="71"/>
      <c r="QZ29" s="72"/>
      <c r="RA29" s="70"/>
      <c r="RB29" s="71"/>
      <c r="RC29" s="71"/>
      <c r="RD29" s="71"/>
      <c r="RE29" s="71"/>
      <c r="RF29" s="71"/>
      <c r="RG29" s="72"/>
      <c r="RH29" s="70"/>
      <c r="RI29" s="71"/>
      <c r="RJ29" s="71"/>
      <c r="RK29" s="71"/>
      <c r="RL29" s="71"/>
      <c r="RM29" s="71"/>
      <c r="RN29" s="72"/>
      <c r="RO29" s="70"/>
      <c r="RP29" s="71"/>
      <c r="RQ29" s="71"/>
      <c r="RR29" s="71"/>
      <c r="RS29" s="71"/>
      <c r="RT29" s="71"/>
      <c r="RU29" s="72"/>
      <c r="RV29" s="70"/>
      <c r="RW29" s="71"/>
      <c r="RX29" s="71"/>
      <c r="RY29" s="71"/>
      <c r="RZ29" s="71"/>
      <c r="SA29" s="71"/>
      <c r="SB29" s="72"/>
      <c r="SC29" s="70"/>
      <c r="SD29" s="71"/>
      <c r="SE29" s="71"/>
      <c r="SF29" s="71"/>
      <c r="SG29" s="71"/>
      <c r="SH29" s="71"/>
      <c r="SI29" s="72"/>
      <c r="SJ29" s="70"/>
      <c r="SK29" s="71"/>
      <c r="SL29" s="71"/>
      <c r="SM29" s="71"/>
      <c r="SN29" s="71"/>
      <c r="SO29" s="71"/>
      <c r="SP29" s="72"/>
      <c r="SQ29" s="70"/>
      <c r="SR29" s="71"/>
      <c r="SS29" s="71"/>
      <c r="ST29" s="71"/>
      <c r="SU29" s="71"/>
      <c r="SV29" s="71"/>
      <c r="SW29" s="72"/>
      <c r="SX29" s="70"/>
      <c r="SY29" s="71"/>
      <c r="SZ29" s="71"/>
      <c r="TA29" s="71"/>
      <c r="TB29" s="71"/>
      <c r="TC29" s="71"/>
      <c r="TD29" s="72"/>
      <c r="TE29" s="70"/>
      <c r="TF29" s="71"/>
      <c r="TG29" s="71"/>
      <c r="TH29" s="71"/>
      <c r="TI29" s="71"/>
      <c r="TJ29" s="71"/>
      <c r="TK29" s="72"/>
      <c r="TL29" s="70"/>
      <c r="TM29" s="71"/>
      <c r="TN29" s="71"/>
      <c r="TO29" s="71"/>
      <c r="TP29" s="71"/>
      <c r="TQ29" s="71"/>
      <c r="TR29" s="72"/>
      <c r="TS29" s="70"/>
      <c r="TT29" s="71"/>
      <c r="TU29" s="71"/>
      <c r="TV29" s="71"/>
      <c r="TW29" s="71"/>
      <c r="TX29" s="71"/>
      <c r="TY29" s="72"/>
      <c r="TZ29" s="70"/>
      <c r="UA29" s="71"/>
      <c r="UB29" s="71"/>
      <c r="UC29" s="71"/>
      <c r="UD29" s="71"/>
      <c r="UE29" s="71"/>
      <c r="UF29" s="72"/>
      <c r="UG29" s="70"/>
      <c r="UH29" s="71"/>
      <c r="UI29" s="71"/>
      <c r="UJ29" s="71"/>
      <c r="UK29" s="71"/>
      <c r="UL29" s="71"/>
      <c r="UM29" s="72"/>
      <c r="UN29" s="70"/>
      <c r="UO29" s="71"/>
      <c r="UP29" s="71"/>
      <c r="UQ29" s="71"/>
      <c r="UR29" s="71"/>
      <c r="US29" s="71"/>
      <c r="UT29" s="72"/>
      <c r="UU29" s="70"/>
      <c r="UV29" s="71"/>
      <c r="UW29" s="71"/>
      <c r="UX29" s="71"/>
      <c r="UY29" s="71"/>
      <c r="UZ29" s="71"/>
      <c r="VA29" s="72"/>
      <c r="VB29" s="70"/>
      <c r="VC29" s="71"/>
      <c r="VD29" s="71"/>
      <c r="VE29" s="71"/>
      <c r="VF29" s="71"/>
      <c r="VG29" s="71"/>
      <c r="VH29" s="72"/>
      <c r="VI29" s="70"/>
      <c r="VJ29" s="71"/>
      <c r="VK29" s="71"/>
      <c r="VL29" s="71"/>
      <c r="VM29" s="71"/>
      <c r="VN29" s="71"/>
      <c r="VO29" s="72"/>
      <c r="VP29" s="70"/>
      <c r="VQ29" s="71"/>
      <c r="VR29" s="71"/>
      <c r="VS29" s="71"/>
      <c r="VT29" s="71"/>
      <c r="VU29" s="71"/>
      <c r="VV29" s="72"/>
      <c r="VW29" s="70"/>
      <c r="VX29" s="71"/>
      <c r="VY29" s="71"/>
      <c r="VZ29" s="71"/>
      <c r="WA29" s="71"/>
      <c r="WB29" s="71"/>
      <c r="WC29" s="72"/>
      <c r="WD29" s="70"/>
      <c r="WE29" s="71"/>
      <c r="WF29" s="71"/>
      <c r="WG29" s="71"/>
      <c r="WH29" s="71"/>
      <c r="WI29" s="71"/>
      <c r="WJ29" s="72"/>
      <c r="WK29" s="70"/>
      <c r="WL29" s="71"/>
      <c r="WM29" s="71"/>
      <c r="WN29" s="71"/>
      <c r="WO29" s="71"/>
      <c r="WP29" s="71"/>
      <c r="WQ29" s="72"/>
      <c r="WR29" s="70"/>
      <c r="WS29" s="71"/>
      <c r="WT29" s="71"/>
      <c r="WU29" s="71"/>
      <c r="WV29" s="71"/>
      <c r="WW29" s="71"/>
      <c r="WX29" s="72"/>
      <c r="WY29" s="70"/>
      <c r="WZ29" s="71"/>
      <c r="XA29" s="71"/>
      <c r="XB29" s="71"/>
      <c r="XC29" s="71"/>
      <c r="XD29" s="71"/>
      <c r="XE29" s="72"/>
      <c r="XF29" s="70"/>
      <c r="XG29" s="71"/>
      <c r="XH29" s="71"/>
      <c r="XI29" s="71"/>
      <c r="XJ29" s="71"/>
      <c r="XK29" s="71"/>
      <c r="XL29" s="72"/>
      <c r="XM29" s="70"/>
      <c r="XN29" s="71"/>
      <c r="XO29" s="71"/>
      <c r="XP29" s="71"/>
      <c r="XQ29" s="71"/>
      <c r="XR29" s="71"/>
      <c r="XS29" s="72"/>
      <c r="XT29" s="70"/>
      <c r="XU29" s="71"/>
      <c r="XV29" s="71"/>
      <c r="XW29" s="71"/>
      <c r="XX29" s="71"/>
      <c r="XY29" s="71"/>
      <c r="XZ29" s="72"/>
      <c r="YA29" s="70"/>
      <c r="YB29" s="71"/>
      <c r="YC29" s="71"/>
      <c r="YD29" s="71"/>
      <c r="YE29" s="71"/>
      <c r="YF29" s="71"/>
      <c r="YG29" s="72"/>
      <c r="YH29" s="70"/>
      <c r="YI29" s="71"/>
      <c r="YJ29" s="71"/>
      <c r="YK29" s="71"/>
      <c r="YL29" s="71"/>
      <c r="YM29" s="71"/>
      <c r="YN29" s="72"/>
      <c r="YO29" s="70"/>
      <c r="YP29" s="71"/>
      <c r="YQ29" s="71"/>
      <c r="YR29" s="71"/>
      <c r="YS29" s="71"/>
      <c r="YT29" s="71"/>
      <c r="YU29" s="72"/>
      <c r="YV29" s="70"/>
      <c r="YW29" s="71"/>
      <c r="YX29" s="71"/>
      <c r="YY29" s="71"/>
      <c r="YZ29" s="71"/>
      <c r="ZA29" s="71"/>
      <c r="ZB29" s="72"/>
      <c r="ZC29" s="70"/>
      <c r="ZD29" s="71"/>
      <c r="ZE29" s="71"/>
      <c r="ZF29" s="71"/>
      <c r="ZG29" s="71"/>
      <c r="ZH29" s="71"/>
      <c r="ZI29" s="72"/>
      <c r="ZJ29" s="70"/>
      <c r="ZK29" s="71"/>
      <c r="ZL29" s="71"/>
      <c r="ZM29" s="71"/>
      <c r="ZN29" s="71"/>
      <c r="ZO29" s="71"/>
      <c r="ZP29" s="72"/>
      <c r="ZQ29" s="70"/>
      <c r="ZR29" s="71"/>
      <c r="ZS29" s="71"/>
      <c r="ZT29" s="71"/>
      <c r="ZU29" s="71"/>
      <c r="ZV29" s="71"/>
      <c r="ZW29" s="72"/>
      <c r="ZX29" s="70"/>
      <c r="ZY29" s="71"/>
      <c r="ZZ29" s="71"/>
      <c r="AAA29" s="71"/>
      <c r="AAB29" s="71"/>
      <c r="AAC29" s="71"/>
      <c r="AAD29" s="72"/>
      <c r="AAE29" s="70"/>
      <c r="AAF29" s="71"/>
      <c r="AAG29" s="71"/>
      <c r="AAH29" s="71"/>
      <c r="AAI29" s="71"/>
      <c r="AAJ29" s="71"/>
      <c r="AAK29" s="72"/>
      <c r="AAL29" s="70"/>
      <c r="AAM29" s="71"/>
      <c r="AAN29" s="71"/>
      <c r="AAO29" s="71"/>
      <c r="AAP29" s="71"/>
      <c r="AAQ29" s="71"/>
      <c r="AAR29" s="72"/>
      <c r="AAS29" s="70"/>
      <c r="AAT29" s="71"/>
      <c r="AAU29" s="71"/>
      <c r="AAV29" s="71"/>
      <c r="AAW29" s="71"/>
      <c r="AAX29" s="71"/>
      <c r="AAY29" s="72"/>
      <c r="AAZ29" s="70"/>
      <c r="ABA29" s="71"/>
      <c r="ABB29" s="71"/>
      <c r="ABC29" s="71"/>
      <c r="ABD29" s="71"/>
      <c r="ABE29" s="71"/>
      <c r="ABF29" s="72"/>
      <c r="ABG29" s="70"/>
      <c r="ABH29" s="71"/>
      <c r="ABI29" s="71"/>
      <c r="ABJ29" s="71"/>
      <c r="ABK29" s="71"/>
      <c r="ABL29" s="71"/>
      <c r="ABM29" s="72"/>
      <c r="ABN29" s="70"/>
      <c r="ABO29" s="71"/>
      <c r="ABP29" s="71"/>
      <c r="ABQ29" s="71"/>
      <c r="ABR29" s="71"/>
      <c r="ABS29" s="71"/>
      <c r="ABT29" s="72"/>
      <c r="ABU29" s="70"/>
      <c r="ABV29" s="71"/>
      <c r="ABW29" s="71"/>
      <c r="ABX29" s="71"/>
      <c r="ABY29" s="71"/>
      <c r="ABZ29" s="71"/>
      <c r="ACA29" s="72"/>
      <c r="ACB29" s="70"/>
      <c r="ACC29" s="71"/>
      <c r="ACD29" s="71"/>
      <c r="ACE29" s="71"/>
      <c r="ACF29" s="71"/>
      <c r="ACG29" s="71"/>
      <c r="ACH29" s="72"/>
      <c r="ACI29" s="70"/>
      <c r="ACJ29" s="71"/>
      <c r="ACK29" s="71"/>
      <c r="ACL29" s="71"/>
      <c r="ACM29" s="71"/>
      <c r="ACN29" s="71"/>
      <c r="ACO29" s="72"/>
      <c r="ACP29" s="70"/>
      <c r="ACQ29" s="71"/>
      <c r="ACR29" s="71"/>
      <c r="ACS29" s="71"/>
      <c r="ACT29" s="71"/>
      <c r="ACU29" s="71"/>
      <c r="ACV29" s="72"/>
      <c r="ACW29" s="70"/>
      <c r="ACX29" s="71"/>
      <c r="ACY29" s="71"/>
      <c r="ACZ29" s="71"/>
      <c r="ADA29" s="71"/>
      <c r="ADB29" s="71"/>
      <c r="ADC29" s="72"/>
      <c r="ADD29" s="70"/>
      <c r="ADE29" s="71"/>
      <c r="ADF29" s="71"/>
      <c r="ADG29" s="71"/>
      <c r="ADH29" s="71"/>
      <c r="ADI29" s="71"/>
      <c r="ADJ29" s="72"/>
      <c r="ADK29" s="70"/>
      <c r="ADL29" s="71"/>
      <c r="ADM29" s="71"/>
      <c r="ADN29" s="71"/>
      <c r="ADO29" s="71"/>
      <c r="ADP29" s="71"/>
      <c r="ADQ29" s="72"/>
      <c r="ADR29" s="70"/>
      <c r="ADS29" s="71"/>
      <c r="ADT29" s="71"/>
      <c r="ADU29" s="71"/>
      <c r="ADV29" s="71"/>
      <c r="ADW29" s="71"/>
      <c r="ADX29" s="72"/>
      <c r="ADY29" s="70"/>
      <c r="ADZ29" s="71"/>
      <c r="AEA29" s="71"/>
      <c r="AEB29" s="71"/>
      <c r="AEC29" s="71"/>
      <c r="AED29" s="71"/>
      <c r="AEE29" s="72"/>
      <c r="AEF29" s="70"/>
      <c r="AEG29" s="71"/>
      <c r="AEH29" s="71"/>
      <c r="AEI29" s="71"/>
      <c r="AEJ29" s="71"/>
      <c r="AEK29" s="71"/>
      <c r="AEL29" s="72"/>
      <c r="AEM29" s="70"/>
      <c r="AEN29" s="71"/>
      <c r="AEO29" s="71"/>
      <c r="AEP29" s="71"/>
      <c r="AEQ29" s="71"/>
      <c r="AER29" s="71"/>
      <c r="AES29" s="72"/>
      <c r="AET29" s="70"/>
      <c r="AEU29" s="71"/>
      <c r="AEV29" s="71"/>
      <c r="AEW29" s="71"/>
      <c r="AEX29" s="71"/>
      <c r="AEY29" s="71"/>
      <c r="AEZ29" s="72"/>
      <c r="AFA29" s="70"/>
      <c r="AFB29" s="71"/>
      <c r="AFC29" s="71"/>
      <c r="AFD29" s="71"/>
      <c r="AFE29" s="71"/>
      <c r="AFF29" s="71"/>
      <c r="AFG29" s="72"/>
      <c r="AFH29" s="70"/>
      <c r="AFI29" s="71"/>
      <c r="AFJ29" s="71"/>
      <c r="AFK29" s="71"/>
      <c r="AFL29" s="71"/>
      <c r="AFM29" s="71"/>
      <c r="AFN29" s="72"/>
      <c r="AFO29" s="70"/>
      <c r="AFP29" s="71"/>
      <c r="AFQ29" s="71"/>
      <c r="AFR29" s="71"/>
      <c r="AFS29" s="71"/>
      <c r="AFT29" s="71"/>
      <c r="AFU29" s="72"/>
      <c r="AFV29" s="70"/>
      <c r="AFW29" s="71"/>
      <c r="AFX29" s="71"/>
      <c r="AFY29" s="71"/>
      <c r="AFZ29" s="71"/>
      <c r="AGA29" s="71"/>
      <c r="AGB29" s="72"/>
      <c r="AGC29" s="70"/>
      <c r="AGD29" s="71"/>
      <c r="AGE29" s="71"/>
      <c r="AGF29" s="71"/>
      <c r="AGG29" s="71"/>
      <c r="AGH29" s="71"/>
      <c r="AGI29" s="72"/>
      <c r="AGJ29" s="70"/>
      <c r="AGK29" s="71"/>
      <c r="AGL29" s="71"/>
      <c r="AGM29" s="71"/>
      <c r="AGN29" s="71"/>
      <c r="AGO29" s="71"/>
      <c r="AGP29" s="72"/>
      <c r="AGQ29" s="70"/>
      <c r="AGR29" s="71"/>
      <c r="AGS29" s="71"/>
      <c r="AGT29" s="71"/>
      <c r="AGU29" s="71"/>
      <c r="AGV29" s="71"/>
      <c r="AGW29" s="72"/>
      <c r="AGX29" s="70"/>
      <c r="AGY29" s="71"/>
      <c r="AGZ29" s="71"/>
      <c r="AHA29" s="71"/>
      <c r="AHB29" s="71"/>
      <c r="AHC29" s="71"/>
      <c r="AHD29" s="72"/>
      <c r="AHE29" s="70"/>
      <c r="AHF29" s="71"/>
      <c r="AHG29" s="71"/>
      <c r="AHH29" s="71"/>
      <c r="AHI29" s="71"/>
      <c r="AHJ29" s="71"/>
      <c r="AHK29" s="72"/>
      <c r="AHL29" s="70"/>
      <c r="AHM29" s="71"/>
      <c r="AHN29" s="71"/>
      <c r="AHO29" s="71"/>
      <c r="AHP29" s="71"/>
      <c r="AHQ29" s="71"/>
      <c r="AHR29" s="72"/>
      <c r="AHS29" s="70"/>
      <c r="AHT29" s="71"/>
      <c r="AHU29" s="71"/>
      <c r="AHV29" s="71"/>
      <c r="AHW29" s="71"/>
      <c r="AHX29" s="71"/>
      <c r="AHY29" s="72"/>
      <c r="AHZ29" s="70"/>
      <c r="AIA29" s="71"/>
      <c r="AIB29" s="71"/>
      <c r="AIC29" s="71"/>
      <c r="AID29" s="71"/>
      <c r="AIE29" s="71"/>
      <c r="AIF29" s="72"/>
      <c r="AIG29" s="70"/>
      <c r="AIH29" s="71"/>
      <c r="AII29" s="71"/>
      <c r="AIJ29" s="71"/>
      <c r="AIK29" s="71"/>
      <c r="AIL29" s="71"/>
      <c r="AIM29" s="72"/>
      <c r="AIN29" s="70"/>
      <c r="AIO29" s="71"/>
      <c r="AIP29" s="71"/>
      <c r="AIQ29" s="71"/>
      <c r="AIR29" s="71"/>
      <c r="AIS29" s="71"/>
      <c r="AIT29" s="72"/>
      <c r="AIU29" s="70"/>
      <c r="AIV29" s="71"/>
      <c r="AIW29" s="71"/>
      <c r="AIX29" s="71"/>
      <c r="AIY29" s="71"/>
      <c r="AIZ29" s="71"/>
      <c r="AJA29" s="72"/>
      <c r="AJB29" s="70"/>
      <c r="AJC29" s="71"/>
      <c r="AJD29" s="71"/>
      <c r="AJE29" s="71"/>
      <c r="AJF29" s="71"/>
      <c r="AJG29" s="71"/>
      <c r="AJH29" s="72"/>
      <c r="AJI29" s="70"/>
      <c r="AJJ29" s="71"/>
      <c r="AJK29" s="71"/>
      <c r="AJL29" s="71"/>
      <c r="AJM29" s="71"/>
      <c r="AJN29" s="71"/>
      <c r="AJO29" s="72"/>
      <c r="AJP29" s="70"/>
      <c r="AJQ29" s="71"/>
      <c r="AJR29" s="71"/>
      <c r="AJS29" s="71"/>
      <c r="AJT29" s="71"/>
      <c r="AJU29" s="71"/>
      <c r="AJV29" s="72"/>
      <c r="AJW29" s="70"/>
      <c r="AJX29" s="71"/>
      <c r="AJY29" s="71"/>
      <c r="AJZ29" s="71"/>
      <c r="AKA29" s="71"/>
      <c r="AKB29" s="71"/>
      <c r="AKC29" s="72"/>
      <c r="AKD29" s="70"/>
      <c r="AKE29" s="71"/>
      <c r="AKF29" s="71"/>
      <c r="AKG29" s="71"/>
      <c r="AKH29" s="71"/>
      <c r="AKI29" s="71"/>
      <c r="AKJ29" s="72"/>
      <c r="AKK29" s="70"/>
      <c r="AKL29" s="71"/>
      <c r="AKM29" s="71"/>
      <c r="AKN29" s="71"/>
      <c r="AKO29" s="71"/>
      <c r="AKP29" s="71"/>
      <c r="AKQ29" s="72"/>
      <c r="AKR29" s="70"/>
      <c r="AKS29" s="71"/>
      <c r="AKT29" s="71"/>
      <c r="AKU29" s="71"/>
      <c r="AKV29" s="71"/>
      <c r="AKW29" s="71"/>
      <c r="AKX29" s="72"/>
      <c r="AKY29" s="70"/>
      <c r="AKZ29" s="71"/>
      <c r="ALA29" s="71"/>
      <c r="ALB29" s="71"/>
      <c r="ALC29" s="71"/>
      <c r="ALD29" s="71"/>
      <c r="ALE29" s="72"/>
      <c r="ALF29" s="70"/>
      <c r="ALG29" s="71"/>
      <c r="ALH29" s="71"/>
      <c r="ALI29" s="71"/>
      <c r="ALJ29" s="71"/>
      <c r="ALK29" s="71"/>
      <c r="ALL29" s="72"/>
      <c r="ALM29" s="70"/>
      <c r="ALN29" s="71"/>
      <c r="ALO29" s="71"/>
      <c r="ALP29" s="71"/>
      <c r="ALQ29" s="71"/>
      <c r="ALR29" s="71"/>
      <c r="ALS29" s="72"/>
      <c r="ALT29" s="70"/>
      <c r="ALU29" s="71"/>
      <c r="ALV29" s="71"/>
      <c r="ALW29" s="71"/>
      <c r="ALX29" s="71"/>
      <c r="ALY29" s="71"/>
      <c r="ALZ29" s="72"/>
      <c r="AMA29" s="70"/>
      <c r="AMB29" s="71"/>
      <c r="AMC29" s="71"/>
      <c r="AMD29" s="71"/>
      <c r="AME29" s="71"/>
      <c r="AMF29" s="71"/>
      <c r="AMG29" s="72"/>
      <c r="AMH29" s="70"/>
      <c r="AMI29" s="71"/>
      <c r="AMJ29" s="71"/>
      <c r="AMK29" s="71"/>
      <c r="AML29" s="71"/>
      <c r="AMM29" s="71"/>
      <c r="AMN29" s="72"/>
      <c r="AMO29" s="70"/>
      <c r="AMP29" s="71"/>
      <c r="AMQ29" s="71"/>
      <c r="AMR29" s="71"/>
      <c r="AMS29" s="71"/>
      <c r="AMT29" s="71"/>
      <c r="AMU29" s="72"/>
      <c r="AMV29" s="70"/>
      <c r="AMW29" s="71"/>
      <c r="AMX29" s="71"/>
      <c r="AMY29" s="71"/>
      <c r="AMZ29" s="71"/>
      <c r="ANA29" s="71"/>
      <c r="ANB29" s="72"/>
      <c r="ANC29" s="70"/>
      <c r="AND29" s="71"/>
      <c r="ANE29" s="71"/>
      <c r="ANF29" s="71"/>
      <c r="ANG29" s="71"/>
      <c r="ANH29" s="71"/>
      <c r="ANI29" s="72"/>
      <c r="ANJ29" s="70"/>
      <c r="ANK29" s="71"/>
      <c r="ANL29" s="71"/>
      <c r="ANM29" s="71"/>
      <c r="ANN29" s="71"/>
      <c r="ANO29" s="71"/>
      <c r="ANP29" s="72"/>
      <c r="ANQ29" s="70"/>
      <c r="ANR29" s="71"/>
      <c r="ANS29" s="71"/>
      <c r="ANT29" s="71"/>
      <c r="ANU29" s="71"/>
      <c r="ANV29" s="71"/>
      <c r="ANW29" s="72"/>
      <c r="ANX29" s="70"/>
      <c r="ANY29" s="71"/>
      <c r="ANZ29" s="71"/>
      <c r="AOA29" s="71"/>
      <c r="AOB29" s="71"/>
      <c r="AOC29" s="71"/>
      <c r="AOD29" s="72"/>
      <c r="AOE29" s="70"/>
      <c r="AOF29" s="71"/>
      <c r="AOG29" s="71"/>
      <c r="AOH29" s="71"/>
      <c r="AOI29" s="71"/>
      <c r="AOJ29" s="71"/>
      <c r="AOK29" s="72"/>
      <c r="AOL29" s="70"/>
      <c r="AOM29" s="71"/>
      <c r="AON29" s="71"/>
      <c r="AOO29" s="71"/>
      <c r="AOP29" s="71"/>
      <c r="AOQ29" s="71"/>
      <c r="AOR29" s="72"/>
      <c r="AOS29" s="70"/>
      <c r="AOT29" s="71"/>
      <c r="AOU29" s="71"/>
      <c r="AOV29" s="71"/>
      <c r="AOW29" s="71"/>
      <c r="AOX29" s="71"/>
      <c r="AOY29" s="72"/>
      <c r="AOZ29" s="70"/>
      <c r="APA29" s="71"/>
      <c r="APB29" s="71"/>
      <c r="APC29" s="71"/>
      <c r="APD29" s="71"/>
      <c r="APE29" s="71"/>
      <c r="APF29" s="72"/>
      <c r="APG29" s="70"/>
      <c r="APH29" s="71"/>
      <c r="API29" s="71"/>
      <c r="APJ29" s="71"/>
      <c r="APK29" s="71"/>
      <c r="APL29" s="71"/>
      <c r="APM29" s="72"/>
      <c r="APN29" s="70"/>
      <c r="APO29" s="71"/>
      <c r="APP29" s="71"/>
      <c r="APQ29" s="71"/>
      <c r="APR29" s="71"/>
      <c r="APS29" s="71"/>
      <c r="APT29" s="72"/>
      <c r="APU29" s="70"/>
      <c r="APV29" s="71"/>
      <c r="APW29" s="71"/>
      <c r="APX29" s="71"/>
      <c r="APY29" s="71"/>
      <c r="APZ29" s="71"/>
      <c r="AQA29" s="72"/>
      <c r="AQB29" s="70"/>
      <c r="AQC29" s="71"/>
      <c r="AQD29" s="71"/>
      <c r="AQE29" s="71"/>
      <c r="AQF29" s="71"/>
      <c r="AQG29" s="71"/>
      <c r="AQH29" s="72"/>
      <c r="AQI29" s="70"/>
      <c r="AQJ29" s="71"/>
      <c r="AQK29" s="71"/>
      <c r="AQL29" s="71"/>
      <c r="AQM29" s="71"/>
      <c r="AQN29" s="71"/>
      <c r="AQO29" s="72"/>
      <c r="AQP29" s="70"/>
      <c r="AQQ29" s="71"/>
      <c r="AQR29" s="71"/>
      <c r="AQS29" s="71"/>
      <c r="AQT29" s="71"/>
      <c r="AQU29" s="71"/>
      <c r="AQV29" s="72"/>
      <c r="AQW29" s="70"/>
      <c r="AQX29" s="71"/>
      <c r="AQY29" s="71"/>
      <c r="AQZ29" s="71"/>
      <c r="ARA29" s="71"/>
      <c r="ARB29" s="71"/>
      <c r="ARC29" s="72"/>
      <c r="ARD29" s="70"/>
      <c r="ARE29" s="71"/>
      <c r="ARF29" s="71"/>
      <c r="ARG29" s="71"/>
      <c r="ARH29" s="71"/>
      <c r="ARI29" s="71"/>
      <c r="ARJ29" s="72"/>
      <c r="ARK29" s="70"/>
      <c r="ARL29" s="71"/>
      <c r="ARM29" s="71"/>
      <c r="ARN29" s="71"/>
      <c r="ARO29" s="71"/>
      <c r="ARP29" s="71"/>
      <c r="ARQ29" s="72"/>
      <c r="ARR29" s="70"/>
      <c r="ARS29" s="71"/>
      <c r="ART29" s="71"/>
      <c r="ARU29" s="71"/>
      <c r="ARV29" s="71"/>
      <c r="ARW29" s="71"/>
      <c r="ARX29" s="72"/>
      <c r="ARY29" s="70"/>
      <c r="ARZ29" s="71"/>
      <c r="ASA29" s="71"/>
      <c r="ASB29" s="71"/>
      <c r="ASC29" s="71"/>
      <c r="ASD29" s="71"/>
      <c r="ASE29" s="72"/>
      <c r="ASF29" s="70"/>
      <c r="ASG29" s="71"/>
      <c r="ASH29" s="71"/>
      <c r="ASI29" s="71"/>
      <c r="ASJ29" s="71"/>
      <c r="ASK29" s="71"/>
      <c r="ASL29" s="72"/>
      <c r="ASM29" s="70"/>
      <c r="ASN29" s="71"/>
      <c r="ASO29" s="71"/>
      <c r="ASP29" s="71"/>
      <c r="ASQ29" s="71"/>
      <c r="ASR29" s="71"/>
      <c r="ASS29" s="72"/>
      <c r="AST29" s="70"/>
      <c r="ASU29" s="71"/>
      <c r="ASV29" s="71"/>
      <c r="ASW29" s="71"/>
      <c r="ASX29" s="71"/>
      <c r="ASY29" s="71"/>
      <c r="ASZ29" s="72"/>
      <c r="ATA29" s="70"/>
      <c r="ATB29" s="71"/>
      <c r="ATC29" s="71"/>
      <c r="ATD29" s="71"/>
      <c r="ATE29" s="71"/>
      <c r="ATF29" s="71"/>
      <c r="ATG29" s="72"/>
      <c r="ATH29" s="70"/>
      <c r="ATI29" s="71"/>
      <c r="ATJ29" s="71"/>
      <c r="ATK29" s="71"/>
      <c r="ATL29" s="71"/>
      <c r="ATM29" s="71"/>
      <c r="ATN29" s="72"/>
      <c r="ATO29" s="70"/>
      <c r="ATP29" s="71"/>
      <c r="ATQ29" s="71"/>
      <c r="ATR29" s="71"/>
      <c r="ATS29" s="71"/>
      <c r="ATT29" s="71"/>
      <c r="ATU29" s="72"/>
      <c r="ATV29" s="70"/>
      <c r="ATW29" s="71"/>
      <c r="ATX29" s="71"/>
      <c r="ATY29" s="71"/>
      <c r="ATZ29" s="71"/>
      <c r="AUA29" s="71"/>
      <c r="AUB29" s="72"/>
      <c r="AUC29" s="70"/>
      <c r="AUD29" s="71"/>
      <c r="AUE29" s="71"/>
      <c r="AUF29" s="71"/>
      <c r="AUG29" s="71"/>
      <c r="AUH29" s="71"/>
      <c r="AUI29" s="72"/>
      <c r="AUJ29" s="70"/>
      <c r="AUK29" s="71"/>
      <c r="AUL29" s="71"/>
      <c r="AUM29" s="71"/>
      <c r="AUN29" s="71"/>
      <c r="AUO29" s="71"/>
      <c r="AUP29" s="72"/>
      <c r="AUQ29" s="70"/>
      <c r="AUR29" s="71"/>
      <c r="AUS29" s="71"/>
      <c r="AUT29" s="71"/>
      <c r="AUU29" s="71"/>
      <c r="AUV29" s="71"/>
      <c r="AUW29" s="72"/>
      <c r="AUX29" s="70"/>
      <c r="AUY29" s="71"/>
      <c r="AUZ29" s="71"/>
      <c r="AVA29" s="71"/>
      <c r="AVB29" s="71"/>
      <c r="AVC29" s="71"/>
      <c r="AVD29" s="72"/>
      <c r="AVE29" s="70"/>
      <c r="AVF29" s="71"/>
      <c r="AVG29" s="71"/>
      <c r="AVH29" s="71"/>
      <c r="AVI29" s="71"/>
      <c r="AVJ29" s="71"/>
      <c r="AVK29" s="72"/>
      <c r="AVL29" s="70"/>
      <c r="AVM29" s="71"/>
      <c r="AVN29" s="71"/>
      <c r="AVO29" s="71"/>
      <c r="AVP29" s="71"/>
      <c r="AVQ29" s="71"/>
      <c r="AVR29" s="72"/>
      <c r="AVS29" s="70"/>
      <c r="AVT29" s="71"/>
      <c r="AVU29" s="71"/>
      <c r="AVV29" s="71"/>
      <c r="AVW29" s="71"/>
      <c r="AVX29" s="71"/>
      <c r="AVY29" s="72"/>
      <c r="AVZ29" s="70"/>
      <c r="AWA29" s="71"/>
      <c r="AWB29" s="71"/>
      <c r="AWC29" s="71"/>
      <c r="AWD29" s="71"/>
      <c r="AWE29" s="71"/>
      <c r="AWF29" s="72"/>
      <c r="AWG29" s="70"/>
      <c r="AWH29" s="71"/>
      <c r="AWI29" s="71"/>
      <c r="AWJ29" s="71"/>
      <c r="AWK29" s="71"/>
      <c r="AWL29" s="71"/>
      <c r="AWM29" s="72"/>
      <c r="AWN29" s="70"/>
      <c r="AWO29" s="71"/>
      <c r="AWP29" s="71"/>
      <c r="AWQ29" s="71"/>
      <c r="AWR29" s="71"/>
      <c r="AWS29" s="71"/>
      <c r="AWT29" s="72"/>
      <c r="AWU29" s="70"/>
      <c r="AWV29" s="71"/>
      <c r="AWW29" s="71"/>
      <c r="AWX29" s="71"/>
      <c r="AWY29" s="71"/>
      <c r="AWZ29" s="71"/>
      <c r="AXA29" s="72"/>
      <c r="AXB29" s="70"/>
      <c r="AXC29" s="71"/>
      <c r="AXD29" s="71"/>
      <c r="AXE29" s="71"/>
      <c r="AXF29" s="71"/>
      <c r="AXG29" s="71"/>
      <c r="AXH29" s="72"/>
      <c r="AXI29" s="70"/>
      <c r="AXJ29" s="71"/>
      <c r="AXK29" s="71"/>
      <c r="AXL29" s="71"/>
      <c r="AXM29" s="71"/>
      <c r="AXN29" s="71"/>
      <c r="AXO29" s="72"/>
      <c r="AXP29" s="70"/>
      <c r="AXQ29" s="71"/>
      <c r="AXR29" s="71"/>
      <c r="AXS29" s="71"/>
      <c r="AXT29" s="71"/>
      <c r="AXU29" s="71"/>
      <c r="AXV29" s="72"/>
      <c r="AXW29" s="70"/>
      <c r="AXX29" s="71"/>
      <c r="AXY29" s="71"/>
      <c r="AXZ29" s="71"/>
      <c r="AYA29" s="71"/>
      <c r="AYB29" s="71"/>
      <c r="AYC29" s="72"/>
      <c r="AYD29" s="70"/>
      <c r="AYE29" s="71"/>
      <c r="AYF29" s="71"/>
      <c r="AYG29" s="71"/>
      <c r="AYH29" s="71"/>
      <c r="AYI29" s="71"/>
      <c r="AYJ29" s="72"/>
      <c r="AYK29" s="70"/>
      <c r="AYL29" s="71"/>
      <c r="AYM29" s="71"/>
      <c r="AYN29" s="71"/>
      <c r="AYO29" s="71"/>
      <c r="AYP29" s="71"/>
      <c r="AYQ29" s="72"/>
      <c r="AYR29" s="70"/>
      <c r="AYS29" s="71"/>
      <c r="AYT29" s="71"/>
      <c r="AYU29" s="71"/>
      <c r="AYV29" s="71"/>
      <c r="AYW29" s="71"/>
      <c r="AYX29" s="72"/>
      <c r="AYY29" s="70"/>
      <c r="AYZ29" s="71"/>
      <c r="AZA29" s="71"/>
      <c r="AZB29" s="71"/>
      <c r="AZC29" s="71"/>
      <c r="AZD29" s="71"/>
      <c r="AZE29" s="72"/>
      <c r="AZF29" s="70"/>
      <c r="AZG29" s="71"/>
      <c r="AZH29" s="71"/>
      <c r="AZI29" s="71"/>
      <c r="AZJ29" s="71"/>
      <c r="AZK29" s="71"/>
      <c r="AZL29" s="72"/>
      <c r="AZM29" s="70"/>
      <c r="AZN29" s="71"/>
      <c r="AZO29" s="71"/>
      <c r="AZP29" s="71"/>
      <c r="AZQ29" s="71"/>
      <c r="AZR29" s="71"/>
      <c r="AZS29" s="72"/>
      <c r="AZT29" s="70"/>
      <c r="AZU29" s="71"/>
      <c r="AZV29" s="71"/>
      <c r="AZW29" s="71"/>
      <c r="AZX29" s="71"/>
      <c r="AZY29" s="71"/>
      <c r="AZZ29" s="72"/>
      <c r="BAA29" s="70"/>
      <c r="BAB29" s="71"/>
      <c r="BAC29" s="71"/>
      <c r="BAD29" s="71"/>
      <c r="BAE29" s="71"/>
      <c r="BAF29" s="71"/>
      <c r="BAG29" s="72"/>
      <c r="BAH29" s="70"/>
      <c r="BAI29" s="71"/>
      <c r="BAJ29" s="71"/>
      <c r="BAK29" s="71"/>
      <c r="BAL29" s="71"/>
      <c r="BAM29" s="71"/>
      <c r="BAN29" s="72"/>
      <c r="BAO29" s="70"/>
      <c r="BAP29" s="71"/>
      <c r="BAQ29" s="71"/>
      <c r="BAR29" s="71"/>
      <c r="BAS29" s="71"/>
      <c r="BAT29" s="71"/>
      <c r="BAU29" s="72"/>
      <c r="BAV29" s="70"/>
      <c r="BAW29" s="71"/>
      <c r="BAX29" s="71"/>
      <c r="BAY29" s="71"/>
      <c r="BAZ29" s="71"/>
      <c r="BBA29" s="71"/>
      <c r="BBB29" s="72"/>
      <c r="BBC29" s="70"/>
      <c r="BBD29" s="71"/>
      <c r="BBE29" s="71"/>
      <c r="BBF29" s="71"/>
      <c r="BBG29" s="71"/>
      <c r="BBH29" s="71"/>
      <c r="BBI29" s="72"/>
      <c r="BBJ29" s="70"/>
      <c r="BBK29" s="71"/>
      <c r="BBL29" s="71"/>
      <c r="BBM29" s="71"/>
      <c r="BBN29" s="71"/>
      <c r="BBO29" s="71"/>
      <c r="BBP29" s="72"/>
      <c r="BBQ29" s="70"/>
      <c r="BBR29" s="71"/>
      <c r="BBS29" s="71"/>
      <c r="BBT29" s="71"/>
      <c r="BBU29" s="71"/>
      <c r="BBV29" s="71"/>
      <c r="BBW29" s="72"/>
      <c r="BBX29" s="70"/>
      <c r="BBY29" s="71"/>
      <c r="BBZ29" s="71"/>
      <c r="BCA29" s="71"/>
      <c r="BCB29" s="71"/>
      <c r="BCC29" s="71"/>
      <c r="BCD29" s="72"/>
      <c r="BCE29" s="70"/>
      <c r="BCF29" s="71"/>
      <c r="BCG29" s="71"/>
      <c r="BCH29" s="71"/>
      <c r="BCI29" s="71"/>
      <c r="BCJ29" s="71"/>
      <c r="BCK29" s="72"/>
      <c r="BCL29" s="70"/>
      <c r="BCM29" s="71"/>
      <c r="BCN29" s="71"/>
      <c r="BCO29" s="71"/>
      <c r="BCP29" s="71"/>
      <c r="BCQ29" s="71"/>
      <c r="BCR29" s="72"/>
      <c r="BCS29" s="70"/>
      <c r="BCT29" s="71"/>
      <c r="BCU29" s="71"/>
      <c r="BCV29" s="71"/>
      <c r="BCW29" s="71"/>
      <c r="BCX29" s="71"/>
      <c r="BCY29" s="72"/>
      <c r="BCZ29" s="70"/>
      <c r="BDA29" s="71"/>
      <c r="BDB29" s="71"/>
      <c r="BDC29" s="71"/>
      <c r="BDD29" s="71"/>
      <c r="BDE29" s="71"/>
      <c r="BDF29" s="72"/>
      <c r="BDG29" s="70"/>
      <c r="BDH29" s="71"/>
      <c r="BDI29" s="71"/>
      <c r="BDJ29" s="71"/>
      <c r="BDK29" s="71"/>
      <c r="BDL29" s="71"/>
      <c r="BDM29" s="72"/>
      <c r="BDN29" s="70"/>
      <c r="BDO29" s="71"/>
      <c r="BDP29" s="71"/>
      <c r="BDQ29" s="71"/>
      <c r="BDR29" s="71"/>
      <c r="BDS29" s="71"/>
      <c r="BDT29" s="72"/>
      <c r="BDU29" s="70"/>
      <c r="BDV29" s="71"/>
      <c r="BDW29" s="71"/>
      <c r="BDX29" s="71"/>
      <c r="BDY29" s="71"/>
      <c r="BDZ29" s="71"/>
      <c r="BEA29" s="72"/>
      <c r="BEB29" s="70"/>
      <c r="BEC29" s="71"/>
      <c r="BED29" s="71"/>
      <c r="BEE29" s="71"/>
      <c r="BEF29" s="71"/>
      <c r="BEG29" s="71"/>
      <c r="BEH29" s="72"/>
      <c r="BEI29" s="70"/>
      <c r="BEJ29" s="71"/>
      <c r="BEK29" s="71"/>
      <c r="BEL29" s="71"/>
      <c r="BEM29" s="71"/>
      <c r="BEN29" s="71"/>
      <c r="BEO29" s="72"/>
      <c r="BEP29" s="70"/>
      <c r="BEQ29" s="71"/>
      <c r="BER29" s="71"/>
      <c r="BES29" s="71"/>
      <c r="BET29" s="71"/>
      <c r="BEU29" s="71"/>
      <c r="BEV29" s="72"/>
      <c r="BEW29" s="70"/>
      <c r="BEX29" s="71"/>
      <c r="BEY29" s="71"/>
      <c r="BEZ29" s="71"/>
      <c r="BFA29" s="71"/>
      <c r="BFB29" s="71"/>
      <c r="BFC29" s="72"/>
      <c r="BFD29" s="70"/>
      <c r="BFE29" s="71"/>
      <c r="BFF29" s="71"/>
      <c r="BFG29" s="71"/>
      <c r="BFH29" s="71"/>
      <c r="BFI29" s="71"/>
      <c r="BFJ29" s="72"/>
      <c r="BFK29" s="70"/>
      <c r="BFL29" s="71"/>
      <c r="BFM29" s="71"/>
      <c r="BFN29" s="71"/>
      <c r="BFO29" s="71"/>
      <c r="BFP29" s="71"/>
      <c r="BFQ29" s="72"/>
      <c r="BFR29" s="70"/>
      <c r="BFS29" s="71"/>
      <c r="BFT29" s="71"/>
      <c r="BFU29" s="71"/>
      <c r="BFV29" s="71"/>
      <c r="BFW29" s="71"/>
      <c r="BFX29" s="72"/>
      <c r="BFY29" s="70"/>
      <c r="BFZ29" s="71"/>
      <c r="BGA29" s="71"/>
      <c r="BGB29" s="71"/>
      <c r="BGC29" s="71"/>
      <c r="BGD29" s="71"/>
      <c r="BGE29" s="72"/>
      <c r="BGF29" s="70"/>
      <c r="BGG29" s="71"/>
      <c r="BGH29" s="71"/>
      <c r="BGI29" s="71"/>
      <c r="BGJ29" s="71"/>
      <c r="BGK29" s="71"/>
      <c r="BGL29" s="72"/>
      <c r="BGM29" s="70"/>
      <c r="BGN29" s="71"/>
      <c r="BGO29" s="71"/>
      <c r="BGP29" s="71"/>
      <c r="BGQ29" s="71"/>
      <c r="BGR29" s="71"/>
      <c r="BGS29" s="72"/>
      <c r="BGT29" s="70"/>
      <c r="BGU29" s="71"/>
      <c r="BGV29" s="71"/>
      <c r="BGW29" s="71"/>
      <c r="BGX29" s="71"/>
      <c r="BGY29" s="71"/>
      <c r="BGZ29" s="72"/>
      <c r="BHA29" s="70"/>
      <c r="BHB29" s="71"/>
      <c r="BHC29" s="71"/>
      <c r="BHD29" s="71"/>
      <c r="BHE29" s="71"/>
      <c r="BHF29" s="71"/>
      <c r="BHG29" s="72"/>
      <c r="BHH29" s="70"/>
      <c r="BHI29" s="71"/>
      <c r="BHJ29" s="71"/>
      <c r="BHK29" s="71"/>
      <c r="BHL29" s="71"/>
      <c r="BHM29" s="71"/>
      <c r="BHN29" s="72"/>
      <c r="BHO29" s="70"/>
      <c r="BHP29" s="71"/>
      <c r="BHQ29" s="71"/>
      <c r="BHR29" s="71"/>
      <c r="BHS29" s="71"/>
      <c r="BHT29" s="71"/>
      <c r="BHU29" s="72"/>
      <c r="BHV29" s="70"/>
      <c r="BHW29" s="71"/>
      <c r="BHX29" s="71"/>
      <c r="BHY29" s="71"/>
      <c r="BHZ29" s="71"/>
      <c r="BIA29" s="71"/>
      <c r="BIB29" s="72"/>
      <c r="BIC29" s="70"/>
      <c r="BID29" s="71"/>
      <c r="BIE29" s="71"/>
      <c r="BIF29" s="71"/>
      <c r="BIG29" s="71"/>
      <c r="BIH29" s="71"/>
      <c r="BII29" s="72"/>
      <c r="BIJ29" s="70"/>
      <c r="BIK29" s="71"/>
      <c r="BIL29" s="71"/>
      <c r="BIM29" s="71"/>
      <c r="BIN29" s="71"/>
      <c r="BIO29" s="71"/>
      <c r="BIP29" s="72"/>
      <c r="BIQ29" s="70"/>
      <c r="BIR29" s="71"/>
      <c r="BIS29" s="71"/>
      <c r="BIT29" s="71"/>
      <c r="BIU29" s="71"/>
      <c r="BIV29" s="71"/>
      <c r="BIW29" s="72"/>
      <c r="BIX29" s="70"/>
      <c r="BIY29" s="71"/>
      <c r="BIZ29" s="71"/>
      <c r="BJA29" s="71"/>
      <c r="BJB29" s="71"/>
      <c r="BJC29" s="71"/>
      <c r="BJD29" s="72"/>
      <c r="BJE29" s="70"/>
      <c r="BJF29" s="71"/>
      <c r="BJG29" s="71"/>
      <c r="BJH29" s="71"/>
      <c r="BJI29" s="71"/>
      <c r="BJJ29" s="71"/>
      <c r="BJK29" s="72"/>
      <c r="BJL29" s="70"/>
      <c r="BJM29" s="71"/>
      <c r="BJN29" s="71"/>
      <c r="BJO29" s="71"/>
      <c r="BJP29" s="71"/>
      <c r="BJQ29" s="71"/>
      <c r="BJR29" s="72"/>
      <c r="BJS29" s="70"/>
      <c r="BJT29" s="71"/>
      <c r="BJU29" s="71"/>
      <c r="BJV29" s="71"/>
      <c r="BJW29" s="71"/>
      <c r="BJX29" s="71"/>
      <c r="BJY29" s="72"/>
      <c r="BJZ29" s="70"/>
      <c r="BKA29" s="71"/>
      <c r="BKB29" s="71"/>
      <c r="BKC29" s="71"/>
      <c r="BKD29" s="71"/>
      <c r="BKE29" s="71"/>
      <c r="BKF29" s="72"/>
      <c r="BKG29" s="70"/>
      <c r="BKH29" s="71"/>
      <c r="BKI29" s="71"/>
      <c r="BKJ29" s="71"/>
      <c r="BKK29" s="71"/>
      <c r="BKL29" s="71"/>
      <c r="BKM29" s="72"/>
      <c r="BKN29" s="70"/>
      <c r="BKO29" s="71"/>
      <c r="BKP29" s="71"/>
      <c r="BKQ29" s="71"/>
      <c r="BKR29" s="71"/>
      <c r="BKS29" s="71"/>
      <c r="BKT29" s="72"/>
      <c r="BKU29" s="70"/>
      <c r="BKV29" s="71"/>
      <c r="BKW29" s="71"/>
      <c r="BKX29" s="71"/>
      <c r="BKY29" s="71"/>
      <c r="BKZ29" s="71"/>
      <c r="BLA29" s="72"/>
      <c r="BLB29" s="70"/>
      <c r="BLC29" s="71"/>
      <c r="BLD29" s="71"/>
      <c r="BLE29" s="71"/>
      <c r="BLF29" s="71"/>
      <c r="BLG29" s="71"/>
      <c r="BLH29" s="72"/>
      <c r="BLI29" s="70"/>
      <c r="BLJ29" s="71"/>
      <c r="BLK29" s="71"/>
      <c r="BLL29" s="71"/>
      <c r="BLM29" s="71"/>
      <c r="BLN29" s="71"/>
      <c r="BLO29" s="72"/>
      <c r="BLP29" s="70"/>
      <c r="BLQ29" s="71"/>
      <c r="BLR29" s="71"/>
      <c r="BLS29" s="71"/>
      <c r="BLT29" s="71"/>
      <c r="BLU29" s="71"/>
      <c r="BLV29" s="72"/>
      <c r="BLW29" s="70"/>
      <c r="BLX29" s="71"/>
      <c r="BLY29" s="71"/>
      <c r="BLZ29" s="71"/>
      <c r="BMA29" s="71"/>
      <c r="BMB29" s="71"/>
      <c r="BMC29" s="72"/>
      <c r="BMD29" s="70"/>
      <c r="BME29" s="71"/>
      <c r="BMF29" s="71"/>
      <c r="BMG29" s="71"/>
      <c r="BMH29" s="71"/>
      <c r="BMI29" s="71"/>
      <c r="BMJ29" s="72"/>
      <c r="BMK29" s="70"/>
      <c r="BML29" s="71"/>
      <c r="BMM29" s="71"/>
      <c r="BMN29" s="71"/>
      <c r="BMO29" s="71"/>
      <c r="BMP29" s="71"/>
      <c r="BMQ29" s="72"/>
      <c r="BMR29" s="70"/>
      <c r="BMS29" s="71"/>
      <c r="BMT29" s="71"/>
      <c r="BMU29" s="71"/>
      <c r="BMV29" s="71"/>
      <c r="BMW29" s="71"/>
      <c r="BMX29" s="72"/>
      <c r="BMY29" s="70"/>
      <c r="BMZ29" s="71"/>
      <c r="BNA29" s="71"/>
      <c r="BNB29" s="71"/>
      <c r="BNC29" s="71"/>
      <c r="BND29" s="71"/>
      <c r="BNE29" s="72"/>
      <c r="BNF29" s="70"/>
      <c r="BNG29" s="71"/>
      <c r="BNH29" s="71"/>
      <c r="BNI29" s="71"/>
      <c r="BNJ29" s="71"/>
      <c r="BNK29" s="71"/>
      <c r="BNL29" s="72"/>
      <c r="BNM29" s="70"/>
      <c r="BNN29" s="71"/>
      <c r="BNO29" s="71"/>
      <c r="BNP29" s="71"/>
      <c r="BNQ29" s="71"/>
      <c r="BNR29" s="71"/>
      <c r="BNS29" s="72"/>
      <c r="BNT29" s="70"/>
      <c r="BNU29" s="71"/>
      <c r="BNV29" s="71"/>
      <c r="BNW29" s="71"/>
      <c r="BNX29" s="71"/>
      <c r="BNY29" s="71"/>
      <c r="BNZ29" s="72"/>
      <c r="BOA29" s="70"/>
      <c r="BOB29" s="71"/>
      <c r="BOC29" s="71"/>
      <c r="BOD29" s="71"/>
      <c r="BOE29" s="71"/>
      <c r="BOF29" s="71"/>
      <c r="BOG29" s="72"/>
      <c r="BOH29" s="70"/>
      <c r="BOI29" s="71"/>
      <c r="BOJ29" s="71"/>
      <c r="BOK29" s="71"/>
      <c r="BOL29" s="71"/>
      <c r="BOM29" s="71"/>
      <c r="BON29" s="72"/>
      <c r="BOO29" s="70"/>
      <c r="BOP29" s="71"/>
      <c r="BOQ29" s="71"/>
      <c r="BOR29" s="71"/>
      <c r="BOS29" s="71"/>
      <c r="BOT29" s="71"/>
      <c r="BOU29" s="72"/>
      <c r="BOV29" s="70"/>
      <c r="BOW29" s="71"/>
      <c r="BOX29" s="71"/>
      <c r="BOY29" s="71"/>
      <c r="BOZ29" s="71"/>
      <c r="BPA29" s="71"/>
      <c r="BPB29" s="72"/>
      <c r="BPC29" s="70"/>
      <c r="BPD29" s="71"/>
      <c r="BPE29" s="71"/>
      <c r="BPF29" s="71"/>
      <c r="BPG29" s="71"/>
      <c r="BPH29" s="71"/>
      <c r="BPI29" s="72"/>
      <c r="BPJ29" s="70"/>
      <c r="BPK29" s="71"/>
      <c r="BPL29" s="71"/>
      <c r="BPM29" s="71"/>
      <c r="BPN29" s="71"/>
      <c r="BPO29" s="71"/>
      <c r="BPP29" s="72"/>
      <c r="BPQ29" s="70"/>
      <c r="BPR29" s="71"/>
      <c r="BPS29" s="71"/>
      <c r="BPT29" s="71"/>
      <c r="BPU29" s="71"/>
      <c r="BPV29" s="71"/>
      <c r="BPW29" s="72"/>
      <c r="BPX29" s="70"/>
      <c r="BPY29" s="71"/>
      <c r="BPZ29" s="71"/>
      <c r="BQA29" s="71"/>
      <c r="BQB29" s="71"/>
      <c r="BQC29" s="71"/>
      <c r="BQD29" s="72"/>
      <c r="BQE29" s="70"/>
      <c r="BQF29" s="71"/>
      <c r="BQG29" s="71"/>
      <c r="BQH29" s="71"/>
      <c r="BQI29" s="71"/>
      <c r="BQJ29" s="71"/>
      <c r="BQK29" s="72"/>
      <c r="BQL29" s="70"/>
      <c r="BQM29" s="71"/>
      <c r="BQN29" s="71"/>
      <c r="BQO29" s="71"/>
      <c r="BQP29" s="71"/>
      <c r="BQQ29" s="71"/>
      <c r="BQR29" s="72"/>
      <c r="BQS29" s="70"/>
      <c r="BQT29" s="71"/>
      <c r="BQU29" s="71"/>
      <c r="BQV29" s="71"/>
      <c r="BQW29" s="71"/>
      <c r="BQX29" s="71"/>
      <c r="BQY29" s="72"/>
      <c r="BQZ29" s="70"/>
      <c r="BRA29" s="71"/>
      <c r="BRB29" s="71"/>
      <c r="BRC29" s="71"/>
      <c r="BRD29" s="71"/>
      <c r="BRE29" s="71"/>
      <c r="BRF29" s="72"/>
      <c r="BRG29" s="70"/>
      <c r="BRH29" s="71"/>
      <c r="BRI29" s="71"/>
      <c r="BRJ29" s="71"/>
      <c r="BRK29" s="71"/>
      <c r="BRL29" s="71"/>
      <c r="BRM29" s="72"/>
      <c r="BRN29" s="70"/>
      <c r="BRO29" s="71"/>
      <c r="BRP29" s="71"/>
      <c r="BRQ29" s="71"/>
      <c r="BRR29" s="71"/>
      <c r="BRS29" s="71"/>
      <c r="BRT29" s="72"/>
      <c r="BRU29" s="70"/>
      <c r="BRV29" s="71"/>
      <c r="BRW29" s="71"/>
      <c r="BRX29" s="71"/>
      <c r="BRY29" s="71"/>
      <c r="BRZ29" s="71"/>
      <c r="BSA29" s="72"/>
      <c r="BSB29" s="70"/>
      <c r="BSC29" s="71"/>
      <c r="BSD29" s="71"/>
      <c r="BSE29" s="71"/>
      <c r="BSF29" s="71"/>
      <c r="BSG29" s="71"/>
      <c r="BSH29" s="72"/>
      <c r="BSI29" s="70"/>
      <c r="BSJ29" s="71"/>
      <c r="BSK29" s="71"/>
      <c r="BSL29" s="71"/>
      <c r="BSM29" s="71"/>
      <c r="BSN29" s="71"/>
      <c r="BSO29" s="72"/>
      <c r="BSP29" s="70"/>
      <c r="BSQ29" s="71"/>
      <c r="BSR29" s="71"/>
      <c r="BSS29" s="71"/>
      <c r="BST29" s="71"/>
      <c r="BSU29" s="71"/>
      <c r="BSV29" s="72"/>
      <c r="BSW29" s="70"/>
      <c r="BSX29" s="71"/>
      <c r="BSY29" s="71"/>
      <c r="BSZ29" s="71"/>
      <c r="BTA29" s="71"/>
      <c r="BTB29" s="71"/>
      <c r="BTC29" s="72"/>
      <c r="BTD29" s="70"/>
      <c r="BTE29" s="71"/>
      <c r="BTF29" s="71"/>
      <c r="BTG29" s="71"/>
      <c r="BTH29" s="71"/>
      <c r="BTI29" s="71"/>
      <c r="BTJ29" s="72"/>
      <c r="BTK29" s="70"/>
      <c r="BTL29" s="71"/>
      <c r="BTM29" s="71"/>
      <c r="BTN29" s="71"/>
      <c r="BTO29" s="71"/>
      <c r="BTP29" s="71"/>
      <c r="BTQ29" s="72"/>
      <c r="BTR29" s="70"/>
      <c r="BTS29" s="71"/>
      <c r="BTT29" s="71"/>
      <c r="BTU29" s="71"/>
      <c r="BTV29" s="71"/>
      <c r="BTW29" s="71"/>
      <c r="BTX29" s="72"/>
      <c r="BTY29" s="70"/>
      <c r="BTZ29" s="71"/>
      <c r="BUA29" s="71"/>
      <c r="BUB29" s="71"/>
      <c r="BUC29" s="71"/>
      <c r="BUD29" s="71"/>
      <c r="BUE29" s="72"/>
      <c r="BUF29" s="70"/>
      <c r="BUG29" s="71"/>
      <c r="BUH29" s="71"/>
      <c r="BUI29" s="71"/>
      <c r="BUJ29" s="71"/>
      <c r="BUK29" s="71"/>
      <c r="BUL29" s="72"/>
      <c r="BUM29" s="70"/>
      <c r="BUN29" s="71"/>
      <c r="BUO29" s="71"/>
      <c r="BUP29" s="71"/>
      <c r="BUQ29" s="71"/>
      <c r="BUR29" s="71"/>
      <c r="BUS29" s="72"/>
      <c r="BUT29" s="70"/>
      <c r="BUU29" s="71"/>
      <c r="BUV29" s="71"/>
      <c r="BUW29" s="71"/>
      <c r="BUX29" s="71"/>
      <c r="BUY29" s="71"/>
      <c r="BUZ29" s="72"/>
      <c r="BVA29" s="70"/>
      <c r="BVB29" s="71"/>
      <c r="BVC29" s="71"/>
      <c r="BVD29" s="71"/>
      <c r="BVE29" s="71"/>
      <c r="BVF29" s="71"/>
      <c r="BVG29" s="72"/>
      <c r="BVH29" s="70"/>
      <c r="BVI29" s="71"/>
      <c r="BVJ29" s="71"/>
      <c r="BVK29" s="71"/>
      <c r="BVL29" s="71"/>
      <c r="BVM29" s="71"/>
      <c r="BVN29" s="72"/>
      <c r="BVO29" s="70"/>
      <c r="BVP29" s="71"/>
      <c r="BVQ29" s="71"/>
      <c r="BVR29" s="71"/>
      <c r="BVS29" s="71"/>
      <c r="BVT29" s="71"/>
      <c r="BVU29" s="72"/>
      <c r="BVV29" s="70"/>
      <c r="BVW29" s="71"/>
      <c r="BVX29" s="71"/>
      <c r="BVY29" s="71"/>
      <c r="BVZ29" s="71"/>
      <c r="BWA29" s="71"/>
      <c r="BWB29" s="72"/>
      <c r="BWC29" s="70"/>
      <c r="BWD29" s="71"/>
      <c r="BWE29" s="71"/>
      <c r="BWF29" s="71"/>
      <c r="BWG29" s="71"/>
      <c r="BWH29" s="71"/>
      <c r="BWI29" s="72"/>
      <c r="BWJ29" s="70"/>
      <c r="BWK29" s="71"/>
      <c r="BWL29" s="71"/>
      <c r="BWM29" s="71"/>
      <c r="BWN29" s="71"/>
      <c r="BWO29" s="71"/>
      <c r="BWP29" s="72"/>
      <c r="BWQ29" s="70"/>
      <c r="BWR29" s="71"/>
      <c r="BWS29" s="71"/>
      <c r="BWT29" s="71"/>
      <c r="BWU29" s="71"/>
      <c r="BWV29" s="71"/>
      <c r="BWW29" s="72"/>
      <c r="BWX29" s="70"/>
      <c r="BWY29" s="71"/>
      <c r="BWZ29" s="71"/>
      <c r="BXA29" s="71"/>
      <c r="BXB29" s="71"/>
      <c r="BXC29" s="71"/>
      <c r="BXD29" s="72"/>
      <c r="BXE29" s="70"/>
      <c r="BXF29" s="71"/>
      <c r="BXG29" s="71"/>
      <c r="BXH29" s="71"/>
      <c r="BXI29" s="71"/>
      <c r="BXJ29" s="71"/>
      <c r="BXK29" s="72"/>
      <c r="BXL29" s="70"/>
      <c r="BXM29" s="71"/>
      <c r="BXN29" s="71"/>
      <c r="BXO29" s="71"/>
      <c r="BXP29" s="71"/>
      <c r="BXQ29" s="71"/>
      <c r="BXR29" s="72"/>
      <c r="BXS29" s="70"/>
      <c r="BXT29" s="71"/>
      <c r="BXU29" s="71"/>
      <c r="BXV29" s="71"/>
      <c r="BXW29" s="71"/>
      <c r="BXX29" s="71"/>
      <c r="BXY29" s="72"/>
      <c r="BXZ29" s="70"/>
      <c r="BYA29" s="71"/>
      <c r="BYB29" s="71"/>
      <c r="BYC29" s="71"/>
      <c r="BYD29" s="71"/>
      <c r="BYE29" s="71"/>
      <c r="BYF29" s="72"/>
      <c r="BYG29" s="70"/>
      <c r="BYH29" s="71"/>
      <c r="BYI29" s="71"/>
      <c r="BYJ29" s="71"/>
      <c r="BYK29" s="71"/>
      <c r="BYL29" s="71"/>
      <c r="BYM29" s="72"/>
      <c r="BYN29" s="70"/>
      <c r="BYO29" s="71"/>
      <c r="BYP29" s="71"/>
      <c r="BYQ29" s="71"/>
      <c r="BYR29" s="71"/>
      <c r="BYS29" s="71"/>
      <c r="BYT29" s="72"/>
      <c r="BYU29" s="70"/>
      <c r="BYV29" s="71"/>
      <c r="BYW29" s="71"/>
      <c r="BYX29" s="71"/>
      <c r="BYY29" s="71"/>
      <c r="BYZ29" s="71"/>
      <c r="BZA29" s="72"/>
      <c r="BZB29" s="70"/>
      <c r="BZC29" s="71"/>
      <c r="BZD29" s="71"/>
      <c r="BZE29" s="71"/>
      <c r="BZF29" s="71"/>
      <c r="BZG29" s="71"/>
      <c r="BZH29" s="72"/>
      <c r="BZI29" s="70"/>
      <c r="BZJ29" s="71"/>
      <c r="BZK29" s="71"/>
      <c r="BZL29" s="71"/>
      <c r="BZM29" s="71"/>
      <c r="BZN29" s="71"/>
      <c r="BZO29" s="72"/>
      <c r="BZP29" s="70"/>
      <c r="BZQ29" s="71"/>
      <c r="BZR29" s="71"/>
      <c r="BZS29" s="71"/>
      <c r="BZT29" s="71"/>
      <c r="BZU29" s="71"/>
      <c r="BZV29" s="72"/>
      <c r="BZW29" s="70"/>
      <c r="BZX29" s="71"/>
      <c r="BZY29" s="71"/>
      <c r="BZZ29" s="71"/>
      <c r="CAA29" s="71"/>
      <c r="CAB29" s="71"/>
      <c r="CAC29" s="72"/>
      <c r="CAD29" s="70"/>
      <c r="CAE29" s="71"/>
      <c r="CAF29" s="71"/>
      <c r="CAG29" s="71"/>
      <c r="CAH29" s="71"/>
      <c r="CAI29" s="71"/>
      <c r="CAJ29" s="72"/>
      <c r="CAK29" s="70"/>
      <c r="CAL29" s="71"/>
      <c r="CAM29" s="71"/>
      <c r="CAN29" s="71"/>
      <c r="CAO29" s="71"/>
      <c r="CAP29" s="71"/>
      <c r="CAQ29" s="72"/>
      <c r="CAR29" s="70"/>
      <c r="CAS29" s="71"/>
      <c r="CAT29" s="71"/>
      <c r="CAU29" s="71"/>
      <c r="CAV29" s="71"/>
      <c r="CAW29" s="71"/>
      <c r="CAX29" s="72"/>
      <c r="CAY29" s="70"/>
      <c r="CAZ29" s="71"/>
      <c r="CBA29" s="71"/>
      <c r="CBB29" s="71"/>
      <c r="CBC29" s="71"/>
      <c r="CBD29" s="71"/>
      <c r="CBE29" s="72"/>
      <c r="CBF29" s="70"/>
      <c r="CBG29" s="71"/>
      <c r="CBH29" s="71"/>
      <c r="CBI29" s="71"/>
      <c r="CBJ29" s="71"/>
      <c r="CBK29" s="71"/>
      <c r="CBL29" s="72"/>
      <c r="CBM29" s="70"/>
      <c r="CBN29" s="71"/>
      <c r="CBO29" s="71"/>
      <c r="CBP29" s="71"/>
      <c r="CBQ29" s="71"/>
      <c r="CBR29" s="71"/>
      <c r="CBS29" s="72"/>
      <c r="CBT29" s="70"/>
      <c r="CBU29" s="71"/>
      <c r="CBV29" s="71"/>
      <c r="CBW29" s="71"/>
      <c r="CBX29" s="71"/>
      <c r="CBY29" s="71"/>
      <c r="CBZ29" s="72"/>
      <c r="CCA29" s="70"/>
      <c r="CCB29" s="71"/>
      <c r="CCC29" s="71"/>
      <c r="CCD29" s="71"/>
      <c r="CCE29" s="71"/>
      <c r="CCF29" s="71"/>
      <c r="CCG29" s="72"/>
      <c r="CCH29" s="70"/>
      <c r="CCI29" s="71"/>
      <c r="CCJ29" s="71"/>
      <c r="CCK29" s="71"/>
      <c r="CCL29" s="71"/>
      <c r="CCM29" s="71"/>
      <c r="CCN29" s="72"/>
      <c r="CCO29" s="70"/>
      <c r="CCP29" s="71"/>
      <c r="CCQ29" s="71"/>
      <c r="CCR29" s="71"/>
      <c r="CCS29" s="71"/>
      <c r="CCT29" s="71"/>
      <c r="CCU29" s="72"/>
      <c r="CCV29" s="70"/>
      <c r="CCW29" s="71"/>
      <c r="CCX29" s="71"/>
      <c r="CCY29" s="71"/>
      <c r="CCZ29" s="71"/>
      <c r="CDA29" s="71"/>
      <c r="CDB29" s="72"/>
      <c r="CDC29" s="70"/>
      <c r="CDD29" s="71"/>
      <c r="CDE29" s="71"/>
      <c r="CDF29" s="71"/>
      <c r="CDG29" s="71"/>
      <c r="CDH29" s="71"/>
      <c r="CDI29" s="72"/>
      <c r="CDJ29" s="70"/>
      <c r="CDK29" s="71"/>
      <c r="CDL29" s="71"/>
      <c r="CDM29" s="71"/>
      <c r="CDN29" s="71"/>
      <c r="CDO29" s="71"/>
      <c r="CDP29" s="72"/>
      <c r="CDQ29" s="70"/>
      <c r="CDR29" s="71"/>
      <c r="CDS29" s="71"/>
      <c r="CDT29" s="71"/>
      <c r="CDU29" s="71"/>
      <c r="CDV29" s="71"/>
      <c r="CDW29" s="72"/>
      <c r="CDX29" s="70"/>
      <c r="CDY29" s="71"/>
      <c r="CDZ29" s="71"/>
      <c r="CEA29" s="71"/>
      <c r="CEB29" s="71"/>
      <c r="CEC29" s="71"/>
      <c r="CED29" s="72"/>
      <c r="CEE29" s="70"/>
      <c r="CEF29" s="71"/>
      <c r="CEG29" s="71"/>
      <c r="CEH29" s="71"/>
      <c r="CEI29" s="71"/>
      <c r="CEJ29" s="71"/>
      <c r="CEK29" s="72"/>
      <c r="CEL29" s="70"/>
      <c r="CEM29" s="71"/>
      <c r="CEN29" s="71"/>
      <c r="CEO29" s="71"/>
      <c r="CEP29" s="71"/>
      <c r="CEQ29" s="71"/>
      <c r="CER29" s="72"/>
      <c r="CES29" s="70"/>
      <c r="CET29" s="71"/>
      <c r="CEU29" s="71"/>
      <c r="CEV29" s="71"/>
      <c r="CEW29" s="71"/>
      <c r="CEX29" s="71"/>
      <c r="CEY29" s="72"/>
      <c r="CEZ29" s="70"/>
      <c r="CFA29" s="71"/>
      <c r="CFB29" s="71"/>
      <c r="CFC29" s="71"/>
      <c r="CFD29" s="71"/>
      <c r="CFE29" s="71"/>
      <c r="CFF29" s="72"/>
      <c r="CFG29" s="70"/>
      <c r="CFH29" s="71"/>
      <c r="CFI29" s="71"/>
      <c r="CFJ29" s="71"/>
      <c r="CFK29" s="71"/>
      <c r="CFL29" s="71"/>
      <c r="CFM29" s="72"/>
      <c r="CFN29" s="70"/>
      <c r="CFO29" s="71"/>
      <c r="CFP29" s="71"/>
      <c r="CFQ29" s="71"/>
      <c r="CFR29" s="71"/>
      <c r="CFS29" s="71"/>
      <c r="CFT29" s="72"/>
      <c r="CFU29" s="70"/>
      <c r="CFV29" s="71"/>
      <c r="CFW29" s="71"/>
      <c r="CFX29" s="71"/>
      <c r="CFY29" s="71"/>
      <c r="CFZ29" s="71"/>
      <c r="CGA29" s="72"/>
      <c r="CGB29" s="70"/>
      <c r="CGC29" s="71"/>
      <c r="CGD29" s="71"/>
      <c r="CGE29" s="71"/>
      <c r="CGF29" s="71"/>
      <c r="CGG29" s="71"/>
      <c r="CGH29" s="72"/>
      <c r="CGI29" s="70"/>
      <c r="CGJ29" s="71"/>
      <c r="CGK29" s="71"/>
      <c r="CGL29" s="71"/>
      <c r="CGM29" s="71"/>
      <c r="CGN29" s="71"/>
      <c r="CGO29" s="72"/>
      <c r="CGP29" s="70"/>
      <c r="CGQ29" s="71"/>
      <c r="CGR29" s="71"/>
      <c r="CGS29" s="71"/>
      <c r="CGT29" s="71"/>
      <c r="CGU29" s="71"/>
      <c r="CGV29" s="72"/>
      <c r="CGW29" s="70"/>
      <c r="CGX29" s="71"/>
      <c r="CGY29" s="71"/>
      <c r="CGZ29" s="71"/>
      <c r="CHA29" s="71"/>
      <c r="CHB29" s="71"/>
      <c r="CHC29" s="72"/>
    </row>
  </sheetData>
  <sheetProtection sheet="1" objects="1" scenarios="1" selectLockedCells="1"/>
  <mergeCells count="33">
    <mergeCell ref="G11:G12"/>
    <mergeCell ref="B11:B12"/>
    <mergeCell ref="C11:C12"/>
    <mergeCell ref="D11:D12"/>
    <mergeCell ref="E11:E12"/>
    <mergeCell ref="F11:F12"/>
    <mergeCell ref="Q11:Q12"/>
    <mergeCell ref="R11:R12"/>
    <mergeCell ref="S11:S12"/>
    <mergeCell ref="T11:T12"/>
    <mergeCell ref="L11:L12"/>
    <mergeCell ref="M11:M12"/>
    <mergeCell ref="J11:J12"/>
    <mergeCell ref="K11:K12"/>
    <mergeCell ref="N11:N12"/>
    <mergeCell ref="O11:O12"/>
    <mergeCell ref="P11:P12"/>
    <mergeCell ref="B1:E2"/>
    <mergeCell ref="AB11:AB12"/>
    <mergeCell ref="AC11:AC12"/>
    <mergeCell ref="AF11:AF12"/>
    <mergeCell ref="AH11:AH12"/>
    <mergeCell ref="V11:V12"/>
    <mergeCell ref="W11:W12"/>
    <mergeCell ref="X11:X12"/>
    <mergeCell ref="Y11:Y12"/>
    <mergeCell ref="Z11:Z12"/>
    <mergeCell ref="AA11:AA12"/>
    <mergeCell ref="AD11:AD12"/>
    <mergeCell ref="AE11:AE12"/>
    <mergeCell ref="U11:U12"/>
    <mergeCell ref="H11:H12"/>
    <mergeCell ref="I11:I12"/>
  </mergeCells>
  <phoneticPr fontId="2"/>
  <conditionalFormatting sqref="J1:J8 J11:J1048576">
    <cfRule type="expression" dxfId="6" priority="31">
      <formula>AND($F$10=J1,$F$10&lt;&gt;"")=TRUE</formula>
    </cfRule>
  </conditionalFormatting>
  <conditionalFormatting sqref="AI12:CHC12">
    <cfRule type="expression" dxfId="5" priority="25">
      <formula>AI$12="日"</formula>
    </cfRule>
    <cfRule type="expression" dxfId="4" priority="27">
      <formula>AI$12="土"</formula>
    </cfRule>
  </conditionalFormatting>
  <conditionalFormatting sqref="AH1:AH2 AJ1:CHC2 B12:AC12 AF12 B3:AF11 B1 F1:AF2 B13:AF1048576 AH3:CHC1048576">
    <cfRule type="expression" dxfId="3" priority="34">
      <formula>MOD(ROW(),2)=1</formula>
    </cfRule>
  </conditionalFormatting>
  <conditionalFormatting sqref="AH1:AH2 AJ1:CHC2 AH3:CHC12 B12:AC12 AF12 B3:AF11 B1 F1:AF2">
    <cfRule type="expression" priority="28" stopIfTrue="1">
      <formula>ROW()&lt;16</formula>
    </cfRule>
  </conditionalFormatting>
  <dataValidations count="3">
    <dataValidation type="list" allowBlank="1" showInputMessage="1" showErrorMessage="1" sqref="E10" xr:uid="{00000000-0002-0000-0000-000000000000}">
      <formula1>trgtYearList</formula1>
    </dataValidation>
    <dataValidation type="list" allowBlank="1" showInputMessage="1" showErrorMessage="1" sqref="F10" xr:uid="{00000000-0002-0000-0000-000001000000}">
      <formula1>"1, 2, 3, 4, 5, 6, 7, 8, 9, 10, 11, 12"</formula1>
    </dataValidation>
    <dataValidation type="list" allowBlank="1" showInputMessage="1" showErrorMessage="1" sqref="AI13:CHC1048576" xr:uid="{C7AB66D5-CE37-4A96-BCDD-2E03C408B214}">
      <formula1>"1, 0.5, 0"</formula1>
    </dataValidation>
  </dataValidations>
  <pageMargins left="0" right="0" top="3.9370078740157487E-2" bottom="3.9370078740157487E-2" header="0.31496062992126" footer="0.31496062992126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BaseSetting">
                <anchor>
                  <from>
                    <xdr:col>1</xdr:col>
                    <xdr:colOff>85725</xdr:colOff>
                    <xdr:row>3</xdr:row>
                    <xdr:rowOff>161925</xdr:rowOff>
                  </from>
                  <to>
                    <xdr:col>4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PersonalListSheet">
                <anchor>
                  <from>
                    <xdr:col>5</xdr:col>
                    <xdr:colOff>352425</xdr:colOff>
                    <xdr:row>3</xdr:row>
                    <xdr:rowOff>171450</xdr:rowOff>
                  </from>
                  <to>
                    <xdr:col>6</xdr:col>
                    <xdr:colOff>619125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owReportSheet">
                <anchor>
                  <from>
                    <xdr:col>6</xdr:col>
                    <xdr:colOff>714375</xdr:colOff>
                    <xdr:row>3</xdr:row>
                    <xdr:rowOff>171450</xdr:rowOff>
                  </from>
                  <to>
                    <xdr:col>8</xdr:col>
                    <xdr:colOff>314325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LoadClose">
                <anchor>
                  <from>
                    <xdr:col>8</xdr:col>
                    <xdr:colOff>581025</xdr:colOff>
                    <xdr:row>0</xdr:row>
                    <xdr:rowOff>76200</xdr:rowOff>
                  </from>
                  <to>
                    <xdr:col>9</xdr:col>
                    <xdr:colOff>542925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LoadRestoreBackUp">
                <anchor>
                  <from>
                    <xdr:col>7</xdr:col>
                    <xdr:colOff>228600</xdr:colOff>
                    <xdr:row>0</xdr:row>
                    <xdr:rowOff>76200</xdr:rowOff>
                  </from>
                  <to>
                    <xdr:col>8</xdr:col>
                    <xdr:colOff>390525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tnBack">
              <controlPr defaultSize="0" print="0" autoFill="0" autoPict="0" macro="[0]!HiddenPaidLeaveList">
                <anchor>
                  <from>
                    <xdr:col>9</xdr:col>
                    <xdr:colOff>9525</xdr:colOff>
                    <xdr:row>6</xdr:row>
                    <xdr:rowOff>47625</xdr:rowOff>
                  </from>
                  <to>
                    <xdr:col>9</xdr:col>
                    <xdr:colOff>542925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LoadEmployeeInfo">
                <anchor>
                  <from>
                    <xdr:col>4</xdr:col>
                    <xdr:colOff>219075</xdr:colOff>
                    <xdr:row>3</xdr:row>
                    <xdr:rowOff>161925</xdr:rowOff>
                  </from>
                  <to>
                    <xdr:col>5</xdr:col>
                    <xdr:colOff>9525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PrintPaidLeaveSheet">
                <anchor>
                  <from>
                    <xdr:col>6</xdr:col>
                    <xdr:colOff>219075</xdr:colOff>
                    <xdr:row>0</xdr:row>
                    <xdr:rowOff>76200</xdr:rowOff>
                  </from>
                  <to>
                    <xdr:col>7</xdr:col>
                    <xdr:colOff>47625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btnDownload">
              <controlPr defaultSize="0" print="0" autoFill="0" autoPict="0" macro="[0]!UpdateSoftwareVersion">
                <anchor>
                  <from>
                    <xdr:col>10</xdr:col>
                    <xdr:colOff>66675</xdr:colOff>
                    <xdr:row>0</xdr:row>
                    <xdr:rowOff>76200</xdr:rowOff>
                  </from>
                  <to>
                    <xdr:col>13</xdr:col>
                    <xdr:colOff>409575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_xludf.Clear">
                <anchor>
                  <from>
                    <xdr:col>8</xdr:col>
                    <xdr:colOff>581025</xdr:colOff>
                    <xdr:row>3</xdr:row>
                    <xdr:rowOff>171450</xdr:rowOff>
                  </from>
                  <to>
                    <xdr:col>9</xdr:col>
                    <xdr:colOff>542925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2"/>
  <dimension ref="A1:O18"/>
  <sheetViews>
    <sheetView showRowColHeaders="0" zoomScaleNormal="100" workbookViewId="0"/>
  </sheetViews>
  <sheetFormatPr defaultColWidth="8.75" defaultRowHeight="15.75"/>
  <cols>
    <col min="1" max="1" width="8.75" style="1" customWidth="1"/>
    <col min="2" max="2" width="15.125" style="1" bestFit="1" customWidth="1"/>
    <col min="3" max="3" width="14.75" style="1" bestFit="1" customWidth="1"/>
    <col min="4" max="4" width="12" style="1" bestFit="1" customWidth="1"/>
    <col min="5" max="5" width="10.75" style="49" bestFit="1" customWidth="1"/>
    <col min="6" max="15" width="8.75" style="49"/>
    <col min="16" max="16384" width="8.75" style="1"/>
  </cols>
  <sheetData>
    <row r="1" spans="1:15">
      <c r="A1" s="1" t="s">
        <v>29</v>
      </c>
    </row>
    <row r="2" spans="1:15">
      <c r="B2" s="20" t="s">
        <v>26</v>
      </c>
      <c r="C2" s="21" t="s">
        <v>197</v>
      </c>
      <c r="E2" s="49" t="s">
        <v>61</v>
      </c>
      <c r="F2" s="49" t="s">
        <v>62</v>
      </c>
      <c r="G2" s="49" t="s">
        <v>63</v>
      </c>
      <c r="H2" s="49" t="s">
        <v>64</v>
      </c>
      <c r="I2" s="49" t="s">
        <v>65</v>
      </c>
      <c r="J2" s="49" t="s">
        <v>66</v>
      </c>
      <c r="K2" s="49" t="s">
        <v>67</v>
      </c>
      <c r="L2" s="49" t="s">
        <v>68</v>
      </c>
      <c r="M2" s="49" t="s">
        <v>69</v>
      </c>
      <c r="N2" s="49" t="s">
        <v>70</v>
      </c>
      <c r="O2" s="49" t="s">
        <v>71</v>
      </c>
    </row>
    <row r="3" spans="1:15">
      <c r="B3" s="20" t="s">
        <v>27</v>
      </c>
      <c r="C3" s="21" t="s">
        <v>198</v>
      </c>
      <c r="F3" s="55"/>
      <c r="G3" s="55"/>
      <c r="H3" s="55"/>
      <c r="I3" s="55"/>
      <c r="J3" s="55"/>
      <c r="K3" s="55"/>
      <c r="L3" s="55"/>
      <c r="M3" s="55"/>
      <c r="N3" s="55"/>
      <c r="O3" s="55"/>
    </row>
    <row r="4" spans="1:15">
      <c r="B4" s="20" t="s">
        <v>31</v>
      </c>
      <c r="C4" s="31"/>
      <c r="D4" s="67"/>
      <c r="F4" s="55"/>
      <c r="G4" s="55"/>
      <c r="H4" s="55"/>
      <c r="I4" s="55"/>
      <c r="J4" s="55"/>
      <c r="K4" s="55"/>
      <c r="L4" s="55"/>
      <c r="M4" s="55"/>
      <c r="N4" s="55"/>
      <c r="O4" s="55"/>
    </row>
    <row r="5" spans="1:15">
      <c r="B5" s="20" t="s">
        <v>46</v>
      </c>
      <c r="C5" s="93">
        <f>EOMONTH(DATE(有給管理簿!$E$10,MONTH(基本情報!$C$4),DAY(基本情報!$C$4)),-7)+DAY(基本情報!$C$4)</f>
        <v>45808</v>
      </c>
      <c r="F5" s="55"/>
      <c r="G5" s="55"/>
      <c r="H5" s="55"/>
      <c r="I5" s="55"/>
      <c r="J5" s="55"/>
      <c r="K5" s="55"/>
      <c r="L5" s="55"/>
      <c r="M5" s="55"/>
      <c r="N5" s="55"/>
      <c r="O5" s="55"/>
    </row>
    <row r="6" spans="1:15">
      <c r="B6" s="20" t="s">
        <v>47</v>
      </c>
      <c r="C6" s="93">
        <f>DATE(有給管理簿!$E$10,MONTH(基本情報!$C$4),DAY(基本情報!$C$4))-1</f>
        <v>46021</v>
      </c>
      <c r="F6" s="55"/>
      <c r="G6" s="55"/>
      <c r="H6" s="55"/>
      <c r="I6" s="55"/>
      <c r="J6" s="55"/>
      <c r="K6" s="55"/>
      <c r="L6" s="55"/>
      <c r="M6" s="55"/>
      <c r="N6" s="55"/>
      <c r="O6" s="55"/>
    </row>
    <row r="7" spans="1:15">
      <c r="B7" s="20" t="s">
        <v>32</v>
      </c>
      <c r="C7" s="31"/>
      <c r="F7" s="55"/>
      <c r="G7" s="55"/>
      <c r="H7" s="55"/>
      <c r="I7" s="55"/>
      <c r="J7" s="55"/>
      <c r="K7" s="55"/>
      <c r="L7" s="55"/>
      <c r="M7" s="55"/>
      <c r="N7" s="55"/>
      <c r="O7" s="55"/>
    </row>
    <row r="8" spans="1:15">
      <c r="B8" s="20" t="s">
        <v>48</v>
      </c>
      <c r="C8" s="93">
        <f>EOMONTH(DATE(有給管理簿!$E$10,MONTH(基本情報!$C$7),DAY(基本情報!$C$7)),-7)+DAY(基本情報!$C$7)</f>
        <v>45808</v>
      </c>
    </row>
    <row r="9" spans="1:15">
      <c r="B9" s="20" t="s">
        <v>49</v>
      </c>
      <c r="C9" s="93">
        <f>DATE(有給管理簿!$E$10,MONTH(基本情報!$C$7),DAY(基本情報!$C$7))-1</f>
        <v>46021</v>
      </c>
    </row>
    <row r="10" spans="1:15">
      <c r="B10" s="20" t="s">
        <v>33</v>
      </c>
      <c r="C10" s="21" t="b">
        <v>0</v>
      </c>
    </row>
    <row r="11" spans="1:15">
      <c r="B11" s="20"/>
      <c r="C11" s="21"/>
    </row>
    <row r="12" spans="1:15">
      <c r="B12" s="20" t="s">
        <v>44</v>
      </c>
      <c r="C12" s="21" t="s">
        <v>199</v>
      </c>
    </row>
    <row r="14" spans="1:15">
      <c r="B14" s="20" t="s">
        <v>157</v>
      </c>
      <c r="C14" s="22">
        <v>44197</v>
      </c>
    </row>
    <row r="15" spans="1:15">
      <c r="B15" s="20" t="s">
        <v>156</v>
      </c>
      <c r="C15" s="22">
        <v>44546</v>
      </c>
    </row>
    <row r="17" spans="2:3">
      <c r="B17" s="20" t="s">
        <v>178</v>
      </c>
      <c r="C17" s="96" t="str">
        <f>RIGHT(有給管理簿!$B$1,5)</f>
        <v>1.1.1</v>
      </c>
    </row>
    <row r="18" spans="2:3">
      <c r="B18" s="20" t="s">
        <v>179</v>
      </c>
      <c r="C18" s="1" t="s">
        <v>200</v>
      </c>
    </row>
  </sheetData>
  <sheetProtection selectLockedCells="1"/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3"/>
  <dimension ref="A1:CP19"/>
  <sheetViews>
    <sheetView showRowColHeaders="0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8.75" defaultRowHeight="18.75"/>
  <cols>
    <col min="1" max="2" width="8.75" style="19" customWidth="1"/>
    <col min="3" max="3" width="15.625" style="19" customWidth="1"/>
    <col min="4" max="6" width="8.75" style="19" customWidth="1"/>
    <col min="7" max="7" width="12.75" style="57" customWidth="1"/>
    <col min="8" max="8" width="8.75" style="1"/>
    <col min="9" max="9" width="8.75" style="56" customWidth="1"/>
    <col min="10" max="10" width="12.75" style="57" customWidth="1"/>
    <col min="11" max="15" width="8.75" style="19" customWidth="1"/>
    <col min="16" max="16" width="8.75" style="57" customWidth="1"/>
    <col min="17" max="18" width="8.75" style="50" customWidth="1"/>
    <col min="19" max="21" width="8.75" style="19" customWidth="1"/>
    <col min="22" max="22" width="8.75" style="50" customWidth="1"/>
    <col min="23" max="24" width="11.375" style="57" customWidth="1"/>
    <col min="25" max="25" width="9.75" style="58" customWidth="1"/>
    <col min="26" max="26" width="8.75" style="57" customWidth="1"/>
    <col min="27" max="28" width="10.875" style="57" customWidth="1"/>
    <col min="29" max="29" width="8.75" style="50" customWidth="1"/>
    <col min="30" max="32" width="8.75" style="19" customWidth="1"/>
    <col min="33" max="33" width="8.75" style="57" customWidth="1"/>
    <col min="34" max="34" width="8.75" style="28" customWidth="1"/>
    <col min="35" max="35" width="8.75" style="30" customWidth="1"/>
    <col min="36" max="37" width="8.75" style="19" customWidth="1"/>
    <col min="38" max="38" width="11" style="30" customWidth="1"/>
    <col min="39" max="39" width="12.25" style="30" customWidth="1"/>
    <col min="40" max="40" width="8.75" style="28" customWidth="1"/>
    <col min="41" max="66" width="8.75" style="19" customWidth="1"/>
    <col min="67" max="68" width="8.75" style="1" customWidth="1"/>
    <col min="69" max="69" width="8.75" style="19"/>
    <col min="70" max="70" width="11.5" style="57" bestFit="1" customWidth="1"/>
    <col min="71" max="71" width="10.25" style="57" bestFit="1" customWidth="1"/>
    <col min="72" max="73" width="8.75" style="19"/>
    <col min="74" max="74" width="12.75" style="57" bestFit="1" customWidth="1"/>
    <col min="75" max="75" width="10.25" style="57" bestFit="1" customWidth="1"/>
    <col min="76" max="77" width="8.75" style="19"/>
    <col min="78" max="78" width="11.625" style="57" bestFit="1" customWidth="1"/>
    <col min="79" max="79" width="10.25" style="57" bestFit="1" customWidth="1"/>
    <col min="80" max="81" width="8.75" style="19"/>
    <col min="82" max="82" width="11.5" style="57" bestFit="1" customWidth="1"/>
    <col min="83" max="83" width="10.25" style="57" bestFit="1" customWidth="1"/>
    <col min="84" max="85" width="8.75" style="19"/>
    <col min="86" max="86" width="11.5" style="57" bestFit="1" customWidth="1"/>
    <col min="87" max="87" width="10.25" style="57" bestFit="1" customWidth="1"/>
    <col min="88" max="89" width="8.75" style="19"/>
    <col min="90" max="90" width="12.125" style="57" bestFit="1" customWidth="1"/>
    <col min="91" max="91" width="10.75" style="57" bestFit="1" customWidth="1"/>
    <col min="92" max="92" width="8.75" style="1"/>
    <col min="93" max="94" width="8.75" style="19"/>
    <col min="95" max="16384" width="8.75" style="1"/>
  </cols>
  <sheetData>
    <row r="1" spans="1:94" ht="18" customHeight="1">
      <c r="O1" s="94"/>
      <c r="Q1" s="19"/>
      <c r="T1" s="57"/>
      <c r="U1" s="50"/>
      <c r="Y1" s="59"/>
      <c r="AD1" s="19" t="s">
        <v>154</v>
      </c>
      <c r="AF1" s="1"/>
      <c r="AG1" s="1" t="s">
        <v>117</v>
      </c>
      <c r="AH1" s="1" t="s">
        <v>117</v>
      </c>
      <c r="AI1" s="61"/>
      <c r="AJ1"/>
      <c r="AK1"/>
      <c r="AN1"/>
      <c r="AO1"/>
      <c r="AP1"/>
      <c r="AQ1" s="50">
        <f>有給管理簿!$AH$1</f>
        <v>2020</v>
      </c>
      <c r="AR1" s="50"/>
      <c r="AS1" s="50"/>
      <c r="AT1" s="57"/>
      <c r="AU1" s="50">
        <f>AQ1+1</f>
        <v>2021</v>
      </c>
      <c r="AV1" s="50"/>
      <c r="AW1" s="50"/>
      <c r="AX1" s="50"/>
      <c r="AY1" s="50">
        <f>AU1+1</f>
        <v>2022</v>
      </c>
      <c r="AZ1" s="50"/>
      <c r="BA1" s="50"/>
      <c r="BB1" s="50"/>
      <c r="BC1" s="50">
        <f>AY1+1</f>
        <v>2023</v>
      </c>
      <c r="BD1" s="50"/>
      <c r="BE1" s="50"/>
      <c r="BF1" s="50"/>
      <c r="BG1" s="50">
        <f>BC1+1</f>
        <v>2024</v>
      </c>
      <c r="BH1" s="50"/>
      <c r="BI1" s="50"/>
      <c r="BJ1" s="50"/>
      <c r="BK1" s="50">
        <f>BG1+1</f>
        <v>2025</v>
      </c>
      <c r="BL1" s="50"/>
      <c r="BQ1" s="19">
        <f>AQ1</f>
        <v>2020</v>
      </c>
      <c r="BU1" s="19">
        <f>AU1</f>
        <v>2021</v>
      </c>
      <c r="BY1" s="19">
        <f>AY1</f>
        <v>2022</v>
      </c>
      <c r="CC1" s="19">
        <f>BC1</f>
        <v>2023</v>
      </c>
      <c r="CG1" s="19">
        <f>BG1</f>
        <v>2024</v>
      </c>
      <c r="CK1" s="19">
        <f>BK1</f>
        <v>2025</v>
      </c>
    </row>
    <row r="2" spans="1:94" s="49" customFormat="1" ht="15.75">
      <c r="A2" s="50" t="s">
        <v>45</v>
      </c>
      <c r="B2" s="50" t="s">
        <v>120</v>
      </c>
      <c r="C2" s="50" t="s">
        <v>121</v>
      </c>
      <c r="D2" s="50" t="s">
        <v>122</v>
      </c>
      <c r="E2" s="50" t="s">
        <v>123</v>
      </c>
      <c r="F2" s="50" t="s">
        <v>124</v>
      </c>
      <c r="G2" s="52" t="s">
        <v>125</v>
      </c>
      <c r="H2" s="50" t="s">
        <v>126</v>
      </c>
      <c r="I2" s="51" t="s">
        <v>127</v>
      </c>
      <c r="J2" s="52" t="s">
        <v>128</v>
      </c>
      <c r="K2" s="50" t="s">
        <v>129</v>
      </c>
      <c r="L2" s="50" t="s">
        <v>130</v>
      </c>
      <c r="M2" s="50" t="s">
        <v>131</v>
      </c>
      <c r="N2" s="50" t="s">
        <v>132</v>
      </c>
      <c r="O2" s="50" t="s">
        <v>133</v>
      </c>
      <c r="P2" s="62" t="s">
        <v>166</v>
      </c>
      <c r="Q2" s="52" t="s">
        <v>167</v>
      </c>
      <c r="R2" s="50" t="s">
        <v>177</v>
      </c>
      <c r="S2" s="50" t="s">
        <v>134</v>
      </c>
      <c r="T2" s="50" t="s">
        <v>161</v>
      </c>
      <c r="U2" s="50" t="s">
        <v>135</v>
      </c>
      <c r="V2" s="50" t="s">
        <v>57</v>
      </c>
      <c r="W2" s="52" t="s">
        <v>136</v>
      </c>
      <c r="X2" s="52" t="s">
        <v>137</v>
      </c>
      <c r="Y2" s="50" t="s">
        <v>138</v>
      </c>
      <c r="Z2" s="52" t="s">
        <v>139</v>
      </c>
      <c r="AA2" s="52" t="s">
        <v>140</v>
      </c>
      <c r="AB2" s="52" t="s">
        <v>141</v>
      </c>
      <c r="AC2" s="50" t="s">
        <v>155</v>
      </c>
      <c r="AD2" s="50"/>
      <c r="AE2" s="17" t="s">
        <v>168</v>
      </c>
      <c r="AF2" s="17" t="s">
        <v>169</v>
      </c>
      <c r="AG2" s="52" t="s">
        <v>142</v>
      </c>
      <c r="AH2" s="50" t="s">
        <v>143</v>
      </c>
      <c r="AI2" s="52" t="s">
        <v>144</v>
      </c>
      <c r="AJ2" s="52" t="s">
        <v>145</v>
      </c>
      <c r="AK2" s="52" t="s">
        <v>146</v>
      </c>
      <c r="AL2" s="52" t="s">
        <v>147</v>
      </c>
      <c r="AM2" s="52" t="s">
        <v>148</v>
      </c>
      <c r="AN2" s="50" t="s">
        <v>149</v>
      </c>
      <c r="AO2" s="52" t="s">
        <v>150</v>
      </c>
      <c r="AP2" s="52" t="s">
        <v>131</v>
      </c>
      <c r="AQ2" s="50" t="s">
        <v>151</v>
      </c>
      <c r="AR2" s="50" t="s">
        <v>132</v>
      </c>
      <c r="AS2" s="50" t="s">
        <v>152</v>
      </c>
      <c r="AT2" s="50" t="s">
        <v>131</v>
      </c>
      <c r="AU2" s="50" t="s">
        <v>151</v>
      </c>
      <c r="AV2" s="50" t="s">
        <v>132</v>
      </c>
      <c r="AW2" s="50" t="s">
        <v>152</v>
      </c>
      <c r="AX2" s="50" t="s">
        <v>131</v>
      </c>
      <c r="AY2" s="50" t="s">
        <v>151</v>
      </c>
      <c r="AZ2" s="50" t="s">
        <v>132</v>
      </c>
      <c r="BA2" s="50" t="s">
        <v>152</v>
      </c>
      <c r="BB2" s="50" t="s">
        <v>131</v>
      </c>
      <c r="BC2" s="50" t="s">
        <v>151</v>
      </c>
      <c r="BD2" s="50" t="s">
        <v>132</v>
      </c>
      <c r="BE2" s="50" t="s">
        <v>152</v>
      </c>
      <c r="BF2" s="50" t="s">
        <v>131</v>
      </c>
      <c r="BG2" s="50" t="s">
        <v>151</v>
      </c>
      <c r="BH2" s="50" t="s">
        <v>132</v>
      </c>
      <c r="BI2" s="50" t="s">
        <v>152</v>
      </c>
      <c r="BJ2" s="50" t="s">
        <v>131</v>
      </c>
      <c r="BK2" s="50" t="s">
        <v>151</v>
      </c>
      <c r="BL2" s="50" t="s">
        <v>132</v>
      </c>
      <c r="BM2" s="50" t="s">
        <v>152</v>
      </c>
      <c r="BN2" s="50" t="s">
        <v>131</v>
      </c>
      <c r="BQ2" s="50" t="s">
        <v>172</v>
      </c>
      <c r="BR2" s="52" t="s">
        <v>174</v>
      </c>
      <c r="BS2" s="52" t="s">
        <v>176</v>
      </c>
      <c r="BT2" s="50"/>
      <c r="BU2" s="50" t="s">
        <v>172</v>
      </c>
      <c r="BV2" s="52" t="s">
        <v>174</v>
      </c>
      <c r="BW2" s="52" t="s">
        <v>176</v>
      </c>
      <c r="BX2" s="50"/>
      <c r="BY2" s="50" t="s">
        <v>172</v>
      </c>
      <c r="BZ2" s="52" t="s">
        <v>174</v>
      </c>
      <c r="CA2" s="52" t="s">
        <v>176</v>
      </c>
      <c r="CB2" s="50"/>
      <c r="CC2" s="50" t="s">
        <v>172</v>
      </c>
      <c r="CD2" s="52" t="s">
        <v>174</v>
      </c>
      <c r="CE2" s="52" t="s">
        <v>176</v>
      </c>
      <c r="CF2" s="50"/>
      <c r="CG2" s="50" t="s">
        <v>172</v>
      </c>
      <c r="CH2" s="52" t="s">
        <v>174</v>
      </c>
      <c r="CI2" s="52" t="s">
        <v>176</v>
      </c>
      <c r="CJ2" s="50"/>
      <c r="CK2" s="50" t="s">
        <v>172</v>
      </c>
      <c r="CL2" s="52" t="s">
        <v>174</v>
      </c>
      <c r="CM2" s="52" t="s">
        <v>176</v>
      </c>
      <c r="CO2" s="50"/>
      <c r="CP2" s="50"/>
    </row>
    <row r="3" spans="1:94">
      <c r="A3" s="19">
        <v>2</v>
      </c>
      <c r="B3" s="19">
        <v>4</v>
      </c>
      <c r="C3" s="19" t="s">
        <v>181</v>
      </c>
      <c r="G3" s="57">
        <v>41791</v>
      </c>
      <c r="I3" s="56">
        <f>IF($J3&lt;$G3,
      0,
      IF(基本情報!$C$3="法定",
          IF($H3&gt;=10,
              DATEDIF($G3,$J3,"m")/12+0.5,
              DATEDIF($G3,$J3,"m")/12),
          IF(AND(基本情報!$C$7&lt;&gt;"-",基本情報!$C$7&gt;0)=TRUE,
              DATEDIF($G3,$J3,"m")/12+0.5,
              IF(DATE(YEAR($G3),MONTH($G3)+6,DAY($G3))
                &gt;=DATE(有給管理簿!$E$10,MONTH(基本情報!$C$4),DAY(基本情報!$C$4)),
                  DATEDIF($G3,$J3,"m")/12
                    +IF(DATE(YEAR($G3),MONTH($G3)+6,DAY($G3))&lt;DATE(有給管理簿!$E$10,MONTH(基本情報!$C$4),DAY(基本情報!$C$4)),1.5,0.5),
                  DATEDIF($G3,$J3,"m")/12
                    +IF(DATE(YEAR($G3),MONTH($G3)+6,DAY($G3))
                      =DATE(YEAR(DATE(YEAR($G3),MONTH($G3)+6,DAY($G3))),MONTH(基本情報!$C$4),DAY(基本情報!$C$4)),0,1)))))</f>
        <v>12.5</v>
      </c>
      <c r="J3" s="57">
        <f>IF(OR(有給管理簿!$E$10
         &gt;=YEAR(DATE(YEAR($G3),MONTH($G3)+6,DAY($G3)))
           -IF(AND(OR($V3=6,$V3=7),YEAR($G3)&lt;YEAR(DATE(YEAR($G3),MONTH($G3)+6,DAY($G3)))),1,0),
         AND(基本情報!$C$3="法定",$H3&gt;=10,有給管理簿!$E$10&gt;=YEAR($G3))),
       IF(基本情報!$C$3="法定",
           IF(AND(($F3&gt;0)=FALSE,$H3&gt;=10),
               DATE(有給管理簿!$E$10,MONTH($G3),DAY($G3)),
               IF(MONTH($G3)&gt;6,
                   DATE(有給管理簿!$E$10-1,MONTH($G3)+6,DAY($G3)),
                   DATE(有給管理簿!$E$10,MONTH($G3)+6,DAY($G3)))),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IF(AND(DATE(有給管理簿!$E$10,MONTH(基本情報!$C$4),DAY(基本情報!$C$4))&lt;=DATE(有給管理簿!$E$10,MONTH($G3),DAY($G3)),
                                     DATE(有給管理簿!$E$10,MONTH($G3),DAY($G3))&lt;DATE(有給管理簿!$E$10,MONTH(基本情報!$C$7),DAY(基本情報!$C$7)))
                                       =TRUE,
                           DATE(有給管理簿!$E$10,MONTH(基本情報!$C$7),DAY(基本情報!$C$7)),
                           IF($G3&gt;DATE(有給管理簿!$E$10,MONTH(基本情報!$C$4),DAY(基本情報!$C$4)),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IF(AND(DATE(有給管理簿!$E$10,MONTH(基本情報!$C$7),DAY(基本情報!$C$7))&lt;=DATE(有給管理簿!$E$10,MONTH($G3),DAY($G3)),
                                     DATE(有給管理簿!$E$10,MONTH($G3),DAY($G3))&lt;DATE(有給管理簿!$E$10,MONTH(基本情報!$C$4),DAY(基本情報!$C$4)))
                                       =TRUE,
                           DATE(有給管理簿!$E$10,MONTH(基本情報!$C$4),DAY(基本情報!$C$4)),
                           IF($G3&gt;DATE(有給管理簿!$E$10,MONTH(基本情報!$C$7),DAY(基本情報!$C$7)),
                               0,
                               DATE(有給管理簿!$E$10,MONTH(基本情報!$C$7),DAY(基本情報!$C$7))))),
                   IF(OR(YEAR(DATE(YEAR($G3),MONTH($G3)+6,DAY($G3)))&gt;有給管理簿!$E$10,
                            AND(YEAR(DATE(YEAR($G3),MONTH($G3)+6,DAY($G3)))=有給管理簿!$E$10,
                                     MONTH(DATE(YEAR($G3),MONTH($G3)+6,DAY($G3)))&gt;=有給管理簿!$F$10))=TRUE,
                       DATE(YEAR($G3),MONTH($G3)+6,DAY($G3)),
                       IF(DATE(有給管理簿!$E$10,MONTH(基本情報!$C$4),DAY(基本情報!$C$4))&gt;DATE(YEAR($G3),MONTH($G3)+6,DAY($G3)),
                           DATE(有給管理簿!$E$10,MONTH(基本情報!$C$4),DAY(基本情報!$C$4)),
                           DATE(YEAR($G3),MONTH($G3)+6,DAY($G3)))))),
       0)</f>
        <v>46357</v>
      </c>
      <c r="K3" s="19">
        <f>IF($J3=0,
       "-",
       IF(基本情報!$C$12="末",
           MONTH($J3),
           IF(DAY($J3)&lt;=基本情報!$C$12,
               MONTH($J3),
               IF(MONTH($J3)+1=13,1,MONTH($J3)+1))))</f>
        <v>12</v>
      </c>
      <c r="L3" s="19">
        <f>HLOOKUP(IF(AND(OR(基本情報!$C$3="法定", AND(基本情報!$C$3="一斉",EDATE($G3,6)=$J3)),$K3&lt;MONTH($J3)),$I3-1,$I3),
     付与日数一覧!$O$3:$W$8,2+$F3,1)
  +IF(基本情報!$C$3="一斉",
    IF(AND(基本情報!$C$7&lt;&gt;"-",基本情報!$C$7&gt;0)=FALSE,
        IF(OR(有給管理簿!$E$10=YEAR(DATE(YEAR($G3),MONTH($G3)+6,DAY($G3))),
               IF(基本情報!$C$12="末",
                   FALSE,
                   有給管理簿!$E$10=IF(DATE(YEAR($G3),MONTH($G3)+6,DAY($G3))&gt;DATE(YEAR(DATE(YEAR($G3),MONTH($G3)+6,DAY($G3))),12,基本情報!$C$12),
                                                        YEAR(DATE(YEAR($G3),MONTH($G3)+6,DAY($G3)))+1,
                                                        YEAR(DATE(YEAR($G3),MONTH($G3)+6,DAY($G3)))))),
            IF(DATE(有給管理簿!$E$10,MONTH(基本情報!$C$4),DAY(基本情報!$C$4))&gt;DATE(YEAR($G3),MONTH($G3)+6,DAY($G3)),
                HLOOKUP(0.5,付与日数一覧!$O$3:$W$8,2+$F3,1),
                0),
            0),
        0),
    0)</f>
        <v>20</v>
      </c>
      <c r="M3" s="19">
        <f ca="1">IF(有給管理簿!$F$10
     &lt;IF(基本情報!$C$12="末",MONTH($Z3),IF(DAY($Z3)&lt;=基本情報!$C$12,MONTH($Z3),IF(MONTH($Z3)+1=13,1,MONTH($Z3)+1))),
       IF(有給管理簿!$E$10-1&lt;有給管理簿!$AH$1,
           0,
           IF(AND(基本情報!$C$3="一斉",基本情報!$C$7="-"),
               IF(OR(AND(YEAR(EDATE($G3,6))=YEAR($J3),$J3=DATE(YEAR(EDATE($G3,6)),MONTH(基本情報!$C$4),DAY(基本情報!$C$4))),
                     AND(基本情報!$C$12&lt;&gt;"末",MONTH(EDATE($G3,6))=12,DAY(EDATE($G3,6))&gt;基本情報!$C$12,有給管理簿!$E$10=YEAR(EDATE($G3,6))+1)),
                   INDEX($AQ$1:$BN3,ROW(),MATCH(有給管理簿!$E$10,$AQ$1:$BN$1,0)+3),
                   INDEX($AQ$1:$BN3,ROW(),MATCH(有給管理簿!$E$10-1,$AQ$1:$BN$1,0)+3)),
               INDEX($AQ$1:$BN3,ROW(),MATCH(有給管理簿!$E$10-1,$AQ$1:$BN$1,0)+3))),
           IF(有給管理簿!$E$10&lt;有給管理簿!$AH$1,
               0,
               INDEX($AQ$1:$BN3,ROW(),MATCH(有給管理簿!$E$10,$AQ$1:$BN$1,0)+3)))</f>
        <v>20</v>
      </c>
      <c r="N3" s="19">
        <f ca="1">IF(有給管理簿!$F$10&lt;IF(基本情報!$C$12="末",MONTH($Z3),IF(DAY($Z3)&lt;=基本情報!$C$12,MONTH($Z3),IF(MONTH($Z3)+1=13,1,MONTH($Z3)+1))),
    IF(有給管理簿!$E$10-1&lt;有給管理簿!$AH$1,
      0,
      INDEX($AQ$1:$BN3,ROW(),MATCH(有給管理簿!$E$10-1,$AQ$1:$BN$1,0)+1)),
    INDEX($AQ$1:$BN3,ROW(),MATCH(有給管理簿!$E$10,$AQ$1:$BN$1,0)+1))</f>
        <v>20</v>
      </c>
      <c r="O3" s="19" t="e">
        <f ca="1">IF(AND($AI3&lt;&gt;"-",$AI3&gt;0,EOMONTH(DATE(有給管理簿!$E$10,有給管理簿!$F$10,1),0)&lt;$AI3),
       IF(EOMONTH(DATE(有給管理簿!$E$10,有給管理簿!$F$10,1),0)&lt;$G3,0,$AJ3),
       IF($G3&gt;EOMONTH(DATE(有給管理簿!$E$10,有給管理簿!$F$10,1),0),
           0,
           IF(AND($AI3&lt;&gt;"-",$AI3&gt;0,
                  OR(AND($AA3&lt;=$AI3,$AI3&lt;=$AB3,$AI3&lt;=EOMONTH(DATE(有給管理簿!$E$10,有給管理簿!$F$10,1),0)),
                    AND($AA3=0,$AM3&gt;=EOMONTH(DATE(有給管理簿!$E$10,有給管理簿!$F$10,1),0)),
                    AND(OR($V3=4,$V3=5),EDATE($G3,6)&gt;DATE(YEAR(EDATE($G3,6)),MONTH(基本情報!$C$4),DAY(基本情報!$C$4)),
                    AND($AE3=1,DATE(YEAR(EDATE($G3,6))+2,MONTH(基本情報!$C$4),DAY(基本情報!$C$4))&gt;DATE(有給管理簿!$E$10,有給管理簿!$F$10,1))),
                    AND(OR($V3=4,$V3=5),$AF3=1,EDATE($G3,6)&lt;DATE(YEAR(EDATE($G3,6)),MONTH(基本情報!$C$4),DAY(基本情報!$C$4)),
                      DATE(YEAR(EDATE($G3,6))+2,MONTH(基本情報!$C$4),DAY(基本情報!$C$4))&gt;DATE(有給管理簿!$E$10,有給管理簿!$F$10,1))))=TRUE,
               $AJ3-$AO3
                 +IF(AND(OR($V3=4,$V3=5),
                          EDATE($G3,6)&lt;=$AI3,
                          $AI3&lt;IF(DATE(YEAR($G3),MONTH($G3)+6,DAY($G3))
                                       &gt;=DATE(YEAR(EDATE($G3,6)),MONTH(基本情報!$C$4),DAY(基本情報!$C$4)),
                                         DATE(YEAR(EDATE($G3,6))+1,MONTH(基本情報!$C$4),DAY(基本情報!$C$4)),
                                         DATE(YEAR(EDATE($G3,6)),MONTH(基本情報!$C$4),DAY(基本情報!$C$4)))),
                     IF(IF(DATE(YEAR($G3),MONTH($G3)+6,DAY($G3))
                            &gt;=DATE(YEAR(EDATE($G3,6)),MONTH(基本情報!$C$4),DAY(基本情報!$C$4)),
                              DATE(YEAR(EDATE($G3,6))+1,MONTH(基本情報!$C$4),DAY(基本情報!$C$4)),
                              DATE(YEAR(EDATE($G3,6)),MONTH(基本情報!$C$4),DAY(基本情報!$C$4)))
                       &lt;=EOMONTH(DATE(有給管理簿!$E$10,有給管理簿!$F$10,1),0),HLOOKUP(1.5,付与日数一覧!$O$3:$W$8,2+$F3,1),0),
                     0)
                     -IF(OR(AND(OR($V3=4,$V3=5),EDATE($G3,6)&lt;DATE(YEAR(EDATE($G3,6)),MONTH(基本情報!$C$4),DAY(基本情報!$C$4)),$AI3&lt;DATE(YEAR(EDATE($G3,6)),MONTH(基本情報!$C$4),DAY(基本情報!$C$4)),
                                  OR(AND(OR($AF3=2,$AF3=3,$AF3=4),DATE(YEAR(EDATE($G3,6)),MONTH(基本情報!$C$4),DAY(基本情報!$C$4))&lt;=DATE(有給管理簿!$E$10,有給管理簿!$F$10,1)),
                                    AND(OR($AE3=2,$AE3=3,$AE3=4),DATE(YEAR(EDATE($G3,6))+1,MONTH(基本情報!$C$4),DAY(基本情報!$C$4))&gt;DATE(有給管理簿!$E$10,有給管理簿!$F$10,1)))),
                             AND(OR($V3=4,$V3=5),EDATE($G3,6)&gt;DATE(YEAR(EDATE($G3,6)),MONTH(基本情報!$C$4),DAY(基本情報!$C$4)),$AI3&lt;DATE(YEAR(EDATE($G3,6))+1,MONTH(基本情報!$C$4),DAY(基本情報!$C$4)),
                               OR(AND($AF3=1,DATE(YEAR(EDATE($G3,6))+1,MONTH(基本情報!$C$4),DAY(基本情報!$C$4))&lt;=DATE(有給管理簿!$E$10,有給管理簿!$F$10,1)),
                                 AND($AE3=1,DATE(YEAR(EDATE($G3,6))+2,MONTH(基本情報!$C$4),DAY(基本情報!$C$4))&gt;DATE(有給管理簿!$E$10,有給管理簿!$F$10,1),有給管理簿!$E$10&lt;&gt;YEAR(EDATE($G3,6))+1)))),
                           HLOOKUP(1.5,付与日数一覧!$O$3:$W$8,2+$F3,1),
                           0),
               IF(OR(AND($J3=0,$H3&gt;0),
                      AND(IF(OR($V3=6,$V3=7),IF($G3&lt;DATE(YEAR($G3),MONTH($J3),DAY($J3)),
                                                                            DATE(YEAR($G3),MONTH($J3),DAY($J3)),
                                                                            DATE(YEAR($G3)+1,MONTH($J3),DAY($J3)))
                                                                              &gt;EOMONTH(DATE(有給管理簿!$E$10,有給管理簿!$F$10,1),0),FALSE)),
                       AND($V3&lt;&gt;3,$V3&lt;&gt;6,$V3&lt;&gt;7,EDATE($G3,6)
                                                                                   &gt;EOMONTH(DATE(有給管理簿!$E$10,IF(AND(基本情報!$C$3="法定",MONTH($J3)&lt;$K3),
                                                                                                                                                     有給管理簿!$F$10-1,有給管理簿!$F$10),1),0)))=TRUE,
                      $H3
                        -IF(ISERROR(MATCH($A3,有給管理簿!$A:$A,0))=TRUE,
                            0,
                            SUMIFS(INDIRECT("有給管理簿!R" &amp; MATCH($A3,有給管理簿!$A:$A,0) &amp; "C35:R" &amp; MATCH($A3,有給管理簿!$A:$A,0) &amp; "C2239",0),
                                有給管理簿!$AI$11:$CHC$11,"&gt;="&amp;$G3,
                                有給管理簿!$AI$11:$CHC$11,"&lt;="&amp;EOMONTH(DATE(有給管理簿!$E$10,有給管理簿!$F$10,1),0))),
                      IF(AND(IF(AND(基本情報!$C$3="一斉",基本情報!$C$7="-",MONTH(EDATE($G3,6))=12,DAY($G3)&gt;基本情報!$C$12,有給管理簿!$E$10&lt;YEAR(EDATE($G3,6))+2),
                                        DATE(有給管理簿!$E$10,MONTH(基本情報!$C$4),DAY(基本情報!$C$4)),
                                        $J3)
                                      &gt;EOMONTH(DATE(有給管理簿!$E$10,IF(AND(基本情報!$C$3="法定",MONTH($J3)&lt;$K3),有給管理簿!$F$10-1,有給管理簿!$F$10),1),0),
                               OR($V3=3,
                                 AND(AND(AND(基本情報!$C$3="一斉",基本情報!$C$7="-")=FALSE,EDATE($G3,6)&lt;$J3,$J3&lt;=EDATE($G3,12))=FALSE,
                                   YEAR($J3)&gt;YEAR(DATE(YEAR($G3),MONTH($G3)+6,DAY($G3)))
                                                         +IF(IF(基本情報!$C$12="末",FALSE,DATE(YEAR(EDATE($G3,6)),MONTH(EDATE($G3,6)),DAY(EDATE($G3,6)))&gt;DATE(YEAR(EDATE($G3,6)),12,基本情報!$C$12)),1,0)
                                                         -IF(AND(OR($V3=6,$V3=7),YEAR($G3)&lt;YEAR(EDATE($G3,6))),1,0))),
                               AND(OR(基本情報!$C$3="法定", AND(基本情報!$C$3="一斉",EDATE($G3,6)=$J3)),$K3&lt;MONTH($J3))=FALSE),
                          IF(ISERROR(MATCH(有給管理簿!$E$10-1,$AQ$1:$BN$1,0))=TRUE,
                              0,
                              INDEX($AQ$1:$BN3,ROW(),MATCH(有給管理簿!$E$10-1,$AQ$1:$BN$1,0))
                                -IF(AND(基本情報!$C$3="一斉",基本情報!$C$7="-",$J3&lt;DATE(YEAR($J3),MONTH(基本情報!$C$4),DAY(基本情報!$C$4)),AND($AF3&lt;&gt;2,$AF3&lt;&gt;3,$AF3&lt;&gt;4)),
                                    HLOOKUP($I3,付与日数一覧!$O$3:$W$8,2+$F3,1),
                                    0)
                                +IF(AND($Y3&lt;&gt;"-",$Y3&lt;&gt;5,MONTH(基本情報!$C$4)&gt;MONTH(EDATE($G3,6)))=TRUE,
                                    0,
                                    INDEX($AQ$1:$BN3,ROW(),MATCH(有給管理簿!$E$10-1,$AQ$1:$BN$1,0)+1))
                                -$S3),
                          IF(AND(OR($AF3=2,$AE3=2),IF(EDATE($G3,6)&lt;DATE(YEAR(EDATE($G3,6)),MONTH(基本情報!$C$4),DAY(基本情報!$C$4)),
                                                      EOMONTH(DATE(YEAR(EDATE($G3,6)),MONTH(基本情報!$C$4),DAY(基本情報!$C$4)),-1),
                                                      EOMONTH(DATE(YEAR(EDATE($G3,6))+1,MONTH(基本情報!$C$4),DAY(基本情報!$C$4)),-1))
                                                        &gt;DATE(有給管理簿!$E$10,有給管理簿!$F$10,1)),0,INDEX($AQ$1:$BN3,ROW(),MATCH(有給管理簿!$E$10,$AQ$1:$BN$1,0)))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&lt;DATE(YEAR($J3),MONTH(基本情報!$C$4),DAY(基本情報!$C$4)),
                                  AND($AF3&lt;&gt;2,$AF3&lt;&gt;3,$AF3&lt;&gt;4,$AE3&lt;&gt;2,$AE3&lt;&gt;3,$AE3&lt;&gt;4)),
                                HLOOKUP($I3,付与日数一覧!$O$3:$W$8,2+$F3,1),
                                0)
                            +IF(AND($Y3&lt;&gt;"-",$Y3&lt;&gt;5,
                                     EDATE($G3,6)&lt;EOMONTH(DATE(有給管理簿!$E$10,有給管理簿!$F$10,1),0),
                                     AND(基本情報!$C$3="一斉",基本情報!$C$7="-",
                                       DATE(YEAR($G3),MONTH($G3)+6,DAY($G3))
                                         =DATE(YEAR(EDATE($G3,6)),MONTH(基本情報!$C$4),DAY(基本情報!$C$4))))=TRUE,
                                0,
                                INDEX($AQ$1:$BN3,ROW(),MATCH(有給管理簿!$E$10,$AQ$1:$BN$1,0)+1))
                            -$S3)))))</f>
        <v>#N/A</v>
      </c>
      <c r="P3" s="57" t="e">
        <f>IF($AF3 = 4,
       0,
       IF($AF3 = 3,
           DATE(YEAR($G3),MONTH($G3)+6,DAY($G3)),
           IF($AF3 = 2,
               DATE(YEAR(DATE(YEAR($G3)+IF(IF(基本情報!$C$12="末",FALSE,DATE(YEAR(EDATE($G3,6)),MONTH(EDATE($G3,6)),DAY(EDATE($G3,6)))&gt;DATE(YEAR(EDATE($G3,6)),12,基本情報!$C$12)),1,0),
                 MONTH($G3)+6,DAY($G3))),MONTH(基本情報!$C$4),DAY(基本情報!$C$4)),
               IF($AF3 = 1,
                   0,
                   $J3))))</f>
        <v>#N/A</v>
      </c>
      <c r="Q3" s="50" t="e">
        <f>IF($P3=0,
       "-",
       IF(基本情報!$C$12="末",
           MONTH($P3),
           IF(DAY($P3)&lt;=基本情報!$C$12,
               MONTH($P3),
               IF(MONTH($P3)+1=13,1,MONTH($P3)+1))))</f>
        <v>#N/A</v>
      </c>
      <c r="R3" s="50" t="e">
        <f>INDEX($AQ$1:$BN3,ROW(),MATCH(有給管理簿!$E$10,$AQ$1:$BN$1,0))</f>
        <v>#N/A</v>
      </c>
      <c r="S3" s="19" t="e">
        <f ca="1">IF(ISERROR(MATCH($A3,有給管理簿!$A:$A,0))=TRUE,
       0,
       SUMIFS(INDIRECT("有給管理簿!R" &amp; MATCH($A3,有給管理簿!$A:$A,0) &amp; "C35:R" &amp; MATCH($A3,有給管理簿!$A:$A,0) &amp; "C2239",0),
           有給管理簿!$AI$11:$CHC$11,"&gt;="&amp;IF(AND($AA3=0,EOMONTH(DATE(有給管理簿!$E$10,有給管理簿!$F$10,1),0)&gt;$J3),$J3,$AA3),
           有給管理簿!$AI$11:$CHC$11,"&lt;="&amp;EOMONTH(DATE(有給管理簿!$E$10,有給管理簿!$F$10,1),0))
         -IF(AND(基本情報!$C$3="一斉",基本情報!$C$7="-",$AA3&lt;=$AI3,
                 EDATE($G3,6)&gt;DATE(YEAR(EDATE($G3,6)),MONTH(基本情報!$C$4),DAY(基本情報!$C$4)),
                 IF($J3&gt;$AB3,YEAR($J3)-1,YEAR($J3))=YEAR(EDATE($G3,6))+1,
                 EOMONTH(DATE(有給管理簿!$E$10,有給管理簿!$F$10,1),0)&gt;IF($J3&gt;$AB3,DATE(YEAR($J3)-1,MONTH($J3),DAY($J3)),$J3)),
               SUMIFS(INDIRECT("有給管理簿!R" &amp; MATCH($A3,有給管理簿!$A:$A,0) &amp; "C35:R" &amp; MATCH($A3,有給管理簿!$A:$A,0) &amp; "C2239",0),
                   有給管理簿!$AI$11:$CHC$11,"&gt;="&amp;EDATE($G3,6),
                   有給管理簿!$AI$11:$CHC$11,"&lt;="&amp;IF($J3&gt;$AB3,DATE(YEAR($J3)-1,MONTH($J3),DAY($J3)),$J3)-1),
               0))</f>
        <v>#N/A</v>
      </c>
      <c r="T3" s="19">
        <f ca="1">IF(ISERROR(MATCH($A3,有給管理簿!$A:$A,0))=TRUE,
       0,
       SUMIFS(INDIRECT("有給管理簿!R" &amp; MATCH($A3,有給管理簿!$A:$A,0) &amp; "C35:R" &amp; MATCH($A3,有給管理簿!$A:$A,0) &amp; "C2239",0),
           有給管理簿!$AI$11:$CHC$11,"&gt;="&amp;IF(AND($AA3=0,EOMONTH(DATE(有給管理簿!$E$10,有給管理簿!$F$10,1),0)&gt;$J3),$J3,$AA3),
           有給管理簿!$AI$11:$CHC$11,"&lt;="&amp;EOMONTH(DATE(有給管理簿!$E$10,有給管理簿!$F$10,1),0)))</f>
        <v>0</v>
      </c>
      <c r="U3" s="19" t="e">
        <f ca="1">IF(HLOOKUP($I3,付与日数一覧!$O$3:$W$8,2+$F3,1)&lt;IF(基本情報!$C$10=TRUE,
                                                                                        IF($L3&lt;$S3,0,$L3-$S3),
                                                                                        IF(SUM($L3,$N3)&lt;$S3,0,SUM($L3,$N3)-$S3)),
    HLOOKUP($I3,付与日数一覧!$O$3:$W$8,2+$F3,1),
    IF(基本情報!$C$10=TRUE,
      IF($L3&lt;$S3,0,$L3-$S3),
      IF(SUM($L3,$N3)&lt;$S3,0,SUM($L3,$N3)-$S3)))</f>
        <v>#N/A</v>
      </c>
      <c r="V3" s="50">
        <f>IF($F3&gt;0,
       1,
       IF(基本情報!$C$3="法定",
           IF($H3&gt;=10,3,IF(AND(0&lt;$H3,$H3&lt;10)=TRUE,2,1)),
           IF(AND(基本情報!$C$7&lt;&gt;"-",基本情報!$C$7&gt;0)=FALSE,
               IF($H3&gt;0,5,4),
               IF($H3&gt;0,7,6))))</f>
        <v>1</v>
      </c>
      <c r="W3" s="57" t="e">
        <f>IF($AF3 = 4,
       0,
       IF($AF3 = 3,
           IF(EOMONTH(EDATE($G3,6),-1)&gt;DATE(有給管理簿!$E$10,有給管理簿!$F$10,DAY($G3)),
               0,
               EDATE($G3,6)),
           IF($AF3 = 2,
               IF(EOMONTH(DATE(YEAR(EDATE($G3,6)),MONTH(基本情報!$C$4),DAY(基本情報!$C$4)),-1)&gt;DATE(有給管理簿!$E$10,有給管理簿!$F$10,DAY(基本情報!$C$4)),
                   0,
                   DATE(YEAR(EDATE($G3,6))+IF(IF(基本情報!$C$12="末",FALSE,DATE(YEAR(EDATE($G3,6)),MONTH(EDATE($G3,6)),DAY(EDATE($G3,6)))&gt;DATE(YEAR(EDATE($G3,6)),12,基本情報!$C$12)),1,0),
                     MONTH(基本情報!$C$4),DAY(基本情報!$C$4))),
               IF($AF3 = 1,
                   IF(AND($V3&lt;&gt;4,$V3&lt;&gt;5),
                       IF($J3=0,0,IF(EDATE($J3,-12)&lt;=$G3,
                                                 0,
                                                 IF($J3-1&lt;DATE(有給管理簿!$E$10,有給管理簿!$F$10,DAY($J3)),
                                                     0,
                                                     EDATE($J3,-12)))),
                       IF($AE3 = 4,
                           0,
                           IF($AE3 = 3,
                               IF(EOMONTH(EDATE(EDATE($G3,6),12)-1,0)&lt;DATE(有給管理簿!$E$10,有給管理簿!$F$10,DAY($G3)),
                                   0,
                                   EDATE($G3,6)),
                               IF($AE3 = 2,
                                   IF(EOMONTH(EDATE(DATE(YEAR(EDATE($G3,6)),MONTH(基本情報!$C$4),DAY(基本情報!$C$4)),12)-1,0)&gt;DATE(有給管理簿!$E$10,有給管理簿!$F$10,DAY(基本情報!$C$4)),
                                       0,
                                       DATE(YEAR(EDATE($G3,6)),MONTH(基本情報!$C$4),DAY(基本情報!$C$4))),
                                   IF($AE3 = 1,
                                       0,
                                       IF($J3=0,0,IF(EDATE($J3,-12)&lt;=EDATE($G3,6),IF($J3=EDATE($G3,6),0,EDATE($G3,6)),EDATE($J3,-12)))))))),
                   IF($AE3 = 4,
                       IF($J3&gt;DATE(有給管理簿!$E$10,有給管理簿!$F$10,DAY(基本情報!$C$4)),
                           0,
                           $J3),
                       IF($AE3 = 3,
                           IF(EOMONTH(DATE(YEAR($G3)+1,MONTH($G3)+6,DAY($G3)-1),0)&lt;DATE(有給管理簿!$E$10,有給管理簿!$F$10,DAY($G3)),
                               IF($J3&gt;DATE(有給管理簿!$E$10,有給管理簿!$F$10,1),
                                   0,
                                   $J3),
                               EDATE($G3,6)),
                           IF($AE3 = 2,
                               IF($J3-1&lt;DATE(有給管理簿!$E$10,有給管理簿!$F$10,DAY(基本情報!$C$4)),
                                   $J3,
                                   IF($J3=0,0,EDATE($J3,-12))),
                               IF($AE3 = 1,
                                   IF(EOMONTH($J3,-1)&gt;DATE(有給管理簿!$E$10,有給管理簿!$F$10,DAY($J3)),
                                       0,
                                       IF($J3&gt;IF(基本情報!$C$12="末",EOMONTH(DATE(有給管理簿!$E$10,有給管理簿!$F$10,1),0),DATE(有給管理簿!$E$10,有給管理簿!$F$10,基本情報!$C$12)),0,$J3)),
                                   IF(AND(OR($V3=4,$V3=5),
                                         AND(MONTH(EDATE($G3,6))=MONTH(基本情報!$C$4),DAY($G3)=DAY(基本情報!$C$4))=FALSE)=TRUE,
                                       IF(IF(DATE(YEAR(EDATE($G3,6)),MONTH(基本情報!$C$4),DAY(基本情報!$C$4))
                                             &gt;EDATE($G3,6),
                                               DATE(YEAR(EDATE($G3,6))+1,MONTH(基本情報!$C$4),DAY(基本情報!$C$4))-1,
                                               DATE(YEAR(EDATE($G3,6))+2,MONTH(基本情報!$C$4),DAY(基本情報!$C$4))-1)
                                         &gt;DATE(有給管理簿!$E$10,有給管理簿!$F$10,DAY(基本情報!$C$4)),
                                           IF(YEAR(EDATE($G3,6))&lt;=有給管理簿!$E$10,EDATE($G3,6),0),
                                           IF($J3&gt;DATE(有給管理簿!$E$10,有給管理簿!$F$10,DAY($J3)),
                                               IF(DATE(YEAR($J3)-1,MONTH($J3),DAY($J3))&lt;$G3,
                                                   0,
                                                   DATE(YEAR($J3)-1,MONTH($J3),DAY($J3))),
                                               $J3)),
                                       IF($J3&gt;DATE(有給管理簿!$E$10,IF(AND(基本情報!$C$3="法定",OR(MONTH($J3)&lt;$K3,AND(MONTH($J3)=12,$K3=1))),
                                                                                                     有給管理簿!$F$10-1,有給管理簿!$F$10),DAY($J3)),
                                          IF(DATE(YEAR($J3)-1,MONTH($J3),DAY($J3))&lt;$G3,
                                               0,
                                               IF(AND($V3&lt;&gt;3,$V3&lt;&gt;6,$V3&lt;&gt;7,DATE(YEAR($J3)-1,MONTH($J3),DAY($J3))&lt;EDATE($G3,6)),
                                                   EDATE($G3,6),
                                                   DATE(YEAR($J3)-1,MONTH($J3),DAY($J3)))),
                                           $J3))))))))))</f>
        <v>#N/A</v>
      </c>
      <c r="X3" s="57" t="e">
        <f>IF($AF3 = 4,
       0,
       IF($AF3 = 3,
           IF(EOMONTH(EDATE($G3,6),-1)&gt;DATE(有給管理簿!$E$10,有給管理簿!$F$10,DAY($G3)),
               0,
               EDATE(EDATE($G3,6),12)-1),
           IF($AF3 = 2,
               IF(EOMONTH(DATE(YEAR(EDATE($G3,6)),MONTH(基本情報!$C$4),DAY(基本情報!$C$4)),-1)&gt;DATE(有給管理簿!$E$10,有給管理簿!$F$10,DAY(基本情報!$C$4)),
                   0,
                   EDATE(DATE(YEAR(EDATE($G3,6))+IF(IF(基本情報!$C$12="末",FALSE,DATE(YEAR(EDATE($G3,6)),MONTH(EDATE($G3,6)),DAY(EDATE($G3,6)))&gt;DATE(YEAR(EDATE($G3,6)),12,基本情報!$C$12)),1,0),
                     MONTH(基本情報!$C$4),DAY(基本情報!$C$4)),12)-1),
               IF($AF3 = 1,
                   IF(AND($V3&lt;&gt;4,$V3&lt;&gt;5),
                       IF($J3=0,0,IF(EDATE($J3,-12)&lt;=$G3,
                                                 0,
                                                 IF($J3-1&lt;DATE(有給管理簿!$E$10,有給管理簿!$F$10,DAY($J3)),
                                                     0,
                                                     $J3-1))),
                       IF($AE3 = 4,
                           0,
                           IF($AE3 = 3,
                               IF(EOMONTH(EDATE(EDATE($G3,6),12)-1,0)&lt;DATE(有給管理簿!$E$10,有給管理簿!$F$10,DAY($G3)),
                                   0,
                                   EDATE(EDATE($G3,6),12)-1),
                               IF($AE3 = 2,
                                   IF(EOMONTH(EDATE(DATE(YEAR(EDATE($G3,6)),MONTH(基本情報!$C$4),DAY(基本情報!$C$4)),12)-1,0)&gt;DATE(有給管理簿!$E$10,有給管理簿!$F$10,DAY(基本情報!$C$4)),
                                       0,
                                       EDATE(DATE(YEAR(EDATE($G3,6)),MONTH(基本情報!$C$4),DAY(基本情報!$C$4)),12)-1),
                                   IF($AE3 = 1,
                                       0,
                                       IF($J3-1&lt;=EDATE($G3,18)-1,IF(EDATE($J3,12)-1=EDATE($G3,18)-1,0,EDATE($G3,18)-1),$J3-1)))))),
                   IF($AE3 = 4,
                       IF($J3&gt;DATE(有給管理簿!$E$10,有給管理簿!$F$10,1),
                           0,
                           EDATE($J3,12)-1),
                       IF($AE3 = 3,
                           IF(EOMONTH(DATE(YEAR($G3)+1,MONTH($G3)+6,DAY($G3)-1),0)&lt;DATE(有給管理簿!$E$10,有給管理簿!$F$10,DAY($G3)),
                               IF($J3&gt;DATE(有給管理簿!$E$10,有給管理簿!$F$10,1),
                                   0,
                                   EDATE($J3,12)-1),
                               EDATE(EDATE($G3,6),12)-1),
                           IF($AE3 = 2,
                               IF($J3-1&lt;DATE(有給管理簿!$E$10,有給管理簿!$F$10,DAY(基本情報!$C$4)),
                                   EDATE($J3,12)-1,
                                   $J3-1),
                               IF($AE3 = 1,
                                   IF(EOMONTH($J3,-1)&gt;DATE(有給管理簿!$E$10,有給管理簿!$F$10,DAY($J3)),
                                       0,
                                       IF(EDATE($J3,12)-1&gt;IF(基本情報!$C$12="末",EOMONTH(DATE(有給管理簿!$E$10,有給管理簿!$F$10,1),12)-1,EDATE(DATE(有給管理簿!$E$10,有給管理簿!$F$10,基本情報!$C$12),12)-1),0,EDATE($J3,12)-1)),
                                   IF($W3=0,
                                       0,
                                       IF(AND(OR($V3=4,$V3=5),
                                              IF(ISERROR(MATCH(有給管理簿!$E$10+1,$BQ$1:$CM$1,0)),0,INDEX($BQ$1:$CM3,ROW(),MATCH(有給管理簿!$E$10+1,$BQ$1:$CM$1,0)))=0,
                                              AND(MONTH(EDATE($G3,6))=MONTH(基本情報!$C$4),DAY($G3)=DAY(基本情報!$C$4))=FALSE)=TRUE,
                                           IF(DATE(YEAR(EDATE($G3,6)),MONTH(基本情報!$C$4),DAY(基本情報!$C$4))
                                               &gt;EDATE($G3,6),
                                               IF($W3&lt;DATE(YEAR(EDATE($G3,6))+1,MONTH(基本情報!$C$4),DAY(基本情報!$C$4))-1,
                                                   DATE(YEAR(EDATE($G3,6))+1,MONTH(基本情報!$C$4),DAY(基本情報!$C$4))-1,
                                                   DATE(YEAR($W3),MONTH($W3)+12,DAY($W3))-1),
                                               IF($W3&lt;DATE(YEAR(EDATE($G3,6))+2,MONTH(基本情報!$C$4),DAY(基本情報!$C$4))-1,
                                                   DATE(YEAR(EDATE($G3,6))+2,MONTH(基本情報!$C$4),DAY(基本情報!$C$4))-1,
                                                   DATE(YEAR($W3),MONTH($W3)+12,DAY($W3))-1)),
                                           DATE(YEAR($W3),MONTH($W3)+12,DAY($W3))-1))))))))))</f>
        <v>#N/A</v>
      </c>
      <c r="Y3" s="58" t="e">
        <f>IF(OR($L3&lt;10,
           $W3=0,
           AND($I3&lt;=0.5,有給管理簿!$F$10&lt;$K3),
           $G3&gt;DATE(有給管理簿!$E$10,有給管理簿!$F$10,1),
           AND($W3=DATE(YEAR($G3),MONTH($G3)+6,DAY($G3)),$W3&gt;EOMONTH(DATE(有給管理簿!$E$10,有給管理簿!$F$10,1),0)),
           OR(AND($F3=3,$I3&lt;5.5),AND($F3=4,$I3&lt;3.5))),
    "-",
    IF(DATEDIF($W3,$X3+1,"m")&gt;12,
        IF(DATEDIF($W3,$X3+1,"m")/12*5-INT(DATEDIF($W3,$X3+1,"m")/12*5)&gt;0.5,
          INT(DATEDIF($W3,$X3+1,"m")/12*5)+1,
          INT(DATEDIF($W3,$X3+1,"m")/12*5)+0.5),
        5))</f>
        <v>#N/A</v>
      </c>
      <c r="Z3" s="57">
        <f t="shared" ref="Z3:Z18" si="0">$J3</f>
        <v>46357</v>
      </c>
      <c r="AA3" s="57" t="e">
        <f>IF($AF3 = 4,
       0,
       IF($AF3 = 3,
           IF(EOMONTH(EDATE($G3,6),-1)&gt;DATE(有給管理簿!$E$10,有給管理簿!$F$10,DAY($G3)),
               0,
               EDATE($G3,6)),
           IF($AF3 = 2,
               IF(EOMONTH(DATE(YEAR(EDATE($G3,6)),MONTH(基本情報!$C$4),DAY(基本情報!$C$4)),-1)&gt;DATE(有給管理簿!$E$10,有給管理簿!$F$10,DAY(基本情報!$C$4)),
                   0,
                   DATE(YEAR(EDATE($G3,6))+IF(IF(基本情報!$C$12="末",FALSE,DATE(YEAR(EDATE($G3,6)),MONTH(EDATE($G3,6)),DAY(EDATE($G3,6)))&gt;DATE(YEAR(EDATE($G3,6)),12,基本情報!$C$12)),1,0),
                     MONTH(基本情報!$C$4),DAY(基本情報!$C$4))),
               IF($AF3 = 1,
                   IF(AND($V3&lt;&gt;4,$V3&lt;&gt;5),
                       IF($J3=0,0,IF(EDATE($J3,-12)&lt;=$G3,
                                                 0,
                                                 IF($J3-1&lt;DATE(有給管理簿!$E$10,有給管理簿!$F$10,DAY($J3)),
                                                     $J3,
                                                     EDATE($J3,-12)))),
                       IF($AE3 = 4,
                           0,
                           IF($AE3 = 3,
                               IF(EOMONTH(EDATE(EDATE($G3,6),12)-1,0)&lt;DATE(有給管理簿!$E$10,有給管理簿!$F$10,DAY($G3)),
                                   0,
                                   EDATE($G3,6)),
                               IF($AE3 = 2,
                                   IF(EOMONTH(EDATE(DATE(YEAR(EDATE($G3,6)),MONTH(基本情報!$C$4),DAY(基本情報!$C$4)),12)-1,0)&gt;DATE(有給管理簿!$E$10,有給管理簿!$F$10,DAY(基本情報!$C$4)),
                                       0,
                                       DATE(YEAR(EDATE($G3,6)),MONTH(基本情報!$C$4),DAY(基本情報!$C$4))),
                                   IF($AE3 = 1,
                                       0,
                                       IF($J3=0,0,IF(EDATE($J3,-12)&lt;=EDATE($G3,6),IF($J3=EDATE($G3,6),0,EDATE($G3,6)),EDATE($J3,-12)))))))),
                   IF($AE3 = 4,
                       IF($J3&gt;DATE(有給管理簿!$E$10,有給管理簿!$F$10,DAY(基本情報!$C$4)),
                           0,
                           $J3),
                       IF($AE3 = 3,
                           IF(EOMONTH(DATE(YEAR($G3)+1,MONTH($G3)+6,DAY($G3)-1),0)&lt;DATE(有給管理簿!$E$10,有給管理簿!$F$10,DAY($G3)),
                               IF($J3&gt;DATE(有給管理簿!$E$10,有給管理簿!$F$10,1),
                                   0,
                                   $J3),
                               EDATE($G3,6)),
                           IF($AE3 = 2,
                               IF($J3-1&lt;DATE(有給管理簿!$E$10,有給管理簿!$F$10,DAY(基本情報!$C$4)),
                                   $J3,
                                   IF($J3=0,0,EDATE($J3,-12))),
                               IF($AE3 = 1,
                                   IF(EOMONTH($J3,-1)&gt;DATE(有給管理簿!$E$10,有給管理簿!$F$10,DAY($J3)),
                                       EDATE($J3,-12),
                                       IF($J3&gt;IF(基本情報!$C$12="末",EOMONTH(DATE(有給管理簿!$E$10,有給管理簿!$F$10,1),0),DATE(有給管理簿!$E$10,有給管理簿!$F$10,基本情報!$C$12)),0,$J3)),
                                   IF($W3=0,
                                       0,
                                       IF(AND($H3&gt;0,
                                              $W3=$G3,
                                              $W3&lt;=EOMONTH(DATE(有給管理簿!$E$10,有給管理簿!$F$10,1),0))=TRUE,
                                           $G3,
                                           IF(AND($J3=0,$H3&gt;0),
                                               $G3,
                                               IF(AND(基本情報!$C$3="法定",
                                                      IF(ISNUMBER($K3),EOMONTH(DATE(有給管理簿!$E$10,有給管理簿!$F$10,1),0)&lt;DATE(YEAR($J3),$K3,1),FALSE),
                                                      IF(ISNUMBER($K3),IF(MONTH($W3)&lt;$K3,TRUE,FALSE),FALSE),
                                                     YEAR($J3)=YEAR($W3)),
                                                   DATE(YEAR($W3)-1,MONTH($W3),DAY($W3)),
                                                   IF($W3&gt;EOMONTH(DATE(有給管理簿!$E$10,有給管理簿!$F$10,1),0),0,$W3)))))))))))))</f>
        <v>#N/A</v>
      </c>
      <c r="AB3" s="57" t="e">
        <f>0+(IF($AF3 = 4,
       0,
       IF($AF3 = 3,
           IF(EOMONTH(EDATE($G3,6),-1)&gt;DATE(有給管理簿!$E$10,有給管理簿!$F$10,DAY($G3)),
               0,
               EDATE(EDATE($G3,6),12)-1),
           IF($AF3 = 2,
               IF(EOMONTH(DATE(YEAR(EDATE($G3,6)),MONTH(基本情報!$C$4),DAY(基本情報!$C$4)),-1)&gt;DATE(有給管理簿!$E$10,有給管理簿!$F$10,DAY(基本情報!$C$4)),
                   0,
                   EDATE(DATE(YEAR(EDATE($G3,6))+IF(IF(基本情報!$C$12="末",FALSE,DATE(YEAR(EDATE($G3,6)),MONTH(EDATE($G3,6)),DAY(EDATE($G3,6)))&gt;DATE(YEAR(EDATE($G3,6)),12,基本情報!$C$12)),1,0),
                     MONTH(基本情報!$C$4),DAY(基本情報!$C$4)),12)-1),
               IF($AF3 = 1,
                   IF(AND($V3&lt;&gt;4,$V3&lt;&gt;5),
                       IF($J3=0,0,IF(EDATE($J3,-12)&lt;=$G3,
                                                 0,
                                                 IF($J3-1&lt;DATE(有給管理簿!$E$10,有給管理簿!$F$10,DAY($J3)),
                                                     EDATE($J3,12)-1,
                                                     $J3-1))),
                       IF($AE3 = 4,
                           0,
                           IF($AE3 = 3,
                               IF(EOMONTH(EDATE(EDATE($G3,6),12)-1,0)&lt;DATE(有給管理簿!$E$10,有給管理簿!$F$10,DAY($G3)),
                                   0,
                                   EDATE(EDATE($G3,6),12)-1),
                               IF($AE3 = 2,
                                   IF(EOMONTH(EDATE(DATE(YEAR(EDATE($G3,6)),MONTH(基本情報!$C$4),DAY(基本情報!$C$4)),12)-1,0)&gt;DATE(有給管理簿!$E$10,有給管理簿!$F$10,DAY(基本情報!$C$4)),
                                       0,
                                       EDATE(DATE(YEAR(EDATE($G3,6)),MONTH(基本情報!$C$4),DAY(基本情報!$C$4)),12)-1),
                                   IF($AE3 = 1,
                                       0,
                                       IF($J3-1&lt;=EDATE($G3,18)-1,IF(EDATE($J3,12)-1=EDATE($G3,18)-1,0,EDATE($G3,18)-1),$J3-1)))))),
                   IF($AE3 = 4,
                       IF($J3&gt;DATE(有給管理簿!$E$10,有給管理簿!$F$10,DAY(基本情報!$C$4)),
                           0,
                           EDATE($J3,12)-1),
                       IF($AE3 = 3,
                           IF(EOMONTH(DATE(YEAR($G3)+1,MONTH($G3)+6,DAY($G3)-1),0)&lt;DATE(有給管理簿!$E$10,有給管理簿!$F$10,DAY($G3)),
                               IF($J3&gt;DATE(有給管理簿!$E$10,有給管理簿!$F$10,1),
                                   0,
                                   EDATE($J3,12)-1),
                               EDATE(EDATE($G3,6),12)-1),
                           IF($AE3 = 2,
                               IF($J3-1&lt;DATE(有給管理簿!$E$10,有給管理簿!$F$10,DAY(基本情報!$C$4)),
                                   EDATE($J3,12)-1,
                                   $J3-1),
                               IF($AE3 = 1,
                                   IF(EOMONTH($J3,-1)&gt;DATE(有給管理簿!$E$10,有給管理簿!$F$10,DAY($J3)),
                                       $J3-1,
                                       IF(EDATE($J3,12)-1&gt;IF(基本情報!$C$12="末",EOMONTH(DATE(有給管理簿!$E$10,有給管理簿!$F$10,1),12)-1,EDATE(DATE(有給管理簿!$E$10,有給管理簿!$F$10,基本情報!$C$12),12)-1),0,EDATE($J3,12)-1)),
                                   IF($X3=0,
                                       0,
                                       IF(AND($J3=0,$H3&gt;0),
                                           EOMONTH(DATE(有給管理簿!$E$10,有給管理簿!$F$10,1),0),
                                           IF(AND(基本情報!$C$3="法定",
                                                  IF(ISNUMBER($K3),EOMONTH(DATE(有給管理簿!$E$10,有給管理簿!$F$10,1),0)&lt;DATE(YEAR($J3),$K3,1),FALSE),
                                                  IF(ISNUMBER($K3),MONTH($W3)&lt;$K3,FALSE),
                                                  YEAR($J3)=YEAR($W3)),
                                               DATE(YEAR($X3)-1,MONTH($X3),DAY($X3)),
                                               IF($W3&gt;EOMONTH(DATE(有給管理簿!$E$10,有給管理簿!$F$10,1),0),0,$X3)))))))))))))</f>
        <v>#N/A</v>
      </c>
      <c r="AC3" s="50" t="e">
        <f ca="1">IF($Y3="-",
       "-",
       IF($Y3&lt;=IF(AND($AI3&lt;&gt;"-",$AI3&gt;0),
                              IF(AND($W3&lt;=$AI3,$AI3&lt;=$X3),
                                  SUMIFS(INDIRECT("有給管理簿!R"&amp;MATCH($A3,有給管理簿!$A:$A,0)&amp;"C35:R"&amp;MATCH($A3,有給管理簿!$A:$A,0)&amp;"C2239",0),
                                      有給管理簿!$AI$11:$CHC$11,"&gt;="&amp;$AL3,
                                      有給管理簿!$AI$11:$CHC$11,"&lt;="&amp;EOMONTH(DATE(有給管理簿!$E$10,有給管理簿!$F$10,1),0)),
                                  SUMIFS(INDIRECT("有給管理簿!R"&amp;MATCH($A3,有給管理簿!$A:$A,0)&amp;"C35:R"&amp;MATCH($A3,有給管理簿!$A:$A,0)&amp;"C2239",0),
                                      有給管理簿!$AI$11:$CHC$11,"&gt;="&amp;$AA3,
                                      有給管理簿!$AI$11:$CHC$11,"&lt;="&amp;EOMONTH(DATE(有給管理簿!$E$10,有給管理簿!$F$10,1),0))),
                              SUMIFS(INDIRECT("有給管理簿!R"&amp;MATCH($A3,有給管理簿!$A:$A,0)&amp;"C35:R"&amp;MATCH($A3,有給管理簿!$A:$A,0)&amp;"C2239",0),
                                  有給管理簿!$AI$11:$CHC$11,"&gt;="&amp;$AA3,
                                  有給管理簿!$AI$11:$CHC$11,"&lt;="&amp;EOMONTH(DATE(有給管理簿!$E$10,有給管理簿!$F$10,1),0))),
           "OK",
           $Y3 - IF(AND($AI3&lt;&gt;"-",$AI3&gt;0),
                           IF(AND($W3&lt;=$AI3,$AI3&lt;=$X3),
                               SUMIFS(INDIRECT("有給管理簿!R"&amp;MATCH($A3,有給管理簿!$A:$A,0)&amp;"C35:R"&amp;MATCH($A3,有給管理簿!$A:$A,0)&amp;"C2239",0),
                                   有給管理簿!$AI$11:$CHC$11,"&gt;="&amp;$AL3,
                                   有給管理簿!$AI$11:$CHC$11,"&lt;="&amp;EOMONTH(DATE(有給管理簿!$E$10,有給管理簿!$F$10,1),0)),
                               SUMIFS(INDIRECT("有給管理簿!R"&amp;MATCH($A3,有給管理簿!$A:$A,0)&amp;"C35:R"&amp;MATCH($A3,有給管理簿!$A:$A,0)&amp;"C2239",0),
                                   有給管理簿!$AI$11:$CHC$11,"&gt;="&amp;$AA3,
                                   有給管理簿!$AI$11:$CHC$11,"&lt;="&amp;EOMONTH(DATE(有給管理簿!$E$10,有給管理簿!$F$10,1),0))),
                           SUMIFS(INDIRECT("有給管理簿!R"&amp;MATCH($A3,有給管理簿!$A:$A,0)&amp;"C35:R"&amp;MATCH($A3,有給管理簿!$A:$A,0)&amp;"C2239",0),
                               有給管理簿!$AI$11:$CHC$11,"&gt;="&amp;$AA3,
                               有給管理簿!$AI$11:$CHC$11,"&lt;="&amp;EOMONTH(DATE(有給管理簿!$E$10,有給管理簿!$F$10,1),0)))))</f>
        <v>#N/A</v>
      </c>
      <c r="AE3" s="19">
        <f>IF(ISERROR(INDEX($BQ3:$CN3,1,MATCH(有給管理簿!$E$10-1,社員情報!$BQ$1:$CN$1,0))),"",INDEX($BQ3:$CN3,1,MATCH(有給管理簿!$E$10-1,$BQ$1:$CN$1,0)))</f>
        <v>0</v>
      </c>
      <c r="AF3" s="19" t="e">
        <f>INDEX($BQ3:$CN3,1,MATCH(有給管理簿!$E$10,$BQ$1:$CN$1,0))</f>
        <v>#N/A</v>
      </c>
      <c r="AI3" s="30" t="s">
        <v>201</v>
      </c>
      <c r="AJ3" s="19" t="s">
        <v>201</v>
      </c>
      <c r="AK3" s="19" t="s">
        <v>201</v>
      </c>
      <c r="AL3" s="30">
        <f>IF($AI3="-",
       0,
       IF(AND($V3&lt;&gt;3,$AI3&lt;EDATE($G3,6))=TRUE,
           IF(AND(基本情報!$C$3="一斉",基本情報!$C$7="-"),
               $AI3,
               IF(OR($V3=6,$V3=7),
                       IF(AND(DATE(YEAR($G3),MONTH(基本情報!$C$4),DAY(基本情報!$C$4))&lt;=$G3,
                             $G3&lt;DATE(YEAR($G3),MONTH(基本情報!$C$7),DAY(基本情報!$C$7))),
                           DATE(YEAR($G3),MONTH(基本情報!$C$7),DAY(基本情報!$C$7)),
                           DATE(YEAR($G3),MONTH(基本情報!$C$4),DAY(基本情報!$C$4))),
                   EDATE($G3,6))),
           $AI3))</f>
        <v>0</v>
      </c>
      <c r="AM3" s="30">
        <f>IF($AI3="-",
    0,
    IF(AND(基本情報!$C$3="一斉",基本情報!$C$7="-",$AI3&lt;EDATE($G3,6)),
        EDATE($G3,6),
        IF(OR($V3=4,$V3=5)=TRUE,
            IF(DATE(YEAR(EDATE($G3,6)),MONTH(基本情報!$C$4),DAY(基本情報!$C$4))
              &gt;EDATE($G3,6),
                IF(OR($W3&lt;DATE(YEAR(EDATE($G3,6))+1,MONTH(基本情報!$C$4),DAY(基本情報!$C$4))-1,YEAR($AI3)=YEAR(EDATE($G3,6))),
                    DATE(YEAR(EDATE($G3,6))+1,MONTH(基本情報!$C$4),DAY(基本情報!$C$4))-1,
                    IF($AI3&gt;=DATE(YEAR($AI3),MONTH($Z3),DAY($Z3)),
                        DATE(YEAR($AI3)+1,MONTH($Z3),DAY($Z3))-1,
                        DATE(YEAR($AI3),MONTH($Z3),DAY($Z3))-1)),
                IF($W3&lt;DATE(YEAR(EDATE($G3,6))+2,MONTH(基本情報!$C$4),DAY(基本情報!$C$4))-1,
                    DATE(YEAR(EDATE($G3,6))+2,MONTH(基本情報!$C$4),DAY(基本情報!$C$4))-1,
                    IF($AI3&gt;=DATE(YEAR($AI3),MONTH($Z3),DAY($Z3)),
                        DATE(YEAR($AI3)+1,MONTH($Z3),DAY($Z3))-1,
                        DATE(YEAR($AI3),MONTH($Z3),DAY($Z3))-1))),
            IF($AI3&gt;=DATE(YEAR($AI3),MONTH($Z3),DAY($Z3)),
                DATE(YEAR($AI3)+1,MONTH($Z3),DAY($Z3))-1,
                DATE(YEAR($AI3),MONTH($Z3),DAY($Z3))-1))))</f>
        <v>0</v>
      </c>
      <c r="AN3" s="28">
        <f>IF($AI3="-",
       0,
       IF(AND(OR(基本情報!$C$3="法定",AND(基本情報!$C$3="一斉",EDATE($G3,6))),$K3&lt;MONTH($J3)),
           YEAR($AM3)+1,
           IF(YEAR($AM3)=YEAR($AM3+1),
               YEAR($AM3),
               YEAR($AM3)+1)
             -IF(AND(OR($V3=4,$V3=5),EDATE($G3,6)&lt;=$AI3,$AI3&lt;IF(EDATE($G3,6)&gt;=DATE(YEAR(EDATE($G3,6)),MONTH(基本情報!$C$4),DAY(基本情報!$C$4)),
                                                                                 DATE(YEAR(EDATE($G3,6))+1,MONTH(基本情報!$C$4),DAY(基本情報!$C$4)),
                                                                                 DATE(YEAR(EDATE($G3,6)),MONTH(基本情報!$C$4),DAY(基本情報!$C$4)))),
                 1,
                 0)))</f>
        <v>0</v>
      </c>
      <c r="AO3" s="19">
        <f ca="1">IF(ISERROR(MATCH($A3,有給管理簿!$A:$A,0))=TRUE,
       0,
       SUMIFS(INDIRECT("有給管理簿!R" &amp; MATCH($A3,有給管理簿!$A:$A,0) &amp; "C35:R" &amp; MATCH($A3,有給管理簿!$A:$A,0) &amp; "C2239",0),
           有給管理簿!$AI$11:$CHC$11,"&gt;="&amp;$AL3,
           有給管理簿!$AI$11:$CHC$11,"&lt;="&amp;IF(AND($AL3&lt;=EOMONTH(DATE(有給管理簿!$E$10,有給管理簿!$F$10,1),0),
                                                                                                EOMONTH(DATE(有給管理簿!$E$10,有給管理簿!$F$10,1),0)&lt;=$AM3)=TRUE,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IF(EOMONTH(DATE(有給管理簿!$E$10,有給管理簿!$F$10,1),0)&lt;$AL3,
                                                                                EOMONTH(DATE(有給管理簿!$E$10,有給管理簿!$F$10,1),0),
                                                                                $AM3))))</f>
        <v>0</v>
      </c>
      <c r="AP3" s="19">
        <f>IF($AI3="-",
    0,
    IF(HLOOKUP(IF(DATE(YEAR($AM3)-1,MONTH($AM3),DAY($AM3))+1&lt;$G3,
        0,
        IF(基本情報!$C$3="法定",
            IF($H3&gt;=10,
                DATEDIF($G3,DATE(YEAR($AM3)-1,MONTH($AM3),DAY($AM3))+1,"m")/12+0.5,
                DATEDIF($G3,DATE(YEAR($AM3)-1,MONTH($AM3),DAY($AM3))+1,"m")/12),
            IF(AND(基本情報!$C$7&lt;&gt;"-",基本情報!$C$7&gt;0)=TRUE,
                DATEDIF($G3,DATE(YEAR($AM3)-1,MONTH($AM3),DAY($AM3))+1,"m")/12+0.5,
                IF(DATE(YEAR($G3),MONTH($G3)+6,DAY($G3))
                  &gt;=DATE(有給管理簿!$E$10,MONTH(基本情報!$C$4),DAY(基本情報!$C$4)),
                    DATEDIF($G3,DATE(YEAR($AM3)-1,MONTH($AM3),DAY($AM3))+1,"m")/12
                      +IF(DATE(YEAR($G3),MONTH($G3)+6,DAY($G3))&lt;DATE(有給管理簿!$E$10,MONTH(基本情報!$C$4),DAY(基本情報!$C$4)),1.5,0.5),
                    DATEDIF($G3,DATE(YEAR($AM3)-1,MONTH($AM3),DAY($AM3))+1,"m")/12
                      +IF(DATE(YEAR($G3),MONTH($G3)+6,DAY($G3))
                        =DATE(YEAR(DATE(YEAR($G3),MONTH($G3)+6,DAY($G3))),MONTH(基本情報!$C$4),DAY(基本情報!$C$4)),0,1))))),
           付与日数一覧!$O$3:$W$8,2+$F3,1)&lt;IF(基本情報!$C$10=TRUE,
                                                                                IF(($AJ3-$AK3)&lt;$AO3,0,($AJ3-$AK3)-$AO3),
                                                                                IF($AJ3&lt;$AO3,0,IF($AK3&gt;$AO3,$AJ3-$AO3-($AK3-$AO3),$AJ3-$AO3))),
      HLOOKUP(IF(DATE(YEAR($AM3)-1,MONTH($AM3),DAY($AM3))+1&lt;$G3,
          0,
          IF(基本情報!$C$3="法定",
              IF($H3&gt;=10,
                  DATEDIF($G3,DATE(YEAR($AM3)-1,MONTH($AM3),DAY($AM3))+1,"m")/12+0.5,
                  DATEDIF($G3,DATE(YEAR($AM3)-1,MONTH($AM3),DAY($AM3))+1,"m")/12),
              IF(AND(基本情報!$C$7&lt;&gt;"-",基本情報!$C$7&gt;0)=TRUE,
                  DATEDIF($G3,DATE(YEAR($AM3)-1,MONTH($AM3),DAY($AM3))+1,"m")/12+0.5,
                  IF(DATE(YEAR($G3),MONTH($G3)+6,DAY($G3))
                    &gt;=DATE(有給管理簿!$E$10,MONTH(基本情報!$C$4),DAY(基本情報!$C$4)),
                      DATEDIF($G3,DATE(YEAR($AM3)-1,MONTH($AM3),DAY($AM3))+1,"m")/12
                        +IF(DATE(YEAR($G3),MONTH($G3)+6,DAY($G3))&lt;DATE(有給管理簿!$E$10,MONTH(基本情報!$C$4),DAY(基本情報!$C$4)),1.5,0.5),
                      DATEDIF($G3,DATE(YEAR($AM3)-1,MONTH($AM3),DAY($AM3))+1,"m")/12
                        +IF(DATE(YEAR($G3),MONTH($G3)+6,DAY($G3))
                          =DATE(YEAR(DATE(YEAR($G3),MONTH($G3)+6,DAY($G3))),MONTH(基本情報!$C$4),DAY(基本情報!$C$4)),0,1))))),
          付与日数一覧!$O$3:$W$8,2+$F3,1),
      IF(基本情報!$C$10=TRUE,
        IF(($AJ3-$AK3)&lt;$AO3,0,($AJ3-$AK3)-$AO3),
        IF($AJ3&lt;$AO3,0,IF($AK3&gt;$AO3,$AJ3-$AO3-($AK3-$AO3),$AJ3-$AO3)))))</f>
        <v>0</v>
      </c>
      <c r="AQ3" s="19">
        <f>IF(OR(IF(ISERROR(INDEX($BQ$1:$CM3,ROW(),MATCH(IF(INDEX($BQ$1:$CM3,ROW(),MATCH(AQ$1,$BQ$1:$CM$1,0)+1)&gt;DATE(AQ$1,12,IF(基本情報!$C$12="末",31,基本情報!$C$12)),AQ$1-1,AQ$1),$BQ$1:$CM$1,0))),
                  0,
                  INDEX($BQ$1:$CM3,ROW(),MATCH(IF(INDEX($BQ$1:$CM3,ROW(),MATCH(AQ$1,$BQ$1:$CM$1,0)+1)&gt;DATE(AQ$1,12,IF(基本情報!$C$12="末",31,基本情報!$C$12)),AQ$1-1,AQ$1),$BQ$1:$CM$1,0)))=1,
              INDEX($BQ$1:$CM3,ROW(),MATCH(AQ$1,$BQ$1:$CM$1,0))=3,
              INDEX($BQ$1:$CM3,ROW(),MATCH(AQ$1,$BQ$1:$CM$1,0))=4),
     0,
     IF(AND($V3&lt;&gt;3,$V3&lt;&gt;6,$V3&lt;&gt;7,
         AQ$1 =YEAR($G3),
         AND(基本情報!$C$3="一斉",$G3&lt;=DATE(AQ$1,MONTH(基本情報!$C$4),DAY(基本情報!$C$4)),
                                                                   DATE(AQ$1,MONTH(基本情報!$C$4),DAY(基本情報!$C$4))&lt;DATE(YEAR($G3),MONTH($G3)+6,DAY($G3)))),
       HLOOKUP(IF(AQ$1=YEAR(DATE(YEAR($G3),MONTH($G3)+6,DAY($G3))),0.5,0)
                            -IF(基本情報!$C$12="末",
                                0,
                                IF(AND(基本情報!$C$3="一斉",EDATE($G3,6)=DATE(AQ$1,MONTH(EDATE($G3,6)),DAY(EDATE($G3,6))),MONTH(EDATE($G3,6))=12,DAY(EDATE($G3,6))&gt;IF(基本情報!$C$12="末",DAY(EDATE($G3,6)),基本情報!$C$12)),1,0)),
         付与日数一覧!$O$3:$W$8,2+$F3,1),
       HLOOKUP(IF(AND($V3&lt;&gt;3,$V3&lt;&gt;6,$V3&lt;&gt;7,AQ$1&lt;YEAR(DATE(YEAR($G3),MONTH($G3)+6,DAY($G3)))),
                              0,
                              IF(AND(基本情報!$C$3="一斉",
                                     OR(AND(基本情報!$C$7="-",DATE(AQ$1,MONTH(基本情報!$C$4),DAY(基本情報!$C$4))&lt;$G3),
                                       AND(基本情報!$C$7&lt;&gt;"-",基本情報!$C$7&gt;0,DATE(AQ$1,MONTH($J3),DAY($J3))&lt;$G3)),
                                     AND(MONTH(EDATE($G3,6))=12,DAY(EDATE($G3,6))&gt;IF(基本情報!$C$12="末",DAY(EOMONTH(EDATE($G3,6),0)),基本情報!$C$12))=FALSE)=TRUE,
                                  IF(AND(基本情報!$C$3="一斉",基本情報!$C$7="-",DATE(AQ$1,MONTH(基本情報!$C$4),DAY(基本情報!$C$4))&lt;$G3),0.5,0),
                                  IF(基本情報!$C$3="法定",
                                      IF($H3&gt;=10,
                                          IF($G3&gt;DATE(AQ$1,MONTH($J3),DAY($J3)),0,DATEDIF($G3,DATE(AQ$1,MONTH($J3),DAY($J3)),"m")/12+0.5),
                                          DATEDIF($G3,DATE(AQ$1,MONTH($J3),DAY($J3)),"m")/12)
                                        -IF($K3&lt;MONTH($J3),1,0),
                                      IF(AND(基本情報!$C$7&lt;&gt;"-",基本情報!$C$7&gt;0)=TRUE,
                                          IF(DATE(AQ$1,MONTH($J3),DAY($J3))&lt;$G3,0,DATEDIF($G3,DATE(AQ$1,MONTH($J3),DAY($J3)),"m")/12+0.5),
                                          IF(DATE(YEAR($G3),MONTH($G3)+6,DAY($G3))&gt;=DATE(AQ$1,MONTH(基本情報!$C$4),DAY(基本情報!$C$4)),
                                              DATEDIF($G3,IF($G3&lt;DATE(AQ$1,MONTH($J3),DAY($J3)),DATE(AQ$1,MONTH($J3),DAY($J3)),DATE(AQ$1+1,MONTH($J3),DAY($J3))),"m")/12
                                                +IF(DATE(YEAR($G3),MONTH($G3)+6,DAY($G3))&lt;DATE(AQ$1,MONTH(基本情報!$C$4),DAY(基本情報!$C$4)),1.5,0.5),
                                              DATEDIF($G3,DATE(AQ$1,MONTH(基本情報!$C$4),DAY(基本情報!$C$4)),"m")/12
                                                +IF(DATE(YEAR($G3),MONTH($G3)+6,DAY($G3))
                                                  =DATE(YEAR(DATE(YEAR($G3),MONTH($G3)+6,DAY($G3))),MONTH(基本情報!$C$4),DAY(基本情報!$C$4)),0,1)))
                                        -IF(基本情報!$C$12="末",
                                               0,
                                               IF(AND(EDATE($G3,6)=DATE(AQ$1,MONTH(EDATE($G3,6)),DAY(EDATE($G3,6))),MONTH(EDATE($G3,6))=12,DAY(EDATE($G3,6))&gt;基本情報!$C$12),1,0))))),
         付与日数一覧!$O$3:$W$8,2+$F3,1)))
  +IF(OR(INDEX($BQ$1:$CM3,ROW(),MATCH(AQ$1,$BQ$1:$CM$1,0))=2,INDEX($BQ$1:$CM3,ROW(),MATCH(AQ$1,$BQ$1:$CM$1,0))=4),0,IF(基本情報!$C$3="一斉",
      IF(AND(基本情報!$C$7&lt;&gt;"-",基本情報!$C$7&gt;0)=FALSE,
          IF(OR(AQ$1=YEAR(DATE(YEAR($G3),MONTH($G3)+6,DAY($G3))),
                 IF(基本情報!$C$12="末",
                     FALSE,
                     AQ$1=IF(DATE(YEAR($G3),MONTH($G3)+6,DAY($G3))&gt;DATE(YEAR(DATE(YEAR($G3),MONTH($G3)+6,DAY($G3))),12,基本情報!$C$12),
                                  YEAR(DATE(YEAR($G3),MONTH($G3)+6,DAY($G3)))+1,
                                  YEAR(DATE(YEAR($G3),MONTH($G3)+6,DAY($G3)))))),
              IF(DATE(AQ$1,MONTH(基本情報!$C$4),DAY(基本情報!$C$4))&gt;DATE(YEAR($G3),MONTH($G3)+6,DAY($G3)),
                  HLOOKUP(0.5,付与日数一覧!$O$3:$W$8,2+$F3,1),
                  0),
              0),
          0),
      0))</f>
        <v>20</v>
      </c>
      <c r="AR3" s="19">
        <f>IF(AQ$1=$AN3,$AP3,IF(AQ$1=有給管理簿!$AH$1,0,AP3) )</f>
        <v>0</v>
      </c>
      <c r="AS3" s="19">
        <f ca="1">IF(ISERROR(MATCH($A3,有給管理簿!$A:$A,0)),
    0,
    SUMIFS(INDIRECT("有給管理簿!R" &amp; MATCH($A3,有給管理簿!$A:$A,0) &amp; "C35:R" &amp; MATCH($A3,有給管理簿!$A:$A,0) &amp; "C2239",0),
      有給管理簿!$AI$11:$CHC$11,"&gt;="&amp;IF(OR(AND($V3&lt;&gt;3,$V3&lt;&gt;6,$V3&lt;&gt;7,
                                                                                MONTH(DATE(YEAR($G3),MONTH($G3)+6,DAY($G3)))&lt;=MONTH($Z3),
                                                                                DATE(AQ$1,MONTH($Z3),DAY($Z3))&lt;DATE(YEAR($G3),MONTH($G3)+6,DAY($G3))),
                                                                          AND($V3&lt;&gt;3,$V3&lt;&gt;6,$V3&lt;&gt;7,
                                                                            AQ$1=YEAR(DATE(YEAR($G3),MONTH($G3)+6,DAY($G3))),
                                                                            DATE(AQ$1,MONTH($Z3),DAY($Z3))&gt;DATE(YEAR($G3),MONTH($G3)+6,DAY($G3)))),
                                                                       DATE(YEAR($G3),MONTH($G3)+6,DAY($G3)),
                                                                       IF(AND($V3&lt;&gt;3,$V3&lt;&gt;6,$V3&lt;&gt;7,
                                                                              DATE(YEAR($G3),MONTH($G3)+6,DAY($G3))&gt;=DATE(AQ$1,MONTH($Z3),DAY($Z3))),
                                                                           DATE(YEAR($G3),MONTH($G3)+6,DAY($G3)),
                                                                           DATE(AQ$1,MONTH($Z3),DAY($Z3)))),
      有給管理簿!$AI$11:$CHC$11,"&lt;="&amp;IF(DATE(AQ$1+1,MONTH($Z3),DAY($Z3))-1&gt;EOMONTH(DATE(有給管理簿!$E$10,有給管理簿!$F$10,1),0),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DATE(AQ$1+1,MONTH($Z3),DAY($Z3))-1)))</f>
        <v>0</v>
      </c>
      <c r="AT3" s="19">
        <f ca="1">IF(AQ$1+2=$AN3,
       $AK3,
       IF(AQ$1+1=$AN3,
           $AP3,
           IF(AQ3&lt;IF(基本情報!$C$10=TRUE,
                                 IF(AQ3&lt;AS3,0,AQ3-AS3),
                                 IF(AND(基本情報!$C$3="一斉",基本情報!$C$7="-",EDATE($G3,6)&lt;DATE(YEAR(EDATE($G3,6)),MONTH(基本情報!$C$4),DAY(基本情報!$C$4)),
                                       EDATE($G3,6)&lt;=$AI3,$AI3&lt;DATE(YEAR(EDATE($G3,6)),MONTH(基本情報!$C$4),DAY(基本情報!$C$4)),AQ$1=YEAR(EDATE($G3,6))),
                                     $AJ3-$AO3+HLOOKUP(1.5,付与日数一覧!$O$3:$W$8,2+$F3,1),
                                     IF(SUM(AQ3,AR3)&lt;AS3,
                                         0,
                                         SUM(AQ3,AR3)-AS3))),
               IF(AND(基本情報!$C$3="一斉",基本情報!$C$7="-",EDATE($G3,6)&lt;DATE(YEAR(EDATE($G3,6)),MONTH(基本情報!$C$4),DAY(基本情報!$C$4)),
                      AND(ISERROR(MATCH(AQ$1,$BQ$1:$CN$1,0))=FALSE,
                        OR(INDEX($BQ$1:$CN3,ROW(),MATCH(AQ$1,$BQ$1:$CN$1,0))=2,INDEX($BQ$1:$CN3,ROW(),MATCH(AQ$1,$BQ$1:$CN$1,0))=3,INDEX($BQ$1:$CN3,ROW(),MATCH(AQ$1,$BQ$1:$CN$1,0))=4))),
                   AP3,
                   AQ3),
               IF(基本情報!$C$10=TRUE,
                   IF(AQ3&lt;AS3,0,AQ3-AS3),
                   IF(AND(基本情報!$C$3="一斉",基本情報!$C$7="-",EDATE($G3,6)&lt;DATE(YEAR(EDATE($G3,6)),MONTH(基本情報!$C$4),DAY(基本情報!$C$4)),
                       EDATE($G3,6)&lt;=$AI3,$AI3&lt;DATE(YEAR(EDATE($G3,6)),MONTH(基本情報!$C$4),DAY(基本情報!$C$4)),AQ$1=YEAR(EDATE($G3,6))),
                           $AJ3-$AO3+HLOOKUP(1.5,付与日数一覧!$O$3:$W$8,2+$F3,1),
                           IF(SUM(AQ3,AR3)&lt;AS3,
                               0,
                               SUM(AQ3,AR3)-AS3))))))</f>
        <v>20</v>
      </c>
      <c r="AU3" s="19">
        <f>IF(OR(IF(ISERROR(INDEX($BQ$1:$CM3,ROW(),MATCH(IF(INDEX($BQ$1:$CM3,ROW(),MATCH(AU$1,$BQ$1:$CM$1,0)+1)&gt;DATE(AU$1,12,IF(基本情報!$C$12="末",31,基本情報!$C$12)),AU$1-1,AU$1),$BQ$1:$CM$1,0))),
                  0,
                  INDEX($BQ$1:$CM3,ROW(),MATCH(IF(INDEX($BQ$1:$CM3,ROW(),MATCH(AU$1,$BQ$1:$CM$1,0)+1)&gt;DATE(AU$1,12,IF(基本情報!$C$12="末",31,基本情報!$C$12)),AU$1-1,AU$1),$BQ$1:$CM$1,0)))=1,
              INDEX($BQ$1:$CM3,ROW(),MATCH(AU$1,$BQ$1:$CM$1,0))=3,
              INDEX($BQ$1:$CM3,ROW(),MATCH(AU$1,$BQ$1:$CM$1,0))=4),
     0,
     IF(AND($V3&lt;&gt;3,$V3&lt;&gt;6,$V3&lt;&gt;7,
         AU$1 =YEAR($G3),
         AND(基本情報!$C$3="一斉",$G3&lt;=DATE(AU$1,MONTH(基本情報!$C$4),DAY(基本情報!$C$4)),
                                                                   DATE(AU$1,MONTH(基本情報!$C$4),DAY(基本情報!$C$4))&lt;DATE(YEAR($G3),MONTH($G3)+6,DAY($G3)))),
       HLOOKUP(IF(AU$1=YEAR(DATE(YEAR($G3),MONTH($G3)+6,DAY($G3))),0.5,0)
                            -IF(基本情報!$C$12="末",
                                0,
                                IF(AND(基本情報!$C$3="一斉",EDATE($G3,6)=DATE(AU$1,MONTH(EDATE($G3,6)),DAY(EDATE($G3,6))),MONTH(EDATE($G3,6))=12,DAY(EDATE($G3,6))&gt;IF(基本情報!$C$12="末",DAY(EDATE($G3,6)),基本情報!$C$12)),1,0)),
         付与日数一覧!$O$3:$W$8,2+$F3,1),
       HLOOKUP(IF(AND($V3&lt;&gt;3,$V3&lt;&gt;6,$V3&lt;&gt;7,AU$1&lt;YEAR(DATE(YEAR($G3),MONTH($G3)+6,DAY($G3)))),
                              0,
                              IF(AND(基本情報!$C$3="一斉",
                                     OR(AND(基本情報!$C$7="-",DATE(AU$1,MONTH(基本情報!$C$4),DAY(基本情報!$C$4))&lt;$G3),
                                       AND(基本情報!$C$7&lt;&gt;"-",基本情報!$C$7&gt;0,DATE(AU$1,MONTH($J3),DAY($J3))&lt;$G3)),
                                     AND(MONTH(EDATE($G3,6))=12,DAY(EDATE($G3,6))&gt;IF(基本情報!$C$12="末",DAY(EOMONTH(EDATE($G3,6),0)),基本情報!$C$12))=FALSE)=TRUE,
                                  IF(AND(基本情報!$C$3="一斉",基本情報!$C$7="-",DATE(AU$1,MONTH(基本情報!$C$4),DAY(基本情報!$C$4))&lt;$G3),0.5,0),
                                  IF(基本情報!$C$3="法定",
                                      IF($H3&gt;=10,
                                          IF($G3&gt;DATE(AU$1,MONTH($J3),DAY($J3)),0,DATEDIF($G3,DATE(AU$1,MONTH($J3),DAY($J3)),"m")/12+0.5),
                                          DATEDIF($G3,DATE(AU$1,MONTH($J3),DAY($J3)),"m")/12)
                                        -IF($K3&lt;MONTH($J3),1,0),
                                      IF(AND(基本情報!$C$7&lt;&gt;"-",基本情報!$C$7&gt;0)=TRUE,
                                          IF(DATE(AU$1,MONTH($J3),DAY($J3))&lt;$G3,0,DATEDIF($G3,DATE(AU$1,MONTH($J3),DAY($J3)),"m")/12+0.5),
                                          IF(DATE(YEAR($G3),MONTH($G3)+6,DAY($G3))&gt;=DATE(AU$1,MONTH(基本情報!$C$4),DAY(基本情報!$C$4)),
                                              DATEDIF($G3,IF($G3&lt;DATE(AU$1,MONTH($J3),DAY($J3)),DATE(AU$1,MONTH($J3),DAY($J3)),DATE(AU$1+1,MONTH($J3),DAY($J3))),"m")/12
                                                +IF(DATE(YEAR($G3),MONTH($G3)+6,DAY($G3))&lt;DATE(AU$1,MONTH(基本情報!$C$4),DAY(基本情報!$C$4)),1.5,0.5),
                                              DATEDIF($G3,DATE(AU$1,MONTH(基本情報!$C$4),DAY(基本情報!$C$4)),"m")/12
                                                +IF(DATE(YEAR($G3),MONTH($G3)+6,DAY($G3))
                                                  =DATE(YEAR(DATE(YEAR($G3),MONTH($G3)+6,DAY($G3))),MONTH(基本情報!$C$4),DAY(基本情報!$C$4)),0,1)))
                                        -IF(基本情報!$C$12="末",
                                               0,
                                               IF(AND(EDATE($G3,6)=DATE(AU$1,MONTH(EDATE($G3,6)),DAY(EDATE($G3,6))),MONTH(EDATE($G3,6))=12,DAY(EDATE($G3,6))&gt;基本情報!$C$12),1,0))))),
         付与日数一覧!$O$3:$W$8,2+$F3,1)))
  +IF(OR(INDEX($BQ$1:$CM3,ROW(),MATCH(AU$1,$BQ$1:$CM$1,0))=2,INDEX($BQ$1:$CM3,ROW(),MATCH(AU$1,$BQ$1:$CM$1,0))=4),0,IF(基本情報!$C$3="一斉",
      IF(AND(基本情報!$C$7&lt;&gt;"-",基本情報!$C$7&gt;0)=FALSE,
          IF(OR(AU$1=YEAR(DATE(YEAR($G3),MONTH($G3)+6,DAY($G3))),
                 IF(基本情報!$C$12="末",
                     FALSE,
                     AU$1=IF(DATE(YEAR($G3),MONTH($G3)+6,DAY($G3))&gt;DATE(YEAR(DATE(YEAR($G3),MONTH($G3)+6,DAY($G3))),12,基本情報!$C$12),
                                  YEAR(DATE(YEAR($G3),MONTH($G3)+6,DAY($G3)))+1,
                                  YEAR(DATE(YEAR($G3),MONTH($G3)+6,DAY($G3)))))),
              IF(DATE(AU$1,MONTH(基本情報!$C$4),DAY(基本情報!$C$4))&gt;DATE(YEAR($G3),MONTH($G3)+6,DAY($G3)),
                  HLOOKUP(0.5,付与日数一覧!$O$3:$W$8,2+$F3,1),
                  0),
              0),
          0),
      0))</f>
        <v>20</v>
      </c>
      <c r="AV3" s="19">
        <f ca="1">IF(AU$1=$AN3,$AP3,IF(AU$1=有給管理簿!$AH$1,0,AT3) )</f>
        <v>20</v>
      </c>
      <c r="AW3" s="19">
        <f ca="1">IF(ISERROR(MATCH($A3,有給管理簿!$A:$A,0)),
    0,
    SUMIFS(INDIRECT("有給管理簿!R" &amp; MATCH($A3,有給管理簿!$A:$A,0) &amp; "C35:R" &amp; MATCH($A3,有給管理簿!$A:$A,0) &amp; "C2239",0),
      有給管理簿!$AI$11:$CHC$11,"&gt;="&amp;IF(OR(AND($V3&lt;&gt;3,$V3&lt;&gt;6,$V3&lt;&gt;7,
                                                                                MONTH(DATE(YEAR($G3),MONTH($G3)+6,DAY($G3)))&lt;=MONTH($Z3),
                                                                                DATE(AU$1,MONTH($Z3),DAY($Z3))&lt;DATE(YEAR($G3),MONTH($G3)+6,DAY($G3))),
                                                                          AND($V3&lt;&gt;3,$V3&lt;&gt;6,$V3&lt;&gt;7,
                                                                            AU$1=YEAR(DATE(YEAR($G3),MONTH($G3)+6,DAY($G3))),
                                                                            DATE(AU$1,MONTH($Z3),DAY($Z3))&gt;DATE(YEAR($G3),MONTH($G3)+6,DAY($G3)))),
                                                                       DATE(YEAR($G3),MONTH($G3)+6,DAY($G3)),
                                                                       IF(AND($V3&lt;&gt;3,$V3&lt;&gt;6,$V3&lt;&gt;7,
                                                                              DATE(YEAR($G3),MONTH($G3)+6,DAY($G3))&gt;=DATE(AU$1,MONTH($Z3),DAY($Z3))),
                                                                           DATE(YEAR($G3),MONTH($G3)+6,DAY($G3)),
                                                                           DATE(AU$1,MONTH($Z3),DAY($Z3)))),
      有給管理簿!$AI$11:$CHC$11,"&lt;="&amp;IF(DATE(AU$1+1,MONTH($Z3),DAY($Z3))-1&gt;EOMONTH(DATE(有給管理簿!$E$10,有給管理簿!$F$10,1),0),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DATE(AU$1+1,MONTH($Z3),DAY($Z3))-1)))</f>
        <v>10</v>
      </c>
      <c r="AX3" s="19">
        <f ca="1">IF(AU$1+2=$AN3,
       $AK3,
       IF(AU$1+1=$AN3,
           $AP3,
           IF(AU3&lt;IF(基本情報!$C$10=TRUE,
                                 IF(AU3&lt;AW3,0,AU3-AW3),
                                 IF(AND(基本情報!$C$3="一斉",基本情報!$C$7="-",EDATE($G3,6)&lt;DATE(YEAR(EDATE($G3,6)),MONTH(基本情報!$C$4),DAY(基本情報!$C$4)),
                                       EDATE($G3,6)&lt;=$AI3,$AI3&lt;DATE(YEAR(EDATE($G3,6)),MONTH(基本情報!$C$4),DAY(基本情報!$C$4)),AU$1=YEAR(EDATE($G3,6))),
                                     $AJ3-$AO3+HLOOKUP(1.5,付与日数一覧!$O$3:$W$8,2+$F3,1),
                                     IF(SUM(AU3,AV3)&lt;AW3,
                                         0,
                                         SUM(AU3,AV3)-AW3))),
               IF(AND(基本情報!$C$3="一斉",基本情報!$C$7="-",EDATE($G3,6)&lt;DATE(YEAR(EDATE($G3,6)),MONTH(基本情報!$C$4),DAY(基本情報!$C$4)),
                      AND(ISERROR(MATCH(AU$1,$BQ$1:$CN$1,0))=FALSE,
                        OR(INDEX($BQ$1:$CN3,ROW(),MATCH(AU$1,$BQ$1:$CN$1,0))=2,INDEX($BQ$1:$CN3,ROW(),MATCH(AU$1,$BQ$1:$CN$1,0))=3,INDEX($BQ$1:$CN3,ROW(),MATCH(AU$1,$BQ$1:$CN$1,0))=4))),
                   AT3,
                   AU3),
               IF(基本情報!$C$10=TRUE,
                   IF(AU3&lt;AW3,0,AU3-AW3),
                   IF(AND(基本情報!$C$3="一斉",基本情報!$C$7="-",EDATE($G3,6)&lt;DATE(YEAR(EDATE($G3,6)),MONTH(基本情報!$C$4),DAY(基本情報!$C$4)),
                       EDATE($G3,6)&lt;=$AI3,$AI3&lt;DATE(YEAR(EDATE($G3,6)),MONTH(基本情報!$C$4),DAY(基本情報!$C$4)),AU$1=YEAR(EDATE($G3,6))),
                           $AJ3-$AO3+HLOOKUP(1.5,付与日数一覧!$O$3:$W$8,2+$F3,1),
                           IF(SUM(AU3,AV3)&lt;AW3,
                               0,
                               SUM(AU3,AV3)-AW3))))))</f>
        <v>20</v>
      </c>
      <c r="AY3" s="19">
        <f>IF(OR(IF(ISERROR(INDEX($BQ$1:$CM3,ROW(),MATCH(IF(INDEX($BQ$1:$CM3,ROW(),MATCH(AY$1,$BQ$1:$CM$1,0)+1)&gt;DATE(AY$1,12,IF(基本情報!$C$12="末",31,基本情報!$C$12)),AY$1-1,AY$1),$BQ$1:$CM$1,0))),
                  0,
                  INDEX($BQ$1:$CM3,ROW(),MATCH(IF(INDEX($BQ$1:$CM3,ROW(),MATCH(AY$1,$BQ$1:$CM$1,0)+1)&gt;DATE(AY$1,12,IF(基本情報!$C$12="末",31,基本情報!$C$12)),AY$1-1,AY$1),$BQ$1:$CM$1,0)))=1,
              INDEX($BQ$1:$CM3,ROW(),MATCH(AY$1,$BQ$1:$CM$1,0))=3,
              INDEX($BQ$1:$CM3,ROW(),MATCH(AY$1,$BQ$1:$CM$1,0))=4),
     0,
     IF(AND($V3&lt;&gt;3,$V3&lt;&gt;6,$V3&lt;&gt;7,
         AY$1 =YEAR($G3),
         AND(基本情報!$C$3="一斉",$G3&lt;=DATE(AY$1,MONTH(基本情報!$C$4),DAY(基本情報!$C$4)),
                                                                   DATE(AY$1,MONTH(基本情報!$C$4),DAY(基本情報!$C$4))&lt;DATE(YEAR($G3),MONTH($G3)+6,DAY($G3)))),
       HLOOKUP(IF(AY$1=YEAR(DATE(YEAR($G3),MONTH($G3)+6,DAY($G3))),0.5,0)
                            -IF(基本情報!$C$12="末",
                                0,
                                IF(AND(基本情報!$C$3="一斉",EDATE($G3,6)=DATE(AY$1,MONTH(EDATE($G3,6)),DAY(EDATE($G3,6))),MONTH(EDATE($G3,6))=12,DAY(EDATE($G3,6))&gt;IF(基本情報!$C$12="末",DAY(EDATE($G3,6)),基本情報!$C$12)),1,0)),
         付与日数一覧!$O$3:$W$8,2+$F3,1),
       HLOOKUP(IF(AND($V3&lt;&gt;3,$V3&lt;&gt;6,$V3&lt;&gt;7,AY$1&lt;YEAR(DATE(YEAR($G3),MONTH($G3)+6,DAY($G3)))),
                              0,
                              IF(AND(基本情報!$C$3="一斉",
                                     OR(AND(基本情報!$C$7="-",DATE(AY$1,MONTH(基本情報!$C$4),DAY(基本情報!$C$4))&lt;$G3),
                                       AND(基本情報!$C$7&lt;&gt;"-",基本情報!$C$7&gt;0,DATE(AY$1,MONTH($J3),DAY($J3))&lt;$G3)),
                                     AND(MONTH(EDATE($G3,6))=12,DAY(EDATE($G3,6))&gt;IF(基本情報!$C$12="末",DAY(EOMONTH(EDATE($G3,6),0)),基本情報!$C$12))=FALSE)=TRUE,
                                  IF(AND(基本情報!$C$3="一斉",基本情報!$C$7="-",DATE(AY$1,MONTH(基本情報!$C$4),DAY(基本情報!$C$4))&lt;$G3),0.5,0),
                                  IF(基本情報!$C$3="法定",
                                      IF($H3&gt;=10,
                                          IF($G3&gt;DATE(AY$1,MONTH($J3),DAY($J3)),0,DATEDIF($G3,DATE(AY$1,MONTH($J3),DAY($J3)),"m")/12+0.5),
                                          DATEDIF($G3,DATE(AY$1,MONTH($J3),DAY($J3)),"m")/12)
                                        -IF($K3&lt;MONTH($J3),1,0),
                                      IF(AND(基本情報!$C$7&lt;&gt;"-",基本情報!$C$7&gt;0)=TRUE,
                                          IF(DATE(AY$1,MONTH($J3),DAY($J3))&lt;$G3,0,DATEDIF($G3,DATE(AY$1,MONTH($J3),DAY($J3)),"m")/12+0.5),
                                          IF(DATE(YEAR($G3),MONTH($G3)+6,DAY($G3))&gt;=DATE(AY$1,MONTH(基本情報!$C$4),DAY(基本情報!$C$4)),
                                              DATEDIF($G3,IF($G3&lt;DATE(AY$1,MONTH($J3),DAY($J3)),DATE(AY$1,MONTH($J3),DAY($J3)),DATE(AY$1+1,MONTH($J3),DAY($J3))),"m")/12
                                                +IF(DATE(YEAR($G3),MONTH($G3)+6,DAY($G3))&lt;DATE(AY$1,MONTH(基本情報!$C$4),DAY(基本情報!$C$4)),1.5,0.5),
                                              DATEDIF($G3,DATE(AY$1,MONTH(基本情報!$C$4),DAY(基本情報!$C$4)),"m")/12
                                                +IF(DATE(YEAR($G3),MONTH($G3)+6,DAY($G3))
                                                  =DATE(YEAR(DATE(YEAR($G3),MONTH($G3)+6,DAY($G3))),MONTH(基本情報!$C$4),DAY(基本情報!$C$4)),0,1)))
                                        -IF(基本情報!$C$12="末",
                                               0,
                                               IF(AND(EDATE($G3,6)=DATE(AY$1,MONTH(EDATE($G3,6)),DAY(EDATE($G3,6))),MONTH(EDATE($G3,6))=12,DAY(EDATE($G3,6))&gt;基本情報!$C$12),1,0))))),
         付与日数一覧!$O$3:$W$8,2+$F3,1)))
  +IF(OR(INDEX($BQ$1:$CM3,ROW(),MATCH(AY$1,$BQ$1:$CM$1,0))=2,INDEX($BQ$1:$CM3,ROW(),MATCH(AY$1,$BQ$1:$CM$1,0))=4),0,IF(基本情報!$C$3="一斉",
      IF(AND(基本情報!$C$7&lt;&gt;"-",基本情報!$C$7&gt;0)=FALSE,
          IF(OR(AY$1=YEAR(DATE(YEAR($G3),MONTH($G3)+6,DAY($G3))),
                 IF(基本情報!$C$12="末",
                     FALSE,
                     AY$1=IF(DATE(YEAR($G3),MONTH($G3)+6,DAY($G3))&gt;DATE(YEAR(DATE(YEAR($G3),MONTH($G3)+6,DAY($G3))),12,基本情報!$C$12),
                                  YEAR(DATE(YEAR($G3),MONTH($G3)+6,DAY($G3)))+1,
                                  YEAR(DATE(YEAR($G3),MONTH($G3)+6,DAY($G3)))))),
              IF(DATE(AY$1,MONTH(基本情報!$C$4),DAY(基本情報!$C$4))&gt;DATE(YEAR($G3),MONTH($G3)+6,DAY($G3)),
                  HLOOKUP(0.5,付与日数一覧!$O$3:$W$8,2+$F3,1),
                  0),
              0),
          0),
      0))</f>
        <v>20</v>
      </c>
      <c r="AZ3" s="19">
        <f ca="1">IF(AY$1=$AN3,$AP3,IF(AY$1=有給管理簿!$AH$1,0,AX3) )</f>
        <v>20</v>
      </c>
      <c r="BA3" s="19">
        <f ca="1">IF(ISERROR(MATCH($A3,有給管理簿!$A:$A,0)),
    0,
    SUMIFS(INDIRECT("有給管理簿!R" &amp; MATCH($A3,有給管理簿!$A:$A,0) &amp; "C35:R" &amp; MATCH($A3,有給管理簿!$A:$A,0) &amp; "C2239",0),
      有給管理簿!$AI$11:$CHC$11,"&gt;="&amp;IF(OR(AND($V3&lt;&gt;3,$V3&lt;&gt;6,$V3&lt;&gt;7,
                                                                                MONTH(DATE(YEAR($G3),MONTH($G3)+6,DAY($G3)))&lt;=MONTH($Z3),
                                                                                DATE(AY$1,MONTH($Z3),DAY($Z3))&lt;DATE(YEAR($G3),MONTH($G3)+6,DAY($G3))),
                                                                          AND($V3&lt;&gt;3,$V3&lt;&gt;6,$V3&lt;&gt;7,
                                                                            AY$1=YEAR(DATE(YEAR($G3),MONTH($G3)+6,DAY($G3))),
                                                                            DATE(AY$1,MONTH($Z3),DAY($Z3))&gt;DATE(YEAR($G3),MONTH($G3)+6,DAY($G3)))),
                                                                       DATE(YEAR($G3),MONTH($G3)+6,DAY($G3)),
                                                                       IF(AND($V3&lt;&gt;3,$V3&lt;&gt;6,$V3&lt;&gt;7,
                                                                              DATE(YEAR($G3),MONTH($G3)+6,DAY($G3))&gt;=DATE(AY$1,MONTH($Z3),DAY($Z3))),
                                                                           DATE(YEAR($G3),MONTH($G3)+6,DAY($G3)),
                                                                           DATE(AY$1,MONTH($Z3),DAY($Z3)))),
      有給管理簿!$AI$11:$CHC$11,"&lt;="&amp;IF(DATE(AY$1+1,MONTH($Z3),DAY($Z3))-1&gt;EOMONTH(DATE(有給管理簿!$E$10,有給管理簿!$F$10,1),0),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DATE(AY$1+1,MONTH($Z3),DAY($Z3))-1)))</f>
        <v>2</v>
      </c>
      <c r="BB3" s="19">
        <f ca="1">IF(AY$1+2=$AN3,
       $AK3,
       IF(AY$1+1=$AN3,
           $AP3,
           IF(AY3&lt;IF(基本情報!$C$10=TRUE,
                                 IF(AY3&lt;BA3,0,AY3-BA3),
                                 IF(AND(基本情報!$C$3="一斉",基本情報!$C$7="-",EDATE($G3,6)&lt;DATE(YEAR(EDATE($G3,6)),MONTH(基本情報!$C$4),DAY(基本情報!$C$4)),
                                       EDATE($G3,6)&lt;=$AI3,$AI3&lt;DATE(YEAR(EDATE($G3,6)),MONTH(基本情報!$C$4),DAY(基本情報!$C$4)),AY$1=YEAR(EDATE($G3,6))),
                                     $AJ3-$AO3+HLOOKUP(1.5,付与日数一覧!$O$3:$W$8,2+$F3,1),
                                     IF(SUM(AY3,AZ3)&lt;BA3,
                                         0,
                                         SUM(AY3,AZ3)-BA3))),
               IF(AND(基本情報!$C$3="一斉",基本情報!$C$7="-",EDATE($G3,6)&lt;DATE(YEAR(EDATE($G3,6)),MONTH(基本情報!$C$4),DAY(基本情報!$C$4)),
                      AND(ISERROR(MATCH(AY$1,$BQ$1:$CN$1,0))=FALSE,
                        OR(INDEX($BQ$1:$CN3,ROW(),MATCH(AY$1,$BQ$1:$CN$1,0))=2,INDEX($BQ$1:$CN3,ROW(),MATCH(AY$1,$BQ$1:$CN$1,0))=3,INDEX($BQ$1:$CN3,ROW(),MATCH(AY$1,$BQ$1:$CN$1,0))=4))),
                   AX3,
                   AY3),
               IF(基本情報!$C$10=TRUE,
                   IF(AY3&lt;BA3,0,AY3-BA3),
                   IF(AND(基本情報!$C$3="一斉",基本情報!$C$7="-",EDATE($G3,6)&lt;DATE(YEAR(EDATE($G3,6)),MONTH(基本情報!$C$4),DAY(基本情報!$C$4)),
                       EDATE($G3,6)&lt;=$AI3,$AI3&lt;DATE(YEAR(EDATE($G3,6)),MONTH(基本情報!$C$4),DAY(基本情報!$C$4)),AY$1=YEAR(EDATE($G3,6))),
                           $AJ3-$AO3+HLOOKUP(1.5,付与日数一覧!$O$3:$W$8,2+$F3,1),
                           IF(SUM(AY3,AZ3)&lt;BA3,
                               0,
                               SUM(AY3,AZ3)-BA3))))))</f>
        <v>20</v>
      </c>
      <c r="BC3" s="19">
        <f>IF(OR(IF(ISERROR(INDEX($BQ$1:$CM3,ROW(),MATCH(IF(INDEX($BQ$1:$CM3,ROW(),MATCH(BC$1,$BQ$1:$CM$1,0)+1)&gt;DATE(BC$1,12,IF(基本情報!$C$12="末",31,基本情報!$C$12)),BC$1-1,BC$1),$BQ$1:$CM$1,0))),
                  0,
                  INDEX($BQ$1:$CM3,ROW(),MATCH(IF(INDEX($BQ$1:$CM3,ROW(),MATCH(BC$1,$BQ$1:$CM$1,0)+1)&gt;DATE(BC$1,12,IF(基本情報!$C$12="末",31,基本情報!$C$12)),BC$1-1,BC$1),$BQ$1:$CM$1,0)))=1,
              INDEX($BQ$1:$CM3,ROW(),MATCH(BC$1,$BQ$1:$CM$1,0))=3,
              INDEX($BQ$1:$CM3,ROW(),MATCH(BC$1,$BQ$1:$CM$1,0))=4),
     0,
     IF(AND($V3&lt;&gt;3,$V3&lt;&gt;6,$V3&lt;&gt;7,
         BC$1 =YEAR($G3),
         AND(基本情報!$C$3="一斉",$G3&lt;=DATE(BC$1,MONTH(基本情報!$C$4),DAY(基本情報!$C$4)),
                                                                   DATE(BC$1,MONTH(基本情報!$C$4),DAY(基本情報!$C$4))&lt;DATE(YEAR($G3),MONTH($G3)+6,DAY($G3)))),
       HLOOKUP(IF(BC$1=YEAR(DATE(YEAR($G3),MONTH($G3)+6,DAY($G3))),0.5,0)
                            -IF(基本情報!$C$12="末",
                                0,
                                IF(AND(基本情報!$C$3="一斉",EDATE($G3,6)=DATE(BC$1,MONTH(EDATE($G3,6)),DAY(EDATE($G3,6))),MONTH(EDATE($G3,6))=12,DAY(EDATE($G3,6))&gt;IF(基本情報!$C$12="末",DAY(EDATE($G3,6)),基本情報!$C$12)),1,0)),
         付与日数一覧!$O$3:$W$8,2+$F3,1),
       HLOOKUP(IF(AND($V3&lt;&gt;3,$V3&lt;&gt;6,$V3&lt;&gt;7,BC$1&lt;YEAR(DATE(YEAR($G3),MONTH($G3)+6,DAY($G3)))),
                              0,
                              IF(AND(基本情報!$C$3="一斉",
                                     OR(AND(基本情報!$C$7="-",DATE(BC$1,MONTH(基本情報!$C$4),DAY(基本情報!$C$4))&lt;$G3),
                                       AND(基本情報!$C$7&lt;&gt;"-",基本情報!$C$7&gt;0,DATE(BC$1,MONTH($J3),DAY($J3))&lt;$G3)),
                                     AND(MONTH(EDATE($G3,6))=12,DAY(EDATE($G3,6))&gt;IF(基本情報!$C$12="末",DAY(EOMONTH(EDATE($G3,6),0)),基本情報!$C$12))=FALSE)=TRUE,
                                  IF(AND(基本情報!$C$3="一斉",基本情報!$C$7="-",DATE(BC$1,MONTH(基本情報!$C$4),DAY(基本情報!$C$4))&lt;$G3),0.5,0),
                                  IF(基本情報!$C$3="法定",
                                      IF($H3&gt;=10,
                                          IF($G3&gt;DATE(BC$1,MONTH($J3),DAY($J3)),0,DATEDIF($G3,DATE(BC$1,MONTH($J3),DAY($J3)),"m")/12+0.5),
                                          DATEDIF($G3,DATE(BC$1,MONTH($J3),DAY($J3)),"m")/12)
                                        -IF($K3&lt;MONTH($J3),1,0),
                                      IF(AND(基本情報!$C$7&lt;&gt;"-",基本情報!$C$7&gt;0)=TRUE,
                                          IF(DATE(BC$1,MONTH($J3),DAY($J3))&lt;$G3,0,DATEDIF($G3,DATE(BC$1,MONTH($J3),DAY($J3)),"m")/12+0.5),
                                          IF(DATE(YEAR($G3),MONTH($G3)+6,DAY($G3))&gt;=DATE(BC$1,MONTH(基本情報!$C$4),DAY(基本情報!$C$4)),
                                              DATEDIF($G3,IF($G3&lt;DATE(BC$1,MONTH($J3),DAY($J3)),DATE(BC$1,MONTH($J3),DAY($J3)),DATE(BC$1+1,MONTH($J3),DAY($J3))),"m")/12
                                                +IF(DATE(YEAR($G3),MONTH($G3)+6,DAY($G3))&lt;DATE(BC$1,MONTH(基本情報!$C$4),DAY(基本情報!$C$4)),1.5,0.5),
                                              DATEDIF($G3,DATE(BC$1,MONTH(基本情報!$C$4),DAY(基本情報!$C$4)),"m")/12
                                                +IF(DATE(YEAR($G3),MONTH($G3)+6,DAY($G3))
                                                  =DATE(YEAR(DATE(YEAR($G3),MONTH($G3)+6,DAY($G3))),MONTH(基本情報!$C$4),DAY(基本情報!$C$4)),0,1)))
                                        -IF(基本情報!$C$12="末",
                                               0,
                                               IF(AND(EDATE($G3,6)=DATE(BC$1,MONTH(EDATE($G3,6)),DAY(EDATE($G3,6))),MONTH(EDATE($G3,6))=12,DAY(EDATE($G3,6))&gt;基本情報!$C$12),1,0))))),
         付与日数一覧!$O$3:$W$8,2+$F3,1)))
  +IF(OR(INDEX($BQ$1:$CM3,ROW(),MATCH(BC$1,$BQ$1:$CM$1,0))=2,INDEX($BQ$1:$CM3,ROW(),MATCH(BC$1,$BQ$1:$CM$1,0))=4),0,IF(基本情報!$C$3="一斉",
      IF(AND(基本情報!$C$7&lt;&gt;"-",基本情報!$C$7&gt;0)=FALSE,
          IF(OR(BC$1=YEAR(DATE(YEAR($G3),MONTH($G3)+6,DAY($G3))),
                 IF(基本情報!$C$12="末",
                     FALSE,
                     BC$1=IF(DATE(YEAR($G3),MONTH($G3)+6,DAY($G3))&gt;DATE(YEAR(DATE(YEAR($G3),MONTH($G3)+6,DAY($G3))),12,基本情報!$C$12),
                                  YEAR(DATE(YEAR($G3),MONTH($G3)+6,DAY($G3)))+1,
                                  YEAR(DATE(YEAR($G3),MONTH($G3)+6,DAY($G3)))))),
              IF(DATE(BC$1,MONTH(基本情報!$C$4),DAY(基本情報!$C$4))&gt;DATE(YEAR($G3),MONTH($G3)+6,DAY($G3)),
                  HLOOKUP(0.5,付与日数一覧!$O$3:$W$8,2+$F3,1),
                  0),
              0),
          0),
      0))</f>
        <v>20</v>
      </c>
      <c r="BD3" s="19">
        <f ca="1">IF(BC$1=$AN3,$AP3,IF(BC$1=有給管理簿!$AH$1,0,BB3) )</f>
        <v>20</v>
      </c>
      <c r="BE3" s="19">
        <f ca="1">IF(ISERROR(MATCH($A3,有給管理簿!$A:$A,0)),
    0,
    SUMIFS(INDIRECT("有給管理簿!R" &amp; MATCH($A3,有給管理簿!$A:$A,0) &amp; "C35:R" &amp; MATCH($A3,有給管理簿!$A:$A,0) &amp; "C2239",0),
      有給管理簿!$AI$11:$CHC$11,"&gt;="&amp;IF(OR(AND($V3&lt;&gt;3,$V3&lt;&gt;6,$V3&lt;&gt;7,
                                                                                MONTH(DATE(YEAR($G3),MONTH($G3)+6,DAY($G3)))&lt;=MONTH($Z3),
                                                                                DATE(BC$1,MONTH($Z3),DAY($Z3))&lt;DATE(YEAR($G3),MONTH($G3)+6,DAY($G3))),
                                                                          AND($V3&lt;&gt;3,$V3&lt;&gt;6,$V3&lt;&gt;7,
                                                                            BC$1=YEAR(DATE(YEAR($G3),MONTH($G3)+6,DAY($G3))),
                                                                            DATE(BC$1,MONTH($Z3),DAY($Z3))&gt;DATE(YEAR($G3),MONTH($G3)+6,DAY($G3)))),
                                                                       DATE(YEAR($G3),MONTH($G3)+6,DAY($G3)),
                                                                       IF(AND($V3&lt;&gt;3,$V3&lt;&gt;6,$V3&lt;&gt;7,
                                                                              DATE(YEAR($G3),MONTH($G3)+6,DAY($G3))&gt;=DATE(BC$1,MONTH($Z3),DAY($Z3))),
                                                                           DATE(YEAR($G3),MONTH($G3)+6,DAY($G3)),
                                                                           DATE(BC$1,MONTH($Z3),DAY($Z3)))),
      有給管理簿!$AI$11:$CHC$11,"&lt;="&amp;IF(DATE(BC$1+1,MONTH($Z3),DAY($Z3))-1&gt;EOMONTH(DATE(有給管理簿!$E$10,有給管理簿!$F$10,1),0),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DATE(BC$1+1,MONTH($Z3),DAY($Z3))-1)))</f>
        <v>2</v>
      </c>
      <c r="BF3" s="19">
        <f ca="1">IF(BC$1+2=$AN3,
       $AK3,
       IF(BC$1+1=$AN3,
           $AP3,
           IF(BC3&lt;IF(基本情報!$C$10=TRUE,
                                 IF(BC3&lt;BE3,0,BC3-BE3),
                                 IF(AND(基本情報!$C$3="一斉",基本情報!$C$7="-",EDATE($G3,6)&lt;DATE(YEAR(EDATE($G3,6)),MONTH(基本情報!$C$4),DAY(基本情報!$C$4)),
                                       EDATE($G3,6)&lt;=$AI3,$AI3&lt;DATE(YEAR(EDATE($G3,6)),MONTH(基本情報!$C$4),DAY(基本情報!$C$4)),BC$1=YEAR(EDATE($G3,6))),
                                     $AJ3-$AO3+HLOOKUP(1.5,付与日数一覧!$O$3:$W$8,2+$F3,1),
                                     IF(SUM(BC3,BD3)&lt;BE3,
                                         0,
                                         SUM(BC3,BD3)-BE3))),
               IF(AND(基本情報!$C$3="一斉",基本情報!$C$7="-",EDATE($G3,6)&lt;DATE(YEAR(EDATE($G3,6)),MONTH(基本情報!$C$4),DAY(基本情報!$C$4)),
                      AND(ISERROR(MATCH(BC$1,$BQ$1:$CN$1,0))=FALSE,
                        OR(INDEX($BQ$1:$CN3,ROW(),MATCH(BC$1,$BQ$1:$CN$1,0))=2,INDEX($BQ$1:$CN3,ROW(),MATCH(BC$1,$BQ$1:$CN$1,0))=3,INDEX($BQ$1:$CN3,ROW(),MATCH(BC$1,$BQ$1:$CN$1,0))=4))),
                   BB3,
                   BC3),
               IF(基本情報!$C$10=TRUE,
                   IF(BC3&lt;BE3,0,BC3-BE3),
                   IF(AND(基本情報!$C$3="一斉",基本情報!$C$7="-",EDATE($G3,6)&lt;DATE(YEAR(EDATE($G3,6)),MONTH(基本情報!$C$4),DAY(基本情報!$C$4)),
                       EDATE($G3,6)&lt;=$AI3,$AI3&lt;DATE(YEAR(EDATE($G3,6)),MONTH(基本情報!$C$4),DAY(基本情報!$C$4)),BC$1=YEAR(EDATE($G3,6))),
                           $AJ3-$AO3+HLOOKUP(1.5,付与日数一覧!$O$3:$W$8,2+$F3,1),
                           IF(SUM(BC3,BD3)&lt;BE3,
                               0,
                               SUM(BC3,BD3)-BE3))))))</f>
        <v>20</v>
      </c>
      <c r="BG3" s="19">
        <f>IF(OR(IF(ISERROR(INDEX($BQ$1:$CM3,ROW(),MATCH(IF(INDEX($BQ$1:$CM3,ROW(),MATCH(BG$1,$BQ$1:$CM$1,0)+1)&gt;DATE(BG$1,12,IF(基本情報!$C$12="末",31,基本情報!$C$12)),BG$1-1,BG$1),$BQ$1:$CM$1,0))),
                  0,
                  INDEX($BQ$1:$CM3,ROW(),MATCH(IF(INDEX($BQ$1:$CM3,ROW(),MATCH(BG$1,$BQ$1:$CM$1,0)+1)&gt;DATE(BG$1,12,IF(基本情報!$C$12="末",31,基本情報!$C$12)),BG$1-1,BG$1),$BQ$1:$CM$1,0)))=1,
              INDEX($BQ$1:$CM3,ROW(),MATCH(BG$1,$BQ$1:$CM$1,0))=3,
              INDEX($BQ$1:$CM3,ROW(),MATCH(BG$1,$BQ$1:$CM$1,0))=4),
     0,
     IF(AND($V3&lt;&gt;3,$V3&lt;&gt;6,$V3&lt;&gt;7,
         BG$1 =YEAR($G3),
         AND(基本情報!$C$3="一斉",$G3&lt;=DATE(BG$1,MONTH(基本情報!$C$4),DAY(基本情報!$C$4)),
                                                                   DATE(BG$1,MONTH(基本情報!$C$4),DAY(基本情報!$C$4))&lt;DATE(YEAR($G3),MONTH($G3)+6,DAY($G3)))),
       HLOOKUP(IF(BG$1=YEAR(DATE(YEAR($G3),MONTH($G3)+6,DAY($G3))),0.5,0)
                            -IF(基本情報!$C$12="末",
                                0,
                                IF(AND(基本情報!$C$3="一斉",EDATE($G3,6)=DATE(BG$1,MONTH(EDATE($G3,6)),DAY(EDATE($G3,6))),MONTH(EDATE($G3,6))=12,DAY(EDATE($G3,6))&gt;IF(基本情報!$C$12="末",DAY(EDATE($G3,6)),基本情報!$C$12)),1,0)),
         付与日数一覧!$O$3:$W$8,2+$F3,1),
       HLOOKUP(IF(AND($V3&lt;&gt;3,$V3&lt;&gt;6,$V3&lt;&gt;7,BG$1&lt;YEAR(DATE(YEAR($G3),MONTH($G3)+6,DAY($G3)))),
                              0,
                              IF(AND(基本情報!$C$3="一斉",
                                     OR(AND(基本情報!$C$7="-",DATE(BG$1,MONTH(基本情報!$C$4),DAY(基本情報!$C$4))&lt;$G3),
                                       AND(基本情報!$C$7&lt;&gt;"-",基本情報!$C$7&gt;0,DATE(BG$1,MONTH($J3),DAY($J3))&lt;$G3)),
                                     AND(MONTH(EDATE($G3,6))=12,DAY(EDATE($G3,6))&gt;IF(基本情報!$C$12="末",DAY(EOMONTH(EDATE($G3,6),0)),基本情報!$C$12))=FALSE)=TRUE,
                                  IF(AND(基本情報!$C$3="一斉",基本情報!$C$7="-",DATE(BG$1,MONTH(基本情報!$C$4),DAY(基本情報!$C$4))&lt;$G3),0.5,0),
                                  IF(基本情報!$C$3="法定",
                                      IF($H3&gt;=10,
                                          IF($G3&gt;DATE(BG$1,MONTH($J3),DAY($J3)),0,DATEDIF($G3,DATE(BG$1,MONTH($J3),DAY($J3)),"m")/12+0.5),
                                          DATEDIF($G3,DATE(BG$1,MONTH($J3),DAY($J3)),"m")/12)
                                        -IF($K3&lt;MONTH($J3),1,0),
                                      IF(AND(基本情報!$C$7&lt;&gt;"-",基本情報!$C$7&gt;0)=TRUE,
                                          IF(DATE(BG$1,MONTH($J3),DAY($J3))&lt;$G3,0,DATEDIF($G3,DATE(BG$1,MONTH($J3),DAY($J3)),"m")/12+0.5),
                                          IF(DATE(YEAR($G3),MONTH($G3)+6,DAY($G3))&gt;=DATE(BG$1,MONTH(基本情報!$C$4),DAY(基本情報!$C$4)),
                                              DATEDIF($G3,IF($G3&lt;DATE(BG$1,MONTH($J3),DAY($J3)),DATE(BG$1,MONTH($J3),DAY($J3)),DATE(BG$1+1,MONTH($J3),DAY($J3))),"m")/12
                                                +IF(DATE(YEAR($G3),MONTH($G3)+6,DAY($G3))&lt;DATE(BG$1,MONTH(基本情報!$C$4),DAY(基本情報!$C$4)),1.5,0.5),
                                              DATEDIF($G3,DATE(BG$1,MONTH(基本情報!$C$4),DAY(基本情報!$C$4)),"m")/12
                                                +IF(DATE(YEAR($G3),MONTH($G3)+6,DAY($G3))
                                                  =DATE(YEAR(DATE(YEAR($G3),MONTH($G3)+6,DAY($G3))),MONTH(基本情報!$C$4),DAY(基本情報!$C$4)),0,1)))
                                        -IF(基本情報!$C$12="末",
                                               0,
                                               IF(AND(EDATE($G3,6)=DATE(BG$1,MONTH(EDATE($G3,6)),DAY(EDATE($G3,6))),MONTH(EDATE($G3,6))=12,DAY(EDATE($G3,6))&gt;基本情報!$C$12),1,0))))),
         付与日数一覧!$O$3:$W$8,2+$F3,1)))
  +IF(OR(INDEX($BQ$1:$CM3,ROW(),MATCH(BG$1,$BQ$1:$CM$1,0))=2,INDEX($BQ$1:$CM3,ROW(),MATCH(BG$1,$BQ$1:$CM$1,0))=4),0,IF(基本情報!$C$3="一斉",
      IF(AND(基本情報!$C$7&lt;&gt;"-",基本情報!$C$7&gt;0)=FALSE,
          IF(OR(BG$1=YEAR(DATE(YEAR($G3),MONTH($G3)+6,DAY($G3))),
                 IF(基本情報!$C$12="末",
                     FALSE,
                     BG$1=IF(DATE(YEAR($G3),MONTH($G3)+6,DAY($G3))&gt;DATE(YEAR(DATE(YEAR($G3),MONTH($G3)+6,DAY($G3))),12,基本情報!$C$12),
                                  YEAR(DATE(YEAR($G3),MONTH($G3)+6,DAY($G3)))+1,
                                  YEAR(DATE(YEAR($G3),MONTH($G3)+6,DAY($G3)))))),
              IF(DATE(BG$1,MONTH(基本情報!$C$4),DAY(基本情報!$C$4))&gt;DATE(YEAR($G3),MONTH($G3)+6,DAY($G3)),
                  HLOOKUP(0.5,付与日数一覧!$O$3:$W$8,2+$F3,1),
                  0),
              0),
          0),
      0))</f>
        <v>20</v>
      </c>
      <c r="BH3" s="19">
        <f ca="1">IF(BG$1=$AN3,$AP3,IF(BG$1=有給管理簿!$AH$1,0,BF3) )</f>
        <v>20</v>
      </c>
      <c r="BI3" s="19">
        <f ca="1">IF(ISERROR(MATCH($A3,有給管理簿!$A:$A,0)),
    0,
    SUMIFS(INDIRECT("有給管理簿!R" &amp; MATCH($A3,有給管理簿!$A:$A,0) &amp; "C35:R" &amp; MATCH($A3,有給管理簿!$A:$A,0) &amp; "C2239",0),
      有給管理簿!$AI$11:$CHC$11,"&gt;="&amp;IF(OR(AND($V3&lt;&gt;3,$V3&lt;&gt;6,$V3&lt;&gt;7,
                                                                                MONTH(DATE(YEAR($G3),MONTH($G3)+6,DAY($G3)))&lt;=MONTH($Z3),
                                                                                DATE(BG$1,MONTH($Z3),DAY($Z3))&lt;DATE(YEAR($G3),MONTH($G3)+6,DAY($G3))),
                                                                          AND($V3&lt;&gt;3,$V3&lt;&gt;6,$V3&lt;&gt;7,
                                                                            BG$1=YEAR(DATE(YEAR($G3),MONTH($G3)+6,DAY($G3))),
                                                                            DATE(BG$1,MONTH($Z3),DAY($Z3))&gt;DATE(YEAR($G3),MONTH($G3)+6,DAY($G3)))),
                                                                       DATE(YEAR($G3),MONTH($G3)+6,DAY($G3)),
                                                                       IF(AND($V3&lt;&gt;3,$V3&lt;&gt;6,$V3&lt;&gt;7,
                                                                              DATE(YEAR($G3),MONTH($G3)+6,DAY($G3))&gt;=DATE(BG$1,MONTH($Z3),DAY($Z3))),
                                                                           DATE(YEAR($G3),MONTH($G3)+6,DAY($G3)),
                                                                           DATE(BG$1,MONTH($Z3),DAY($Z3)))),
      有給管理簿!$AI$11:$CHC$11,"&lt;="&amp;IF(DATE(BG$1+1,MONTH($Z3),DAY($Z3))-1&gt;EOMONTH(DATE(有給管理簿!$E$10,有給管理簿!$F$10,1),0),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DATE(BG$1+1,MONTH($Z3),DAY($Z3))-1)))</f>
        <v>5</v>
      </c>
      <c r="BJ3" s="19">
        <f ca="1">IF(BG$1+2=$AN3,
       $AK3,
       IF(BG$1+1=$AN3,
           $AP3,
           IF(BG3&lt;IF(基本情報!$C$10=TRUE,
                                 IF(BG3&lt;BI3,0,BG3-BI3),
                                 IF(AND(基本情報!$C$3="一斉",基本情報!$C$7="-",EDATE($G3,6)&lt;DATE(YEAR(EDATE($G3,6)),MONTH(基本情報!$C$4),DAY(基本情報!$C$4)),
                                       EDATE($G3,6)&lt;=$AI3,$AI3&lt;DATE(YEAR(EDATE($G3,6)),MONTH(基本情報!$C$4),DAY(基本情報!$C$4)),BG$1=YEAR(EDATE($G3,6))),
                                     $AJ3-$AO3+HLOOKUP(1.5,付与日数一覧!$O$3:$W$8,2+$F3,1),
                                     IF(SUM(BG3,BH3)&lt;BI3,
                                         0,
                                         SUM(BG3,BH3)-BI3))),
               IF(AND(基本情報!$C$3="一斉",基本情報!$C$7="-",EDATE($G3,6)&lt;DATE(YEAR(EDATE($G3,6)),MONTH(基本情報!$C$4),DAY(基本情報!$C$4)),
                      AND(ISERROR(MATCH(BG$1,$BQ$1:$CN$1,0))=FALSE,
                        OR(INDEX($BQ$1:$CN3,ROW(),MATCH(BG$1,$BQ$1:$CN$1,0))=2,INDEX($BQ$1:$CN3,ROW(),MATCH(BG$1,$BQ$1:$CN$1,0))=3,INDEX($BQ$1:$CN3,ROW(),MATCH(BG$1,$BQ$1:$CN$1,0))=4))),
                   BF3,
                   BG3),
               IF(基本情報!$C$10=TRUE,
                   IF(BG3&lt;BI3,0,BG3-BI3),
                   IF(AND(基本情報!$C$3="一斉",基本情報!$C$7="-",EDATE($G3,6)&lt;DATE(YEAR(EDATE($G3,6)),MONTH(基本情報!$C$4),DAY(基本情報!$C$4)),
                       EDATE($G3,6)&lt;=$AI3,$AI3&lt;DATE(YEAR(EDATE($G3,6)),MONTH(基本情報!$C$4),DAY(基本情報!$C$4)),BG$1=YEAR(EDATE($G3,6))),
                           $AJ3-$AO3+HLOOKUP(1.5,付与日数一覧!$O$3:$W$8,2+$F3,1),
                           IF(SUM(BG3,BH3)&lt;BI3,
                               0,
                               SUM(BG3,BH3)-BI3))))))</f>
        <v>20</v>
      </c>
      <c r="BK3" s="19">
        <f>IF(OR(IF(ISERROR(INDEX($BQ$1:$CM3,ROW(),MATCH(IF(INDEX($BQ$1:$CM3,ROW(),MATCH(BK$1,$BQ$1:$CM$1,0)+1)&gt;DATE(BK$1,12,IF(基本情報!$C$12="末",31,基本情報!$C$12)),BK$1-1,BK$1),$BQ$1:$CM$1,0))),
                  0,
                  INDEX($BQ$1:$CM3,ROW(),MATCH(IF(INDEX($BQ$1:$CM3,ROW(),MATCH(BK$1,$BQ$1:$CM$1,0)+1)&gt;DATE(BK$1,12,IF(基本情報!$C$12="末",31,基本情報!$C$12)),BK$1-1,BK$1),$BQ$1:$CM$1,0)))=1,
              INDEX($BQ$1:$CM3,ROW(),MATCH(BK$1,$BQ$1:$CM$1,0))=3,
              INDEX($BQ$1:$CM3,ROW(),MATCH(BK$1,$BQ$1:$CM$1,0))=4),
     0,
     IF(AND($V3&lt;&gt;3,$V3&lt;&gt;6,$V3&lt;&gt;7,
         BK$1 =YEAR($G3),
         AND(基本情報!$C$3="一斉",$G3&lt;=DATE(BK$1,MONTH(基本情報!$C$4),DAY(基本情報!$C$4)),
                                                                   DATE(BK$1,MONTH(基本情報!$C$4),DAY(基本情報!$C$4))&lt;DATE(YEAR($G3),MONTH($G3)+6,DAY($G3)))),
       HLOOKUP(IF(BK$1=YEAR(DATE(YEAR($G3),MONTH($G3)+6,DAY($G3))),0.5,0)
                            -IF(基本情報!$C$12="末",
                                0,
                                IF(AND(基本情報!$C$3="一斉",EDATE($G3,6)=DATE(BK$1,MONTH(EDATE($G3,6)),DAY(EDATE($G3,6))),MONTH(EDATE($G3,6))=12,DAY(EDATE($G3,6))&gt;IF(基本情報!$C$12="末",DAY(EDATE($G3,6)),基本情報!$C$12)),1,0)),
         付与日数一覧!$O$3:$W$8,2+$F3,1),
       HLOOKUP(IF(AND($V3&lt;&gt;3,$V3&lt;&gt;6,$V3&lt;&gt;7,BK$1&lt;YEAR(DATE(YEAR($G3),MONTH($G3)+6,DAY($G3)))),
                              0,
                              IF(AND(基本情報!$C$3="一斉",
                                     OR(AND(基本情報!$C$7="-",DATE(BK$1,MONTH(基本情報!$C$4),DAY(基本情報!$C$4))&lt;$G3),
                                       AND(基本情報!$C$7&lt;&gt;"-",基本情報!$C$7&gt;0,DATE(BK$1,MONTH($J3),DAY($J3))&lt;$G3)),
                                     AND(MONTH(EDATE($G3,6))=12,DAY(EDATE($G3,6))&gt;IF(基本情報!$C$12="末",DAY(EOMONTH(EDATE($G3,6),0)),基本情報!$C$12))=FALSE)=TRUE,
                                  IF(AND(基本情報!$C$3="一斉",基本情報!$C$7="-",DATE(BK$1,MONTH(基本情報!$C$4),DAY(基本情報!$C$4))&lt;$G3),0.5,0),
                                  IF(基本情報!$C$3="法定",
                                      IF($H3&gt;=10,
                                          IF($G3&gt;DATE(BK$1,MONTH($J3),DAY($J3)),0,DATEDIF($G3,DATE(BK$1,MONTH($J3),DAY($J3)),"m")/12+0.5),
                                          DATEDIF($G3,DATE(BK$1,MONTH($J3),DAY($J3)),"m")/12)
                                        -IF($K3&lt;MONTH($J3),1,0),
                                      IF(AND(基本情報!$C$7&lt;&gt;"-",基本情報!$C$7&gt;0)=TRUE,
                                          IF(DATE(BK$1,MONTH($J3),DAY($J3))&lt;$G3,0,DATEDIF($G3,DATE(BK$1,MONTH($J3),DAY($J3)),"m")/12+0.5),
                                          IF(DATE(YEAR($G3),MONTH($G3)+6,DAY($G3))&gt;=DATE(BK$1,MONTH(基本情報!$C$4),DAY(基本情報!$C$4)),
                                              DATEDIF($G3,IF($G3&lt;DATE(BK$1,MONTH($J3),DAY($J3)),DATE(BK$1,MONTH($J3),DAY($J3)),DATE(BK$1+1,MONTH($J3),DAY($J3))),"m")/12
                                                +IF(DATE(YEAR($G3),MONTH($G3)+6,DAY($G3))&lt;DATE(BK$1,MONTH(基本情報!$C$4),DAY(基本情報!$C$4)),1.5,0.5),
                                              DATEDIF($G3,DATE(BK$1,MONTH(基本情報!$C$4),DAY(基本情報!$C$4)),"m")/12
                                                +IF(DATE(YEAR($G3),MONTH($G3)+6,DAY($G3))
                                                  =DATE(YEAR(DATE(YEAR($G3),MONTH($G3)+6,DAY($G3))),MONTH(基本情報!$C$4),DAY(基本情報!$C$4)),0,1)))
                                        -IF(基本情報!$C$12="末",
                                               0,
                                               IF(AND(EDATE($G3,6)=DATE(BK$1,MONTH(EDATE($G3,6)),DAY(EDATE($G3,6))),MONTH(EDATE($G3,6))=12,DAY(EDATE($G3,6))&gt;基本情報!$C$12),1,0))))),
         付与日数一覧!$O$3:$W$8,2+$F3,1)))
  +IF(OR(INDEX($BQ$1:$CM3,ROW(),MATCH(BK$1,$BQ$1:$CM$1,0))=2,INDEX($BQ$1:$CM3,ROW(),MATCH(BK$1,$BQ$1:$CM$1,0))=4),0,IF(基本情報!$C$3="一斉",
      IF(AND(基本情報!$C$7&lt;&gt;"-",基本情報!$C$7&gt;0)=FALSE,
          IF(OR(BK$1=YEAR(DATE(YEAR($G3),MONTH($G3)+6,DAY($G3))),
                 IF(基本情報!$C$12="末",
                     FALSE,
                     BK$1=IF(DATE(YEAR($G3),MONTH($G3)+6,DAY($G3))&gt;DATE(YEAR(DATE(YEAR($G3),MONTH($G3)+6,DAY($G3))),12,基本情報!$C$12),
                                  YEAR(DATE(YEAR($G3),MONTH($G3)+6,DAY($G3)))+1,
                                  YEAR(DATE(YEAR($G3),MONTH($G3)+6,DAY($G3)))))),
              IF(DATE(BK$1,MONTH(基本情報!$C$4),DAY(基本情報!$C$4))&gt;DATE(YEAR($G3),MONTH($G3)+6,DAY($G3)),
                  HLOOKUP(0.5,付与日数一覧!$O$3:$W$8,2+$F3,1),
                  0),
              0),
          0),
      0))</f>
        <v>20</v>
      </c>
      <c r="BL3" s="19">
        <f ca="1">IF(BK$1=$AN3,$AP3,IF(BK$1=有給管理簿!$AH$1,0,BJ3) )</f>
        <v>20</v>
      </c>
      <c r="BM3" s="19">
        <f ca="1">IF(ISERROR(MATCH($A3,有給管理簿!$A:$A,0)),
    0,
    SUMIFS(INDIRECT("有給管理簿!R" &amp; MATCH($A3,有給管理簿!$A:$A,0) &amp; "C35:R" &amp; MATCH($A3,有給管理簿!$A:$A,0) &amp; "C2239",0),
      有給管理簿!$AI$11:$CHC$11,"&gt;="&amp;IF(OR(AND($V3&lt;&gt;3,$V3&lt;&gt;6,$V3&lt;&gt;7,
                                                                                MONTH(DATE(YEAR($G3),MONTH($G3)+6,DAY($G3)))&lt;=MONTH($Z3),
                                                                                DATE(BK$1,MONTH($Z3),DAY($Z3))&lt;DATE(YEAR($G3),MONTH($G3)+6,DAY($G3))),
                                                                          AND($V3&lt;&gt;3,$V3&lt;&gt;6,$V3&lt;&gt;7,
                                                                            BK$1=YEAR(DATE(YEAR($G3),MONTH($G3)+6,DAY($G3))),
                                                                            DATE(BK$1,MONTH($Z3),DAY($Z3))&gt;DATE(YEAR($G3),MONTH($G3)+6,DAY($G3)))),
                                                                       DATE(YEAR($G3),MONTH($G3)+6,DAY($G3)),
                                                                       IF(AND($V3&lt;&gt;3,$V3&lt;&gt;6,$V3&lt;&gt;7,
                                                                              DATE(YEAR($G3),MONTH($G3)+6,DAY($G3))&gt;=DATE(BK$1,MONTH($Z3),DAY($Z3))),
                                                                           DATE(YEAR($G3),MONTH($G3)+6,DAY($G3)),
                                                                           DATE(BK$1,MONTH($Z3),DAY($Z3)))),
      有給管理簿!$AI$11:$CHC$11,"&lt;="&amp;IF(DATE(BK$1+1,MONTH($Z3),DAY($Z3))-1&gt;EOMONTH(DATE(有給管理簿!$E$10,有給管理簿!$F$10,1),0),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DATE(BK$1+1,MONTH($Z3),DAY($Z3))-1)))</f>
        <v>0</v>
      </c>
      <c r="BN3" s="19">
        <f ca="1">IF(BK$1+2=$AN3,
       $AK3,
       IF(BK$1+1=$AN3,
           $AP3,
           IF(BK3&lt;IF(基本情報!$C$10=TRUE,
                                 IF(BK3&lt;BM3,0,BK3-BM3),
                                 IF(AND(基本情報!$C$3="一斉",基本情報!$C$7="-",EDATE($G3,6)&lt;DATE(YEAR(EDATE($G3,6)),MONTH(基本情報!$C$4),DAY(基本情報!$C$4)),
                                       EDATE($G3,6)&lt;=$AI3,$AI3&lt;DATE(YEAR(EDATE($G3,6)),MONTH(基本情報!$C$4),DAY(基本情報!$C$4)),BK$1=YEAR(EDATE($G3,6))),
                                     $AJ3-$AO3+HLOOKUP(1.5,付与日数一覧!$O$3:$W$8,2+$F3,1),
                                     IF(SUM(BK3,BL3)&lt;BM3,
                                         0,
                                         SUM(BK3,BL3)-BM3))),
               IF(AND(基本情報!$C$3="一斉",基本情報!$C$7="-",EDATE($G3,6)&lt;DATE(YEAR(EDATE($G3,6)),MONTH(基本情報!$C$4),DAY(基本情報!$C$4)),
                      AND(ISERROR(MATCH(BK$1,$BQ$1:$CN$1,0))=FALSE,
                        OR(INDEX($BQ$1:$CN3,ROW(),MATCH(BK$1,$BQ$1:$CN$1,0))=2,INDEX($BQ$1:$CN3,ROW(),MATCH(BK$1,$BQ$1:$CN$1,0))=3,INDEX($BQ$1:$CN3,ROW(),MATCH(BK$1,$BQ$1:$CN$1,0))=4))),
                   BJ3,
                   BK3),
               IF(基本情報!$C$10=TRUE,
                   IF(BK3&lt;BM3,0,BK3-BM3),
                   IF(AND(基本情報!$C$3="一斉",基本情報!$C$7="-",EDATE($G3,6)&lt;DATE(YEAR(EDATE($G3,6)),MONTH(基本情報!$C$4),DAY(基本情報!$C$4)),
                       EDATE($G3,6)&lt;=$AI3,$AI3&lt;DATE(YEAR(EDATE($G3,6)),MONTH(基本情報!$C$4),DAY(基本情報!$C$4)),BK$1=YEAR(EDATE($G3,6))),
                           $AJ3-$AO3+HLOOKUP(1.5,付与日数一覧!$O$3:$W$8,2+$F3,1),
                           IF(SUM(BK3,BL3)&lt;BM3,
                               0,
                               SUM(BK3,BL3)-BM3))))))</f>
        <v>20</v>
      </c>
      <c r="BR3" s="57">
        <f>IF(基本情報!$C$3="法定",
       IF($V3=3,
           IF($G3&lt;=DATE(BQ$1,MONTH($G3),DAY($G3)),DATE(BQ$1,MONTH($G3),DAY($G3)),0),
           IF($G3&lt;=DATE(BQ$1,MONTH(EDATE($G3,6)),DAY(EDATE($G3,6))),DATE(BQ$1,MONTH(EDATE($G3,6)),DAY(EDATE($G3,6))),0)),
       IF(基本情報!$C$7="-",
           IF(DATE(BQ$1,MONTH(EDATE($G3,6)),DAY(EDATE($G3,6)))=EDATE($G3,6),
               IF(AND(BQ$1=YEAR(EDATE($G3,6)),IF(基本情報!$C$12="末",FALSE,DATE(BQ$1,MONTH(EDATE($G3,6)),DAY(EDATE($G3,6)))&gt;DATE(BQ$1,12,基本情報!$C$12))),
                   0,
                   DATE(BQ$1,MONTH(EDATE($G3,6)),DAY(EDATE($G3,6)))),
               IF(EDATE($G3,6)&lt;DATE(BQ$1,MONTH(基本情報!$C$4),DAY(基本情報!$C$4)),
                   IF(AND(BQ$1-1=YEAR(EDATE($G3,6)),IF(基本情報!$C$12="末",FALSE,DATE(BQ$1-1,MONTH(EDATE($G3,6)),DAY(EDATE($G3,6)))&gt;DATE(BQ$1-1,12,基本情報!$C$12))),
                       DATE(BQ$1-1,MONTH(EDATE($G3,6)),DAY(EDATE($G3,6))),
                       DATE(BQ$1,MONTH(基本情報!$C$4),DAY(基本情報!$C$4))),
                   IF($G3&lt;=DATE(BQ$1,MONTH(EDATE($G3,6)),DAY(EDATE($G3,6))),DATE(BQ$1,MONTH(EDATE($G3,6)),DAY(EDATE($G3,6))),0))),
           IF($G3&lt;=IF(DATE(BQ$1,MONTH(基本情報!$C$4),DAY(基本情報!$C$4))
                           &lt;DATE(BQ$1,MONTH(基本情報!$C$7),DAY(基本情報!$C$7)),
                             IF(AND(DATE(BQ$1,MONTH(基本情報!$C$4),DAY(基本情報!$C$4))&lt;=DATE(BQ$1,MONTH($G3),DAY($G3)),
                                   DATE(BQ$1,MONTH($G3),DAY($G3))&lt;DATE(BQ$1,MONTH(基本情報!$C$7),DAY(基本情報!$C$7)))=TRUE,
                                 DATE(BQ$1,MONTH(基本情報!$C$7),DAY(基本情報!$C$7)),
                                 IF($G3&gt;DATE(BQ$1,MONTH(基本情報!$C$4),DAY(基本情報!$C$4)),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IF(AND(DATE(BQ$1,MONTH(基本情報!$C$7),DAY(基本情報!$C$7))&lt;=DATE(BQ$1,MONTH($G3),DAY($G3)),
                                    DATE(BQ$1,MONTH($G3),DAY($G3))&lt;DATE(BQ$1,MONTH(基本情報!$C$4),DAY(基本情報!$C$4)))=TRUE,
                                 DATE(BQ$1,MONTH(基本情報!$C$4),DAY(基本情報!$C$4)),
                                 IF($G3&gt;DATE(BQ$1,MONTH(基本情報!$C$7),DAY(基本情報!$C$7)),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IF(AND(DATE(BQ$1,MONTH(基本情報!$C$4),DAY(基本情報!$C$4))&lt;=DATE(BQ$1,MONTH($G3),DAY($G3)),
                      DATE(BQ$1,MONTH($G3),DAY($G3))&lt;DATE(BQ$1,MONTH(基本情報!$C$7),DAY(基本情報!$C$7)))=TRUE,
                   DATE(BQ$1,MONTH(基本情報!$C$7),DAY(基本情報!$C$7)),
                   IF($G3&gt;DATE(BQ$1,MONTH(基本情報!$C$4),DAY(基本情報!$C$4)),
                       0,
                       DATE(BQ$1,MONTH(基本情報!$C$4),DAY(基本情報!$C$4)))),
               IF(AND(DATE(BQ$1,MONTH(基本情報!$C$7),DAY(基本情報!$C$7))&lt;=DATE(BQ$1,MONTH($G3),DAY($G3)),
                      DATE(BQ$1,MONTH($G3),DAY($G3))&lt;DATE(BQ$1,MONTH(基本情報!$C$4),DAY(基本情報!$C$4)))=TRUE,
                   DATE(BQ$1,MONTH(基本情報!$C$4),DAY(基本情報!$C$4)),
                   IF($G3&gt;DATE(BQ$1,MONTH(基本情報!$C$7),DAY(基本情報!$C$7)),
                       0,
                       DATE(BQ$1,MONTH(基本情報!$C$7),DAY(基本情報!$C$7))))),
           0)))</f>
        <v>44166</v>
      </c>
      <c r="BS3" s="57">
        <f>IF(AND(OR($V3=4,$V3=5),BR3=EDATE($G3,6)),
       IF(DATE(BQ$1,MONTH(基本情報!$C$4),DAY(基本情報!$C$4))&gt;EDATE($G3,6),
           DATE(BQ$1,MONTH(基本情報!$C$4),DAY(基本情報!$C$4)),
           0),
       IF(AND(基本情報!$C$3="一斉",基本情報!$C$7="-",
              BR3=EDATE($G3,6),
              DATE(BQ$1,MONTH(基本情報!$C$4),DAY(基本情報!$C$4))&gt;EDATE($G3,6)),
           DATE(BQ$1,MONTH(基本情報!$C$4),DAY(基本情報!$C$4)),
           0))</f>
        <v>0</v>
      </c>
      <c r="BV3" s="57">
        <f>IF(基本情報!$C$3="法定",
       IF($V3=3,
           IF($G3&lt;=DATE(BU$1,MONTH($G3),DAY($G3)),DATE(BU$1,MONTH($G3),DAY($G3)),0),
           IF($G3&lt;=DATE(BU$1,MONTH(EDATE($G3,6)),DAY(EDATE($G3,6))),DATE(BU$1,MONTH(EDATE($G3,6)),DAY(EDATE($G3,6))),0)),
       IF(基本情報!$C$7="-",
           IF(DATE(BU$1,MONTH(EDATE($G3,6)),DAY(EDATE($G3,6)))=EDATE($G3,6),
               IF(AND(BU$1=YEAR(EDATE($G3,6)),IF(基本情報!$C$12="末",FALSE,DATE(BU$1,MONTH(EDATE($G3,6)),DAY(EDATE($G3,6)))&gt;DATE(BU$1,12,基本情報!$C$12))),
                   0,
                   DATE(BU$1,MONTH(EDATE($G3,6)),DAY(EDATE($G3,6)))),
               IF(EDATE($G3,6)&lt;DATE(BU$1,MONTH(基本情報!$C$4),DAY(基本情報!$C$4)),
                   IF(AND(BU$1-1=YEAR(EDATE($G3,6)),IF(基本情報!$C$12="末",FALSE,DATE(BU$1-1,MONTH(EDATE($G3,6)),DAY(EDATE($G3,6)))&gt;DATE(BU$1-1,12,基本情報!$C$12))),
                       DATE(BU$1-1,MONTH(EDATE($G3,6)),DAY(EDATE($G3,6))),
                       DATE(BU$1,MONTH(基本情報!$C$4),DAY(基本情報!$C$4))),
                   IF($G3&lt;=DATE(BU$1,MONTH(EDATE($G3,6)),DAY(EDATE($G3,6))),DATE(BU$1,MONTH(EDATE($G3,6)),DAY(EDATE($G3,6))),0))),
           IF($G3&lt;=IF(DATE(BU$1,MONTH(基本情報!$C$4),DAY(基本情報!$C$4))
                           &lt;DATE(BU$1,MONTH(基本情報!$C$7),DAY(基本情報!$C$7)),
                             IF(AND(DATE(BU$1,MONTH(基本情報!$C$4),DAY(基本情報!$C$4))&lt;=DATE(BU$1,MONTH($G3),DAY($G3)),
                                   DATE(BU$1,MONTH($G3),DAY($G3))&lt;DATE(BU$1,MONTH(基本情報!$C$7),DAY(基本情報!$C$7)))=TRUE,
                                 DATE(BU$1,MONTH(基本情報!$C$7),DAY(基本情報!$C$7)),
                                 IF($G3&gt;DATE(BU$1,MONTH(基本情報!$C$4),DAY(基本情報!$C$4)),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IF(AND(DATE(BU$1,MONTH(基本情報!$C$7),DAY(基本情報!$C$7))&lt;=DATE(BU$1,MONTH($G3),DAY($G3)),
                                    DATE(BU$1,MONTH($G3),DAY($G3))&lt;DATE(BU$1,MONTH(基本情報!$C$4),DAY(基本情報!$C$4)))=TRUE,
                                 DATE(BU$1,MONTH(基本情報!$C$4),DAY(基本情報!$C$4)),
                                 IF($G3&gt;DATE(BU$1,MONTH(基本情報!$C$7),DAY(基本情報!$C$7)),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IF(AND(DATE(BU$1,MONTH(基本情報!$C$4),DAY(基本情報!$C$4))&lt;=DATE(BU$1,MONTH($G3),DAY($G3)),
                      DATE(BU$1,MONTH($G3),DAY($G3))&lt;DATE(BU$1,MONTH(基本情報!$C$7),DAY(基本情報!$C$7)))=TRUE,
                   DATE(BU$1,MONTH(基本情報!$C$7),DAY(基本情報!$C$7)),
                   IF($G3&gt;DATE(BU$1,MONTH(基本情報!$C$4),DAY(基本情報!$C$4)),
                       0,
                       DATE(BU$1,MONTH(基本情報!$C$4),DAY(基本情報!$C$4)))),
               IF(AND(DATE(BU$1,MONTH(基本情報!$C$7),DAY(基本情報!$C$7))&lt;=DATE(BU$1,MONTH($G3),DAY($G3)),
                      DATE(BU$1,MONTH($G3),DAY($G3))&lt;DATE(BU$1,MONTH(基本情報!$C$4),DAY(基本情報!$C$4)))=TRUE,
                   DATE(BU$1,MONTH(基本情報!$C$4),DAY(基本情報!$C$4)),
                   IF($G3&gt;DATE(BU$1,MONTH(基本情報!$C$7),DAY(基本情報!$C$7)),
                       0,
                       DATE(BU$1,MONTH(基本情報!$C$7),DAY(基本情報!$C$7))))),
           0)))</f>
        <v>44531</v>
      </c>
      <c r="BW3" s="57">
        <f>IF(AND(OR($V3=4,$V3=5),BV3=EDATE($G3,6)),
       IF(DATE(BU$1,MONTH(基本情報!$C$4),DAY(基本情報!$C$4))&gt;EDATE($G3,6),
           DATE(BU$1,MONTH(基本情報!$C$4),DAY(基本情報!$C$4)),
           0),
       IF(AND(基本情報!$C$3="一斉",基本情報!$C$7="-",
              BV3=EDATE($G3,6),
              DATE(BU$1,MONTH(基本情報!$C$4),DAY(基本情報!$C$4))&gt;EDATE($G3,6)),
           DATE(BU$1,MONTH(基本情報!$C$4),DAY(基本情報!$C$4)),
           0))</f>
        <v>0</v>
      </c>
      <c r="BZ3" s="57">
        <f>IF(基本情報!$C$3="法定",
       IF($V3=3,
           IF($G3&lt;=DATE(BY$1,MONTH($G3),DAY($G3)),DATE(BY$1,MONTH($G3),DAY($G3)),0),
           IF($G3&lt;=DATE(BY$1,MONTH(EDATE($G3,6)),DAY(EDATE($G3,6))),DATE(BY$1,MONTH(EDATE($G3,6)),DAY(EDATE($G3,6))),0)),
       IF(基本情報!$C$7="-",
           IF(DATE(BY$1,MONTH(EDATE($G3,6)),DAY(EDATE($G3,6)))=EDATE($G3,6),
               IF(AND(BY$1=YEAR(EDATE($G3,6)),IF(基本情報!$C$12="末",FALSE,DATE(BY$1,MONTH(EDATE($G3,6)),DAY(EDATE($G3,6)))&gt;DATE(BY$1,12,基本情報!$C$12))),
                   0,
                   DATE(BY$1,MONTH(EDATE($G3,6)),DAY(EDATE($G3,6)))),
               IF(EDATE($G3,6)&lt;DATE(BY$1,MONTH(基本情報!$C$4),DAY(基本情報!$C$4)),
                   IF(AND(BY$1-1=YEAR(EDATE($G3,6)),IF(基本情報!$C$12="末",FALSE,DATE(BY$1-1,MONTH(EDATE($G3,6)),DAY(EDATE($G3,6)))&gt;DATE(BY$1-1,12,基本情報!$C$12))),
                       DATE(BY$1-1,MONTH(EDATE($G3,6)),DAY(EDATE($G3,6))),
                       DATE(BY$1,MONTH(基本情報!$C$4),DAY(基本情報!$C$4))),
                   IF($G3&lt;=DATE(BY$1,MONTH(EDATE($G3,6)),DAY(EDATE($G3,6))),DATE(BY$1,MONTH(EDATE($G3,6)),DAY(EDATE($G3,6))),0))),
           IF($G3&lt;=IF(DATE(BY$1,MONTH(基本情報!$C$4),DAY(基本情報!$C$4))
                           &lt;DATE(BY$1,MONTH(基本情報!$C$7),DAY(基本情報!$C$7)),
                             IF(AND(DATE(BY$1,MONTH(基本情報!$C$4),DAY(基本情報!$C$4))&lt;=DATE(BY$1,MONTH($G3),DAY($G3)),
                                   DATE(BY$1,MONTH($G3),DAY($G3))&lt;DATE(BY$1,MONTH(基本情報!$C$7),DAY(基本情報!$C$7)))=TRUE,
                                 DATE(BY$1,MONTH(基本情報!$C$7),DAY(基本情報!$C$7)),
                                 IF($G3&gt;DATE(BY$1,MONTH(基本情報!$C$4),DAY(基本情報!$C$4)),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IF(AND(DATE(BY$1,MONTH(基本情報!$C$7),DAY(基本情報!$C$7))&lt;=DATE(BY$1,MONTH($G3),DAY($G3)),
                                    DATE(BY$1,MONTH($G3),DAY($G3))&lt;DATE(BY$1,MONTH(基本情報!$C$4),DAY(基本情報!$C$4)))=TRUE,
                                 DATE(BY$1,MONTH(基本情報!$C$4),DAY(基本情報!$C$4)),
                                 IF($G3&gt;DATE(BY$1,MONTH(基本情報!$C$7),DAY(基本情報!$C$7)),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IF(AND(DATE(BY$1,MONTH(基本情報!$C$4),DAY(基本情報!$C$4))&lt;=DATE(BY$1,MONTH($G3),DAY($G3)),
                      DATE(BY$1,MONTH($G3),DAY($G3))&lt;DATE(BY$1,MONTH(基本情報!$C$7),DAY(基本情報!$C$7)))=TRUE,
                   DATE(BY$1,MONTH(基本情報!$C$7),DAY(基本情報!$C$7)),
                   IF($G3&gt;DATE(BY$1,MONTH(基本情報!$C$4),DAY(基本情報!$C$4)),
                       0,
                       DATE(BY$1,MONTH(基本情報!$C$4),DAY(基本情報!$C$4)))),
               IF(AND(DATE(BY$1,MONTH(基本情報!$C$7),DAY(基本情報!$C$7))&lt;=DATE(BY$1,MONTH($G3),DAY($G3)),
                      DATE(BY$1,MONTH($G3),DAY($G3))&lt;DATE(BY$1,MONTH(基本情報!$C$4),DAY(基本情報!$C$4)))=TRUE,
                   DATE(BY$1,MONTH(基本情報!$C$4),DAY(基本情報!$C$4)),
                   IF($G3&gt;DATE(BY$1,MONTH(基本情報!$C$7),DAY(基本情報!$C$7)),
                       0,
                       DATE(BY$1,MONTH(基本情報!$C$7),DAY(基本情報!$C$7))))),
           0)))</f>
        <v>44896</v>
      </c>
      <c r="CA3" s="57">
        <f>IF(AND(OR($V3=4,$V3=5),BZ3=EDATE($G3,6)),
       IF(DATE(BY$1,MONTH(基本情報!$C$4),DAY(基本情報!$C$4))&gt;EDATE($G3,6),
           DATE(BY$1,MONTH(基本情報!$C$4),DAY(基本情報!$C$4)),
           0),
       IF(AND(基本情報!$C$3="一斉",基本情報!$C$7="-",
              BZ3=EDATE($G3,6),
              DATE(BY$1,MONTH(基本情報!$C$4),DAY(基本情報!$C$4))&gt;EDATE($G3,6)),
           DATE(BY$1,MONTH(基本情報!$C$4),DAY(基本情報!$C$4)),
           0))</f>
        <v>0</v>
      </c>
      <c r="CD3" s="57">
        <f>IF(基本情報!$C$3="法定",
       IF($V3=3,
           IF($G3&lt;=DATE(CC$1,MONTH($G3),DAY($G3)),DATE(CC$1,MONTH($G3),DAY($G3)),0),
           IF($G3&lt;=DATE(CC$1,MONTH(EDATE($G3,6)),DAY(EDATE($G3,6))),DATE(CC$1,MONTH(EDATE($G3,6)),DAY(EDATE($G3,6))),0)),
       IF(基本情報!$C$7="-",
           IF(DATE(CC$1,MONTH(EDATE($G3,6)),DAY(EDATE($G3,6)))=EDATE($G3,6),
               IF(AND(CC$1=YEAR(EDATE($G3,6)),IF(基本情報!$C$12="末",FALSE,DATE(CC$1,MONTH(EDATE($G3,6)),DAY(EDATE($G3,6)))&gt;DATE(CC$1,12,基本情報!$C$12))),
                   0,
                   DATE(CC$1,MONTH(EDATE($G3,6)),DAY(EDATE($G3,6)))),
               IF(EDATE($G3,6)&lt;DATE(CC$1,MONTH(基本情報!$C$4),DAY(基本情報!$C$4)),
                   IF(AND(CC$1-1=YEAR(EDATE($G3,6)),IF(基本情報!$C$12="末",FALSE,DATE(CC$1-1,MONTH(EDATE($G3,6)),DAY(EDATE($G3,6)))&gt;DATE(CC$1-1,12,基本情報!$C$12))),
                       DATE(CC$1-1,MONTH(EDATE($G3,6)),DAY(EDATE($G3,6))),
                       DATE(CC$1,MONTH(基本情報!$C$4),DAY(基本情報!$C$4))),
                   IF($G3&lt;=DATE(CC$1,MONTH(EDATE($G3,6)),DAY(EDATE($G3,6))),DATE(CC$1,MONTH(EDATE($G3,6)),DAY(EDATE($G3,6))),0))),
           IF($G3&lt;=IF(DATE(CC$1,MONTH(基本情報!$C$4),DAY(基本情報!$C$4))
                           &lt;DATE(CC$1,MONTH(基本情報!$C$7),DAY(基本情報!$C$7)),
                             IF(AND(DATE(CC$1,MONTH(基本情報!$C$4),DAY(基本情報!$C$4))&lt;=DATE(CC$1,MONTH($G3),DAY($G3)),
                                   DATE(CC$1,MONTH($G3),DAY($G3))&lt;DATE(CC$1,MONTH(基本情報!$C$7),DAY(基本情報!$C$7)))=TRUE,
                                 DATE(CC$1,MONTH(基本情報!$C$7),DAY(基本情報!$C$7)),
                                 IF($G3&gt;DATE(CC$1,MONTH(基本情報!$C$4),DAY(基本情報!$C$4)),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IF(AND(DATE(CC$1,MONTH(基本情報!$C$7),DAY(基本情報!$C$7))&lt;=DATE(CC$1,MONTH($G3),DAY($G3)),
                                    DATE(CC$1,MONTH($G3),DAY($G3))&lt;DATE(CC$1,MONTH(基本情報!$C$4),DAY(基本情報!$C$4)))=TRUE,
                                 DATE(CC$1,MONTH(基本情報!$C$4),DAY(基本情報!$C$4)),
                                 IF($G3&gt;DATE(CC$1,MONTH(基本情報!$C$7),DAY(基本情報!$C$7)),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IF(AND(DATE(CC$1,MONTH(基本情報!$C$4),DAY(基本情報!$C$4))&lt;=DATE(CC$1,MONTH($G3),DAY($G3)),
                      DATE(CC$1,MONTH($G3),DAY($G3))&lt;DATE(CC$1,MONTH(基本情報!$C$7),DAY(基本情報!$C$7)))=TRUE,
                   DATE(CC$1,MONTH(基本情報!$C$7),DAY(基本情報!$C$7)),
                   IF($G3&gt;DATE(CC$1,MONTH(基本情報!$C$4),DAY(基本情報!$C$4)),
                       0,
                       DATE(CC$1,MONTH(基本情報!$C$4),DAY(基本情報!$C$4)))),
               IF(AND(DATE(CC$1,MONTH(基本情報!$C$7),DAY(基本情報!$C$7))&lt;=DATE(CC$1,MONTH($G3),DAY($G3)),
                      DATE(CC$1,MONTH($G3),DAY($G3))&lt;DATE(CC$1,MONTH(基本情報!$C$4),DAY(基本情報!$C$4)))=TRUE,
                   DATE(CC$1,MONTH(基本情報!$C$4),DAY(基本情報!$C$4)),
                   IF($G3&gt;DATE(CC$1,MONTH(基本情報!$C$7),DAY(基本情報!$C$7)),
                       0,
                       DATE(CC$1,MONTH(基本情報!$C$7),DAY(基本情報!$C$7))))),
           0)))</f>
        <v>45261</v>
      </c>
      <c r="CE3" s="57">
        <f>IF(AND(OR($V3=4,$V3=5),CD3=EDATE($G3,6)),
       IF(DATE(CC$1,MONTH(基本情報!$C$4),DAY(基本情報!$C$4))&gt;EDATE($G3,6),
           DATE(CC$1,MONTH(基本情報!$C$4),DAY(基本情報!$C$4)),
           0),
       IF(AND(基本情報!$C$3="一斉",基本情報!$C$7="-",
              CD3=EDATE($G3,6),
              DATE(CC$1,MONTH(基本情報!$C$4),DAY(基本情報!$C$4))&gt;EDATE($G3,6)),
           DATE(CC$1,MONTH(基本情報!$C$4),DAY(基本情報!$C$4)),
           0))</f>
        <v>0</v>
      </c>
      <c r="CH3" s="57">
        <f>IF(基本情報!$C$3="法定",
       IF($V3=3,
           IF($G3&lt;=DATE(CG$1,MONTH($G3),DAY($G3)),DATE(CG$1,MONTH($G3),DAY($G3)),0),
           IF($G3&lt;=DATE(CG$1,MONTH(EDATE($G3,6)),DAY(EDATE($G3,6))),DATE(CG$1,MONTH(EDATE($G3,6)),DAY(EDATE($G3,6))),0)),
       IF(基本情報!$C$7="-",
           IF(DATE(CG$1,MONTH(EDATE($G3,6)),DAY(EDATE($G3,6)))=EDATE($G3,6),
               IF(AND(CG$1=YEAR(EDATE($G3,6)),IF(基本情報!$C$12="末",FALSE,DATE(CG$1,MONTH(EDATE($G3,6)),DAY(EDATE($G3,6)))&gt;DATE(CG$1,12,基本情報!$C$12))),
                   0,
                   DATE(CG$1,MONTH(EDATE($G3,6)),DAY(EDATE($G3,6)))),
               IF(EDATE($G3,6)&lt;DATE(CG$1,MONTH(基本情報!$C$4),DAY(基本情報!$C$4)),
                   IF(AND(CG$1-1=YEAR(EDATE($G3,6)),IF(基本情報!$C$12="末",FALSE,DATE(CG$1-1,MONTH(EDATE($G3,6)),DAY(EDATE($G3,6)))&gt;DATE(CG$1-1,12,基本情報!$C$12))),
                       DATE(CG$1-1,MONTH(EDATE($G3,6)),DAY(EDATE($G3,6))),
                       DATE(CG$1,MONTH(基本情報!$C$4),DAY(基本情報!$C$4))),
                   IF($G3&lt;=DATE(CG$1,MONTH(EDATE($G3,6)),DAY(EDATE($G3,6))),DATE(CG$1,MONTH(EDATE($G3,6)),DAY(EDATE($G3,6))),0))),
           IF($G3&lt;=IF(DATE(CG$1,MONTH(基本情報!$C$4),DAY(基本情報!$C$4))
                           &lt;DATE(CG$1,MONTH(基本情報!$C$7),DAY(基本情報!$C$7)),
                             IF(AND(DATE(CG$1,MONTH(基本情報!$C$4),DAY(基本情報!$C$4))&lt;=DATE(CG$1,MONTH($G3),DAY($G3)),
                                   DATE(CG$1,MONTH($G3),DAY($G3))&lt;DATE(CG$1,MONTH(基本情報!$C$7),DAY(基本情報!$C$7)))=TRUE,
                                 DATE(CG$1,MONTH(基本情報!$C$7),DAY(基本情報!$C$7)),
                                 IF($G3&gt;DATE(CG$1,MONTH(基本情報!$C$4),DAY(基本情報!$C$4)),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IF(AND(DATE(CG$1,MONTH(基本情報!$C$7),DAY(基本情報!$C$7))&lt;=DATE(CG$1,MONTH($G3),DAY($G3)),
                                    DATE(CG$1,MONTH($G3),DAY($G3))&lt;DATE(CG$1,MONTH(基本情報!$C$4),DAY(基本情報!$C$4)))=TRUE,
                                 DATE(CG$1,MONTH(基本情報!$C$4),DAY(基本情報!$C$4)),
                                 IF($G3&gt;DATE(CG$1,MONTH(基本情報!$C$7),DAY(基本情報!$C$7)),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IF(AND(DATE(CG$1,MONTH(基本情報!$C$4),DAY(基本情報!$C$4))&lt;=DATE(CG$1,MONTH($G3),DAY($G3)),
                      DATE(CG$1,MONTH($G3),DAY($G3))&lt;DATE(CG$1,MONTH(基本情報!$C$7),DAY(基本情報!$C$7)))=TRUE,
                   DATE(CG$1,MONTH(基本情報!$C$7),DAY(基本情報!$C$7)),
                   IF($G3&gt;DATE(CG$1,MONTH(基本情報!$C$4),DAY(基本情報!$C$4)),
                       0,
                       DATE(CG$1,MONTH(基本情報!$C$4),DAY(基本情報!$C$4)))),
               IF(AND(DATE(CG$1,MONTH(基本情報!$C$7),DAY(基本情報!$C$7))&lt;=DATE(CG$1,MONTH($G3),DAY($G3)),
                      DATE(CG$1,MONTH($G3),DAY($G3))&lt;DATE(CG$1,MONTH(基本情報!$C$4),DAY(基本情報!$C$4)))=TRUE,
                   DATE(CG$1,MONTH(基本情報!$C$4),DAY(基本情報!$C$4)),
                   IF($G3&gt;DATE(CG$1,MONTH(基本情報!$C$7),DAY(基本情報!$C$7)),
                       0,
                       DATE(CG$1,MONTH(基本情報!$C$7),DAY(基本情報!$C$7))))),
           0)))</f>
        <v>45627</v>
      </c>
      <c r="CI3" s="57">
        <f>IF(AND(OR($V3=4,$V3=5),CH3=EDATE($G3,6)),
       IF(DATE(CG$1,MONTH(基本情報!$C$4),DAY(基本情報!$C$4))&gt;EDATE($G3,6),
           DATE(CG$1,MONTH(基本情報!$C$4),DAY(基本情報!$C$4)),
           0),
       IF(AND(基本情報!$C$3="一斉",基本情報!$C$7="-",
              CH3=EDATE($G3,6),
              DATE(CG$1,MONTH(基本情報!$C$4),DAY(基本情報!$C$4))&gt;EDATE($G3,6)),
           DATE(CG$1,MONTH(基本情報!$C$4),DAY(基本情報!$C$4)),
           0))</f>
        <v>0</v>
      </c>
      <c r="CL3" s="57">
        <f>IF(基本情報!$C$3="法定",
       IF($V3=3,
           IF($G3&lt;=DATE(CK$1,MONTH($G3),DAY($G3)),DATE(CK$1,MONTH($G3),DAY($G3)),0),
           IF($G3&lt;=DATE(CK$1,MONTH(EDATE($G3,6)),DAY(EDATE($G3,6))),DATE(CK$1,MONTH(EDATE($G3,6)),DAY(EDATE($G3,6))),0)),
       IF(基本情報!$C$7="-",
           IF(DATE(CK$1,MONTH(EDATE($G3,6)),DAY(EDATE($G3,6)))=EDATE($G3,6),
               IF(AND(CK$1=YEAR(EDATE($G3,6)),IF(基本情報!$C$12="末",FALSE,DATE(CK$1,MONTH(EDATE($G3,6)),DAY(EDATE($G3,6)))&gt;DATE(CK$1,12,基本情報!$C$12))),
                   0,
                   DATE(CK$1,MONTH(EDATE($G3,6)),DAY(EDATE($G3,6)))),
               IF(EDATE($G3,6)&lt;DATE(CK$1,MONTH(基本情報!$C$4),DAY(基本情報!$C$4)),
                   IF(AND(CK$1-1=YEAR(EDATE($G3,6)),IF(基本情報!$C$12="末",FALSE,DATE(CK$1-1,MONTH(EDATE($G3,6)),DAY(EDATE($G3,6)))&gt;DATE(CK$1-1,12,基本情報!$C$12))),
                       DATE(CK$1-1,MONTH(EDATE($G3,6)),DAY(EDATE($G3,6))),
                       DATE(CK$1,MONTH(基本情報!$C$4),DAY(基本情報!$C$4))),
                   IF($G3&lt;=DATE(CK$1,MONTH(EDATE($G3,6)),DAY(EDATE($G3,6))),DATE(CK$1,MONTH(EDATE($G3,6)),DAY(EDATE($G3,6))),0))),
           IF($G3&lt;=IF(DATE(CK$1,MONTH(基本情報!$C$4),DAY(基本情報!$C$4))
                           &lt;DATE(CK$1,MONTH(基本情報!$C$7),DAY(基本情報!$C$7)),
                             IF(AND(DATE(CK$1,MONTH(基本情報!$C$4),DAY(基本情報!$C$4))&lt;=DATE(CK$1,MONTH($G3),DAY($G3)),
                                   DATE(CK$1,MONTH($G3),DAY($G3))&lt;DATE(CK$1,MONTH(基本情報!$C$7),DAY(基本情報!$C$7)))=TRUE,
                                 DATE(CK$1,MONTH(基本情報!$C$7),DAY(基本情報!$C$7)),
                                 IF($G3&gt;DATE(CK$1,MONTH(基本情報!$C$4),DAY(基本情報!$C$4)),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IF(AND(DATE(CK$1,MONTH(基本情報!$C$7),DAY(基本情報!$C$7))&lt;=DATE(CK$1,MONTH($G3),DAY($G3)),
                                    DATE(CK$1,MONTH($G3),DAY($G3))&lt;DATE(CK$1,MONTH(基本情報!$C$4),DAY(基本情報!$C$4)))=TRUE,
                                 DATE(CK$1,MONTH(基本情報!$C$4),DAY(基本情報!$C$4)),
                                 IF($G3&gt;DATE(CK$1,MONTH(基本情報!$C$7),DAY(基本情報!$C$7)),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IF(AND(DATE(CK$1,MONTH(基本情報!$C$4),DAY(基本情報!$C$4))&lt;=DATE(CK$1,MONTH($G3),DAY($G3)),
                      DATE(CK$1,MONTH($G3),DAY($G3))&lt;DATE(CK$1,MONTH(基本情報!$C$7),DAY(基本情報!$C$7)))=TRUE,
                   DATE(CK$1,MONTH(基本情報!$C$7),DAY(基本情報!$C$7)),
                   IF($G3&gt;DATE(CK$1,MONTH(基本情報!$C$4),DAY(基本情報!$C$4)),
                       0,
                       DATE(CK$1,MONTH(基本情報!$C$4),DAY(基本情報!$C$4)))),
               IF(AND(DATE(CK$1,MONTH(基本情報!$C$7),DAY(基本情報!$C$7))&lt;=DATE(CK$1,MONTH($G3),DAY($G3)),
                      DATE(CK$1,MONTH($G3),DAY($G3))&lt;DATE(CK$1,MONTH(基本情報!$C$4),DAY(基本情報!$C$4)))=TRUE,
                   DATE(CK$1,MONTH(基本情報!$C$4),DAY(基本情報!$C$4)),
                   IF($G3&gt;DATE(CK$1,MONTH(基本情報!$C$7),DAY(基本情報!$C$7)),
                       0,
                       DATE(CK$1,MONTH(基本情報!$C$7),DAY(基本情報!$C$7))))),
           0)))</f>
        <v>45992</v>
      </c>
      <c r="CM3" s="57">
        <f>IF(AND(OR($V3=4,$V3=5),CL3=EDATE($G3,6)),
       IF(DATE(CK$1,MONTH(基本情報!$C$4),DAY(基本情報!$C$4))&gt;EDATE($G3,6),
           DATE(CK$1,MONTH(基本情報!$C$4),DAY(基本情報!$C$4)),
           0),
       IF(AND(基本情報!$C$3="一斉",基本情報!$C$7="-",
              CL3=EDATE($G3,6),
              DATE(CK$1,MONTH(基本情報!$C$4),DAY(基本情報!$C$4))&gt;EDATE($G3,6)),
           DATE(CK$1,MONTH(基本情報!$C$4),DAY(基本情報!$C$4)),
           0))</f>
        <v>0</v>
      </c>
    </row>
    <row r="4" spans="1:94">
      <c r="A4" s="19">
        <v>3</v>
      </c>
      <c r="B4" s="19">
        <v>5</v>
      </c>
      <c r="C4" s="19" t="s">
        <v>182</v>
      </c>
      <c r="G4" s="57">
        <v>43070</v>
      </c>
      <c r="I4" s="56">
        <f>IF($J4&lt;$G4,
      0,
      IF(基本情報!$C$3="法定",
          IF($H4&gt;=10,
              DATEDIF($G4,$J4,"m")/12+0.5,
              DATEDIF($G4,$J4,"m")/12),
          IF(AND(基本情報!$C$7&lt;&gt;"-",基本情報!$C$7&gt;0)=TRUE,
              DATEDIF($G4,$J4,"m")/12+0.5,
              IF(DATE(YEAR($G4),MONTH($G4)+6,DAY($G4))
                &gt;=DATE(有給管理簿!$E$10,MONTH(基本情報!$C$4),DAY(基本情報!$C$4)),
                  DATEDIF($G4,$J4,"m")/12
                    +IF(DATE(YEAR($G4),MONTH($G4)+6,DAY($G4))&lt;DATE(有給管理簿!$E$10,MONTH(基本情報!$C$4),DAY(基本情報!$C$4)),1.5,0.5),
                  DATEDIF($G4,$J4,"m")/12
                    +IF(DATE(YEAR($G4),MONTH($G4)+6,DAY($G4))
                      =DATE(YEAR(DATE(YEAR($G4),MONTH($G4)+6,DAY($G4))),MONTH(基本情報!$C$4),DAY(基本情報!$C$4)),0,1)))))</f>
        <v>8.5</v>
      </c>
      <c r="J4" s="57">
        <f>IF(OR(有給管理簿!$E$10
         &gt;=YEAR(DATE(YEAR($G4),MONTH($G4)+6,DAY($G4)))
           -IF(AND(OR($V4=6,$V4=7),YEAR($G4)&lt;YEAR(DATE(YEAR($G4),MONTH($G4)+6,DAY($G4)))),1,0),
         AND(基本情報!$C$3="法定",$H4&gt;=10,有給管理簿!$E$10&gt;=YEAR($G4))),
       IF(基本情報!$C$3="法定",
           IF(AND(($F4&gt;0)=FALSE,$H4&gt;=10),
               DATE(有給管理簿!$E$10,MONTH($G4),DAY($G4)),
               IF(MONTH($G4)&gt;6,
                   DATE(有給管理簿!$E$10-1,MONTH($G4)+6,DAY($G4)),
                   DATE(有給管理簿!$E$10,MONTH($G4)+6,DAY($G4)))),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IF(AND(DATE(有給管理簿!$E$10,MONTH(基本情報!$C$4),DAY(基本情報!$C$4))&lt;=DATE(有給管理簿!$E$10,MONTH($G4),DAY($G4)),
                                     DATE(有給管理簿!$E$10,MONTH($G4),DAY($G4))&lt;DATE(有給管理簿!$E$10,MONTH(基本情報!$C$7),DAY(基本情報!$C$7)))
                                       =TRUE,
                           DATE(有給管理簿!$E$10,MONTH(基本情報!$C$7),DAY(基本情報!$C$7)),
                           IF($G4&gt;DATE(有給管理簿!$E$10,MONTH(基本情報!$C$4),DAY(基本情報!$C$4)),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IF(AND(DATE(有給管理簿!$E$10,MONTH(基本情報!$C$7),DAY(基本情報!$C$7))&lt;=DATE(有給管理簿!$E$10,MONTH($G4),DAY($G4)),
                                     DATE(有給管理簿!$E$10,MONTH($G4),DAY($G4))&lt;DATE(有給管理簿!$E$10,MONTH(基本情報!$C$4),DAY(基本情報!$C$4)))
                                       =TRUE,
                           DATE(有給管理簿!$E$10,MONTH(基本情報!$C$4),DAY(基本情報!$C$4)),
                           IF($G4&gt;DATE(有給管理簿!$E$10,MONTH(基本情報!$C$7),DAY(基本情報!$C$7)),
                               0,
                               DATE(有給管理簿!$E$10,MONTH(基本情報!$C$7),DAY(基本情報!$C$7))))),
                   IF(OR(YEAR(DATE(YEAR($G4),MONTH($G4)+6,DAY($G4)))&gt;有給管理簿!$E$10,
                            AND(YEAR(DATE(YEAR($G4),MONTH($G4)+6,DAY($G4)))=有給管理簿!$E$10,
                                     MONTH(DATE(YEAR($G4),MONTH($G4)+6,DAY($G4)))&gt;=有給管理簿!$F$10))=TRUE,
                       DATE(YEAR($G4),MONTH($G4)+6,DAY($G4)),
                       IF(DATE(有給管理簿!$E$10,MONTH(基本情報!$C$4),DAY(基本情報!$C$4))&gt;DATE(YEAR($G4),MONTH($G4)+6,DAY($G4)),
                           DATE(有給管理簿!$E$10,MONTH(基本情報!$C$4),DAY(基本情報!$C$4)),
                           DATE(YEAR($G4),MONTH($G4)+6,DAY($G4)))))),
       0)</f>
        <v>46174</v>
      </c>
      <c r="K4" s="19">
        <f>IF($J4=0,
       "-",
       IF(基本情報!$C$12="末",
           MONTH($J4),
           IF(DAY($J4)&lt;=基本情報!$C$12,
               MONTH($J4),
               IF(MONTH($J4)+1=13,1,MONTH($J4)+1))))</f>
        <v>6</v>
      </c>
      <c r="L4" s="19">
        <f>HLOOKUP(IF(AND(OR(基本情報!$C$3="法定", AND(基本情報!$C$3="一斉",EDATE($G4,6)=$J4)),$K4&lt;MONTH($J4)),$I4-1,$I4),
     付与日数一覧!$O$3:$W$8,2+$F4,1)
  +IF(基本情報!$C$3="一斉",
    IF(AND(基本情報!$C$7&lt;&gt;"-",基本情報!$C$7&gt;0)=FALSE,
        IF(OR(有給管理簿!$E$10=YEAR(DATE(YEAR($G4),MONTH($G4)+6,DAY($G4))),
               IF(基本情報!$C$12="末",
                   FALSE,
                   有給管理簿!$E$10=IF(DATE(YEAR($G4),MONTH($G4)+6,DAY($G4))&gt;DATE(YEAR(DATE(YEAR($G4),MONTH($G4)+6,DAY($G4))),12,基本情報!$C$12),
                                                        YEAR(DATE(YEAR($G4),MONTH($G4)+6,DAY($G4)))+1,
                                                        YEAR(DATE(YEAR($G4),MONTH($G4)+6,DAY($G4)))))),
            IF(DATE(有給管理簿!$E$10,MONTH(基本情報!$C$4),DAY(基本情報!$C$4))&gt;DATE(YEAR($G4),MONTH($G4)+6,DAY($G4)),
                HLOOKUP(0.5,付与日数一覧!$O$3:$W$8,2+$F4,1),
                0),
            0),
        0),
    0)</f>
        <v>20</v>
      </c>
      <c r="M4" s="19" t="e">
        <f>IF(有給管理簿!$F$10
     &lt;IF(基本情報!$C$12="末",MONTH($Z4),IF(DAY($Z4)&lt;=基本情報!$C$12,MONTH($Z4),IF(MONTH($Z4)+1=13,1,MONTH($Z4)+1))),
       IF(有給管理簿!$E$10-1&lt;有給管理簿!$AH$1,
           0,
           IF(AND(基本情報!$C$3="一斉",基本情報!$C$7="-"),
               IF(OR(AND(YEAR(EDATE($G4,6))=YEAR($J4),$J4=DATE(YEAR(EDATE($G4,6)),MONTH(基本情報!$C$4),DAY(基本情報!$C$4))),
                     AND(基本情報!$C$12&lt;&gt;"末",MONTH(EDATE($G4,6))=12,DAY(EDATE($G4,6))&gt;基本情報!$C$12,有給管理簿!$E$10=YEAR(EDATE($G4,6))+1)),
                   INDEX($AQ$1:$BN4,ROW(),MATCH(有給管理簿!$E$10,$AQ$1:$BN$1,0)+3),
                   INDEX($AQ$1:$BN4,ROW(),MATCH(有給管理簿!$E$10-1,$AQ$1:$BN$1,0)+3)),
               INDEX($AQ$1:$BN4,ROW(),MATCH(有給管理簿!$E$10-1,$AQ$1:$BN$1,0)+3))),
           IF(有給管理簿!$E$10&lt;有給管理簿!$AH$1,
               0,
               INDEX($AQ$1:$BN4,ROW(),MATCH(有給管理簿!$E$10,$AQ$1:$BN$1,0)+3)))</f>
        <v>#N/A</v>
      </c>
      <c r="N4" s="19" t="e">
        <f>IF(有給管理簿!$F$10&lt;IF(基本情報!$C$12="末",MONTH($Z4),IF(DAY($Z4)&lt;=基本情報!$C$12,MONTH($Z4),IF(MONTH($Z4)+1=13,1,MONTH($Z4)+1))),
    IF(有給管理簿!$E$10-1&lt;有給管理簿!$AH$1,
      0,
      INDEX($AQ$1:$BN4,ROW(),MATCH(有給管理簿!$E$10-1,$AQ$1:$BN$1,0)+1)),
    INDEX($AQ$1:$BN4,ROW(),MATCH(有給管理簿!$E$10,$AQ$1:$BN$1,0)+1))</f>
        <v>#N/A</v>
      </c>
      <c r="O4" s="19" t="e">
        <f ca="1">IF(AND($AI4&lt;&gt;"-",$AI4&gt;0,EOMONTH(DATE(有給管理簿!$E$10,有給管理簿!$F$10,1),0)&lt;$AI4),
       IF(EOMONTH(DATE(有給管理簿!$E$10,有給管理簿!$F$10,1),0)&lt;$G4,0,$AJ4),
       IF($G4&gt;EOMONTH(DATE(有給管理簿!$E$10,有給管理簿!$F$10,1),0),
           0,
           IF(AND($AI4&lt;&gt;"-",$AI4&gt;0,
                  OR(AND($AA4&lt;=$AI4,$AI4&lt;=$AB4,$AI4&lt;=EOMONTH(DATE(有給管理簿!$E$10,有給管理簿!$F$10,1),0)),
                    AND($AA4=0,$AM4&gt;=EOMONTH(DATE(有給管理簿!$E$10,有給管理簿!$F$10,1),0)),
                    AND(OR($V4=4,$V4=5),EDATE($G4,6)&gt;DATE(YEAR(EDATE($G4,6)),MONTH(基本情報!$C$4),DAY(基本情報!$C$4)),
                    AND($AE4=1,DATE(YEAR(EDATE($G4,6))+2,MONTH(基本情報!$C$4),DAY(基本情報!$C$4))&gt;DATE(有給管理簿!$E$10,有給管理簿!$F$10,1))),
                    AND(OR($V4=4,$V4=5),$AF4=1,EDATE($G4,6)&lt;DATE(YEAR(EDATE($G4,6)),MONTH(基本情報!$C$4),DAY(基本情報!$C$4)),
                      DATE(YEAR(EDATE($G4,6))+2,MONTH(基本情報!$C$4),DAY(基本情報!$C$4))&gt;DATE(有給管理簿!$E$10,有給管理簿!$F$10,1))))=TRUE,
               $AJ4-$AO4
                 +IF(AND(OR($V4=4,$V4=5),
                          EDATE($G4,6)&lt;=$AI4,
                          $AI4&lt;IF(DATE(YEAR($G4),MONTH($G4)+6,DAY($G4))
                                       &gt;=DATE(YEAR(EDATE($G4,6)),MONTH(基本情報!$C$4),DAY(基本情報!$C$4)),
                                         DATE(YEAR(EDATE($G4,6))+1,MONTH(基本情報!$C$4),DAY(基本情報!$C$4)),
                                         DATE(YEAR(EDATE($G4,6)),MONTH(基本情報!$C$4),DAY(基本情報!$C$4)))),
                     IF(IF(DATE(YEAR($G4),MONTH($G4)+6,DAY($G4))
                            &gt;=DATE(YEAR(EDATE($G4,6)),MONTH(基本情報!$C$4),DAY(基本情報!$C$4)),
                              DATE(YEAR(EDATE($G4,6))+1,MONTH(基本情報!$C$4),DAY(基本情報!$C$4)),
                              DATE(YEAR(EDATE($G4,6)),MONTH(基本情報!$C$4),DAY(基本情報!$C$4)))
                       &lt;=EOMONTH(DATE(有給管理簿!$E$10,有給管理簿!$F$10,1),0),HLOOKUP(1.5,付与日数一覧!$O$3:$W$8,2+$F4,1),0),
                     0)
                     -IF(OR(AND(OR($V4=4,$V4=5),EDATE($G4,6)&lt;DATE(YEAR(EDATE($G4,6)),MONTH(基本情報!$C$4),DAY(基本情報!$C$4)),$AI4&lt;DATE(YEAR(EDATE($G4,6)),MONTH(基本情報!$C$4),DAY(基本情報!$C$4)),
                                  OR(AND(OR($AF4=2,$AF4=3,$AF4=4),DATE(YEAR(EDATE($G4,6)),MONTH(基本情報!$C$4),DAY(基本情報!$C$4))&lt;=DATE(有給管理簿!$E$10,有給管理簿!$F$10,1)),
                                    AND(OR($AE4=2,$AE4=3,$AE4=4),DATE(YEAR(EDATE($G4,6))+1,MONTH(基本情報!$C$4),DAY(基本情報!$C$4))&gt;DATE(有給管理簿!$E$10,有給管理簿!$F$10,1)))),
                             AND(OR($V4=4,$V4=5),EDATE($G4,6)&gt;DATE(YEAR(EDATE($G4,6)),MONTH(基本情報!$C$4),DAY(基本情報!$C$4)),$AI4&lt;DATE(YEAR(EDATE($G4,6))+1,MONTH(基本情報!$C$4),DAY(基本情報!$C$4)),
                               OR(AND($AF4=1,DATE(YEAR(EDATE($G4,6))+1,MONTH(基本情報!$C$4),DAY(基本情報!$C$4))&lt;=DATE(有給管理簿!$E$10,有給管理簿!$F$10,1)),
                                 AND($AE4=1,DATE(YEAR(EDATE($G4,6))+2,MONTH(基本情報!$C$4),DAY(基本情報!$C$4))&gt;DATE(有給管理簿!$E$10,有給管理簿!$F$10,1),有給管理簿!$E$10&lt;&gt;YEAR(EDATE($G4,6))+1)))),
                           HLOOKUP(1.5,付与日数一覧!$O$3:$W$8,2+$F4,1),
                           0),
               IF(OR(AND($J4=0,$H4&gt;0),
                      AND(IF(OR($V4=6,$V4=7),IF($G4&lt;DATE(YEAR($G4),MONTH($J4),DAY($J4)),
                                                                            DATE(YEAR($G4),MONTH($J4),DAY($J4)),
                                                                            DATE(YEAR($G4)+1,MONTH($J4),DAY($J4)))
                                                                              &gt;EOMONTH(DATE(有給管理簿!$E$10,有給管理簿!$F$10,1),0),FALSE)),
                       AND($V4&lt;&gt;3,$V4&lt;&gt;6,$V4&lt;&gt;7,EDATE($G4,6)
                                                                                   &gt;EOMONTH(DATE(有給管理簿!$E$10,IF(AND(基本情報!$C$3="法定",MONTH($J4)&lt;$K4),
                                                                                                                                                     有給管理簿!$F$10-1,有給管理簿!$F$10),1),0)))=TRUE,
                      $H4
                        -IF(ISERROR(MATCH($A4,有給管理簿!$A:$A,0))=TRUE,
                            0,
                            SUMIFS(INDIRECT("有給管理簿!R" &amp; MATCH($A4,有給管理簿!$A:$A,0) &amp; "C35:R" &amp; MATCH($A4,有給管理簿!$A:$A,0) &amp; "C2239",0),
                                有給管理簿!$AI$11:$CHC$11,"&gt;="&amp;$G4,
                                有給管理簿!$AI$11:$CHC$11,"&lt;="&amp;EOMONTH(DATE(有給管理簿!$E$10,有給管理簿!$F$10,1),0))),
                      IF(AND(IF(AND(基本情報!$C$3="一斉",基本情報!$C$7="-",MONTH(EDATE($G4,6))=12,DAY($G4)&gt;基本情報!$C$12,有給管理簿!$E$10&lt;YEAR(EDATE($G4,6))+2),
                                        DATE(有給管理簿!$E$10,MONTH(基本情報!$C$4),DAY(基本情報!$C$4)),
                                        $J4)
                                      &gt;EOMONTH(DATE(有給管理簿!$E$10,IF(AND(基本情報!$C$3="法定",MONTH($J4)&lt;$K4),有給管理簿!$F$10-1,有給管理簿!$F$10),1),0),
                               OR($V4=3,
                                 AND(AND(AND(基本情報!$C$3="一斉",基本情報!$C$7="-")=FALSE,EDATE($G4,6)&lt;$J4,$J4&lt;=EDATE($G4,12))=FALSE,
                                   YEAR($J4)&gt;YEAR(DATE(YEAR($G4),MONTH($G4)+6,DAY($G4)))
                                                         +IF(IF(基本情報!$C$12="末",FALSE,DATE(YEAR(EDATE($G4,6)),MONTH(EDATE($G4,6)),DAY(EDATE($G4,6)))&gt;DATE(YEAR(EDATE($G4,6)),12,基本情報!$C$12)),1,0)
                                                         -IF(AND(OR($V4=6,$V4=7),YEAR($G4)&lt;YEAR(EDATE($G4,6))),1,0))),
                               AND(OR(基本情報!$C$3="法定", AND(基本情報!$C$3="一斉",EDATE($G4,6)=$J4)),$K4&lt;MONTH($J4))=FALSE),
                          IF(ISERROR(MATCH(有給管理簿!$E$10-1,$AQ$1:$BN$1,0))=TRUE,
                              0,
                              INDEX($AQ$1:$BN4,ROW(),MATCH(有給管理簿!$E$10-1,$AQ$1:$BN$1,0))
                                -IF(AND(基本情報!$C$3="一斉",基本情報!$C$7="-",$J4&lt;DATE(YEAR($J4),MONTH(基本情報!$C$4),DAY(基本情報!$C$4)),AND($AF4&lt;&gt;2,$AF4&lt;&gt;3,$AF4&lt;&gt;4)),
                                    HLOOKUP($I4,付与日数一覧!$O$3:$W$8,2+$F4,1),
                                    0)
                                +IF(AND($Y4&lt;&gt;"-",$Y4&lt;&gt;5,MONTH(基本情報!$C$4)&gt;MONTH(EDATE($G4,6)))=TRUE,
                                    0,
                                    INDEX($AQ$1:$BN4,ROW(),MATCH(有給管理簿!$E$10-1,$AQ$1:$BN$1,0)+1))
                                -$S4),
                          IF(AND(OR($AF4=2,$AE4=2),IF(EDATE($G4,6)&lt;DATE(YEAR(EDATE($G4,6)),MONTH(基本情報!$C$4),DAY(基本情報!$C$4)),
                                                      EOMONTH(DATE(YEAR(EDATE($G4,6)),MONTH(基本情報!$C$4),DAY(基本情報!$C$4)),-1),
                                                      EOMONTH(DATE(YEAR(EDATE($G4,6))+1,MONTH(基本情報!$C$4),DAY(基本情報!$C$4)),-1))
                                                        &gt;DATE(有給管理簿!$E$10,有給管理簿!$F$10,1)),0,INDEX($AQ$1:$BN4,ROW(),MATCH(有給管理簿!$E$10,$AQ$1:$BN$1,0)))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&lt;DATE(YEAR($J4),MONTH(基本情報!$C$4),DAY(基本情報!$C$4)),
                                  AND($AF4&lt;&gt;2,$AF4&lt;&gt;3,$AF4&lt;&gt;4,$AE4&lt;&gt;2,$AE4&lt;&gt;3,$AE4&lt;&gt;4)),
                                HLOOKUP($I4,付与日数一覧!$O$3:$W$8,2+$F4,1),
                                0)
                            +IF(AND($Y4&lt;&gt;"-",$Y4&lt;&gt;5,
                                     EDATE($G4,6)&lt;EOMONTH(DATE(有給管理簿!$E$10,有給管理簿!$F$10,1),0),
                                     AND(基本情報!$C$3="一斉",基本情報!$C$7="-",
                                       DATE(YEAR($G4),MONTH($G4)+6,DAY($G4))
                                         =DATE(YEAR(EDATE($G4,6)),MONTH(基本情報!$C$4),DAY(基本情報!$C$4))))=TRUE,
                                0,
                                INDEX($AQ$1:$BN4,ROW(),MATCH(有給管理簿!$E$10,$AQ$1:$BN$1,0)+1))
                            -$S4)))))</f>
        <v>#N/A</v>
      </c>
      <c r="P4" s="57" t="e">
        <f>IF($AF4 = 4,
       0,
       IF($AF4 = 3,
           DATE(YEAR($G4),MONTH($G4)+6,DAY($G4)),
           IF($AF4 = 2,
               DATE(YEAR(DATE(YEAR($G4)+IF(IF(基本情報!$C$12="末",FALSE,DATE(YEAR(EDATE($G4,6)),MONTH(EDATE($G4,6)),DAY(EDATE($G4,6)))&gt;DATE(YEAR(EDATE($G4,6)),12,基本情報!$C$12)),1,0),
                 MONTH($G4)+6,DAY($G4))),MONTH(基本情報!$C$4),DAY(基本情報!$C$4)),
               IF($AF4 = 1,
                   0,
                   $J4))))</f>
        <v>#N/A</v>
      </c>
      <c r="Q4" s="50" t="e">
        <f>IF($P4=0,
       "-",
       IF(基本情報!$C$12="末",
           MONTH($P4),
           IF(DAY($P4)&lt;=基本情報!$C$12,
               MONTH($P4),
               IF(MONTH($P4)+1=13,1,MONTH($P4)+1))))</f>
        <v>#N/A</v>
      </c>
      <c r="R4" s="50" t="e">
        <f>INDEX($AQ$1:$BN4,ROW(),MATCH(有給管理簿!$E$10,$AQ$1:$BN$1,0))</f>
        <v>#N/A</v>
      </c>
      <c r="S4" s="19" t="e">
        <f ca="1">IF(ISERROR(MATCH($A4,有給管理簿!$A:$A,0))=TRUE,
       0,
       SUMIFS(INDIRECT("有給管理簿!R" &amp; MATCH($A4,有給管理簿!$A:$A,0) &amp; "C35:R" &amp; MATCH($A4,有給管理簿!$A:$A,0) &amp; "C2239",0),
           有給管理簿!$AI$11:$CHC$11,"&gt;="&amp;IF(AND($AA4=0,EOMONTH(DATE(有給管理簿!$E$10,有給管理簿!$F$10,1),0)&gt;$J4),$J4,$AA4),
           有給管理簿!$AI$11:$CHC$11,"&lt;="&amp;EOMONTH(DATE(有給管理簿!$E$10,有給管理簿!$F$10,1),0))
         -IF(AND(基本情報!$C$3="一斉",基本情報!$C$7="-",$AA4&lt;=$AI4,
                 EDATE($G4,6)&gt;DATE(YEAR(EDATE($G4,6)),MONTH(基本情報!$C$4),DAY(基本情報!$C$4)),
                 IF($J4&gt;$AB4,YEAR($J4)-1,YEAR($J4))=YEAR(EDATE($G4,6))+1,
                 EOMONTH(DATE(有給管理簿!$E$10,有給管理簿!$F$10,1),0)&gt;IF($J4&gt;$AB4,DATE(YEAR($J4)-1,MONTH($J4),DAY($J4)),$J4)),
               SUMIFS(INDIRECT("有給管理簿!R" &amp; MATCH($A4,有給管理簿!$A:$A,0) &amp; "C35:R" &amp; MATCH($A4,有給管理簿!$A:$A,0) &amp; "C2239",0),
                   有給管理簿!$AI$11:$CHC$11,"&gt;="&amp;EDATE($G4,6),
                   有給管理簿!$AI$11:$CHC$11,"&lt;="&amp;IF($J4&gt;$AB4,DATE(YEAR($J4)-1,MONTH($J4),DAY($J4)),$J4)-1),
               0))</f>
        <v>#N/A</v>
      </c>
      <c r="T4" s="19">
        <f ca="1">IF(ISERROR(MATCH($A4,有給管理簿!$A:$A,0))=TRUE,
       0,
       SUMIFS(INDIRECT("有給管理簿!R" &amp; MATCH($A4,有給管理簿!$A:$A,0) &amp; "C35:R" &amp; MATCH($A4,有給管理簿!$A:$A,0) &amp; "C2239",0),
           有給管理簿!$AI$11:$CHC$11,"&gt;="&amp;IF(AND($AA4=0,EOMONTH(DATE(有給管理簿!$E$10,有給管理簿!$F$10,1),0)&gt;$J4),$J4,$AA4),
           有給管理簿!$AI$11:$CHC$11,"&lt;="&amp;EOMONTH(DATE(有給管理簿!$E$10,有給管理簿!$F$10,1),0)))</f>
        <v>0</v>
      </c>
      <c r="U4" s="19" t="e">
        <f ca="1">IF(HLOOKUP($I4,付与日数一覧!$O$3:$W$8,2+$F4,1)&lt;IF(基本情報!$C$10=TRUE,
                                                                                        IF($L4&lt;$S4,0,$L4-$S4),
                                                                                        IF(SUM($L4,$N4)&lt;$S4,0,SUM($L4,$N4)-$S4)),
    HLOOKUP($I4,付与日数一覧!$O$3:$W$8,2+$F4,1),
    IF(基本情報!$C$10=TRUE,
      IF($L4&lt;$S4,0,$L4-$S4),
      IF(SUM($L4,$N4)&lt;$S4,0,SUM($L4,$N4)-$S4)))</f>
        <v>#N/A</v>
      </c>
      <c r="V4" s="50">
        <f>IF($F4&gt;0,
       1,
       IF(基本情報!$C$3="法定",
           IF($H4&gt;=10,3,IF(AND(0&lt;$H4,$H4&lt;10)=TRUE,2,1)),
           IF(AND(基本情報!$C$7&lt;&gt;"-",基本情報!$C$7&gt;0)=FALSE,
               IF($H4&gt;0,5,4),
               IF($H4&gt;0,7,6))))</f>
        <v>1</v>
      </c>
      <c r="W4" s="57" t="e">
        <f>IF($AF4 = 4,
       0,
       IF($AF4 = 3,
           IF(EOMONTH(EDATE($G4,6),-1)&gt;DATE(有給管理簿!$E$10,有給管理簿!$F$10,DAY($G4)),
               0,
               EDATE($G4,6)),
           IF($AF4 = 2,
               IF(EOMONTH(DATE(YEAR(EDATE($G4,6)),MONTH(基本情報!$C$4),DAY(基本情報!$C$4)),-1)&gt;DATE(有給管理簿!$E$10,有給管理簿!$F$10,DAY(基本情報!$C$4)),
                   0,
                   DATE(YEAR(EDATE($G4,6))+IF(IF(基本情報!$C$12="末",FALSE,DATE(YEAR(EDATE($G4,6)),MONTH(EDATE($G4,6)),DAY(EDATE($G4,6)))&gt;DATE(YEAR(EDATE($G4,6)),12,基本情報!$C$12)),1,0),
                     MONTH(基本情報!$C$4),DAY(基本情報!$C$4))),
               IF($AF4 = 1,
                   IF(AND($V4&lt;&gt;4,$V4&lt;&gt;5),
                       IF($J4=0,0,IF(EDATE($J4,-12)&lt;=$G4,
                                                 0,
                                                 IF($J4-1&lt;DATE(有給管理簿!$E$10,有給管理簿!$F$10,DAY($J4)),
                                                     0,
                                                     EDATE($J4,-12)))),
                       IF($AE4 = 4,
                           0,
                           IF($AE4 = 3,
                               IF(EOMONTH(EDATE(EDATE($G4,6),12)-1,0)&lt;DATE(有給管理簿!$E$10,有給管理簿!$F$10,DAY($G4)),
                                   0,
                                   EDATE($G4,6)),
                               IF($AE4 = 2,
                                   IF(EOMONTH(EDATE(DATE(YEAR(EDATE($G4,6)),MONTH(基本情報!$C$4),DAY(基本情報!$C$4)),12)-1,0)&gt;DATE(有給管理簿!$E$10,有給管理簿!$F$10,DAY(基本情報!$C$4)),
                                       0,
                                       DATE(YEAR(EDATE($G4,6)),MONTH(基本情報!$C$4),DAY(基本情報!$C$4))),
                                   IF($AE4 = 1,
                                       0,
                                       IF($J4=0,0,IF(EDATE($J4,-12)&lt;=EDATE($G4,6),IF($J4=EDATE($G4,6),0,EDATE($G4,6)),EDATE($J4,-12)))))))),
                   IF($AE4 = 4,
                       IF($J4&gt;DATE(有給管理簿!$E$10,有給管理簿!$F$10,DAY(基本情報!$C$4)),
                           0,
                           $J4),
                       IF($AE4 = 3,
                           IF(EOMONTH(DATE(YEAR($G4)+1,MONTH($G4)+6,DAY($G4)-1),0)&lt;DATE(有給管理簿!$E$10,有給管理簿!$F$10,DAY($G4)),
                               IF($J4&gt;DATE(有給管理簿!$E$10,有給管理簿!$F$10,1),
                                   0,
                                   $J4),
                               EDATE($G4,6)),
                           IF($AE4 = 2,
                               IF($J4-1&lt;DATE(有給管理簿!$E$10,有給管理簿!$F$10,DAY(基本情報!$C$4)),
                                   $J4,
                                   IF($J4=0,0,EDATE($J4,-12))),
                               IF($AE4 = 1,
                                   IF(EOMONTH($J4,-1)&gt;DATE(有給管理簿!$E$10,有給管理簿!$F$10,DAY($J4)),
                                       0,
                                       IF($J4&gt;IF(基本情報!$C$12="末",EOMONTH(DATE(有給管理簿!$E$10,有給管理簿!$F$10,1),0),DATE(有給管理簿!$E$10,有給管理簿!$F$10,基本情報!$C$12)),0,$J4)),
                                   IF(AND(OR($V4=4,$V4=5),
                                         AND(MONTH(EDATE($G4,6))=MONTH(基本情報!$C$4),DAY($G4)=DAY(基本情報!$C$4))=FALSE)=TRUE,
                                       IF(IF(DATE(YEAR(EDATE($G4,6)),MONTH(基本情報!$C$4),DAY(基本情報!$C$4))
                                             &gt;EDATE($G4,6),
                                               DATE(YEAR(EDATE($G4,6))+1,MONTH(基本情報!$C$4),DAY(基本情報!$C$4))-1,
                                               DATE(YEAR(EDATE($G4,6))+2,MONTH(基本情報!$C$4),DAY(基本情報!$C$4))-1)
                                         &gt;DATE(有給管理簿!$E$10,有給管理簿!$F$10,DAY(基本情報!$C$4)),
                                           IF(YEAR(EDATE($G4,6))&lt;=有給管理簿!$E$10,EDATE($G4,6),0),
                                           IF($J4&gt;DATE(有給管理簿!$E$10,有給管理簿!$F$10,DAY($J4)),
                                               IF(DATE(YEAR($J4)-1,MONTH($J4),DAY($J4))&lt;$G4,
                                                   0,
                                                   DATE(YEAR($J4)-1,MONTH($J4),DAY($J4))),
                                               $J4)),
                                       IF($J4&gt;DATE(有給管理簿!$E$10,IF(AND(基本情報!$C$3="法定",OR(MONTH($J4)&lt;$K4,AND(MONTH($J4)=12,$K4=1))),
                                                                                                     有給管理簿!$F$10-1,有給管理簿!$F$10),DAY($J4)),
                                          IF(DATE(YEAR($J4)-1,MONTH($J4),DAY($J4))&lt;$G4,
                                               0,
                                               IF(AND($V4&lt;&gt;3,$V4&lt;&gt;6,$V4&lt;&gt;7,DATE(YEAR($J4)-1,MONTH($J4),DAY($J4))&lt;EDATE($G4,6)),
                                                   EDATE($G4,6),
                                                   DATE(YEAR($J4)-1,MONTH($J4),DAY($J4)))),
                                           $J4))))))))))</f>
        <v>#N/A</v>
      </c>
      <c r="X4" s="57" t="e">
        <f>IF($AF4 = 4,
       0,
       IF($AF4 = 3,
           IF(EOMONTH(EDATE($G4,6),-1)&gt;DATE(有給管理簿!$E$10,有給管理簿!$F$10,DAY($G4)),
               0,
               EDATE(EDATE($G4,6),12)-1),
           IF($AF4 = 2,
               IF(EOMONTH(DATE(YEAR(EDATE($G4,6)),MONTH(基本情報!$C$4),DAY(基本情報!$C$4)),-1)&gt;DATE(有給管理簿!$E$10,有給管理簿!$F$10,DAY(基本情報!$C$4)),
                   0,
                   EDATE(DATE(YEAR(EDATE($G4,6))+IF(IF(基本情報!$C$12="末",FALSE,DATE(YEAR(EDATE($G4,6)),MONTH(EDATE($G4,6)),DAY(EDATE($G4,6)))&gt;DATE(YEAR(EDATE($G4,6)),12,基本情報!$C$12)),1,0),
                     MONTH(基本情報!$C$4),DAY(基本情報!$C$4)),12)-1),
               IF($AF4 = 1,
                   IF(AND($V4&lt;&gt;4,$V4&lt;&gt;5),
                       IF($J4=0,0,IF(EDATE($J4,-12)&lt;=$G4,
                                                 0,
                                                 IF($J4-1&lt;DATE(有給管理簿!$E$10,有給管理簿!$F$10,DAY($J4)),
                                                     0,
                                                     $J4-1))),
                       IF($AE4 = 4,
                           0,
                           IF($AE4 = 3,
                               IF(EOMONTH(EDATE(EDATE($G4,6),12)-1,0)&lt;DATE(有給管理簿!$E$10,有給管理簿!$F$10,DAY($G4)),
                                   0,
                                   EDATE(EDATE($G4,6),12)-1),
                               IF($AE4 = 2,
                                   IF(EOMONTH(EDATE(DATE(YEAR(EDATE($G4,6)),MONTH(基本情報!$C$4),DAY(基本情報!$C$4)),12)-1,0)&gt;DATE(有給管理簿!$E$10,有給管理簿!$F$10,DAY(基本情報!$C$4)),
                                       0,
                                       EDATE(DATE(YEAR(EDATE($G4,6)),MONTH(基本情報!$C$4),DAY(基本情報!$C$4)),12)-1),
                                   IF($AE4 = 1,
                                       0,
                                       IF($J4-1&lt;=EDATE($G4,18)-1,IF(EDATE($J4,12)-1=EDATE($G4,18)-1,0,EDATE($G4,18)-1),$J4-1)))))),
                   IF($AE4 = 4,
                       IF($J4&gt;DATE(有給管理簿!$E$10,有給管理簿!$F$10,1),
                           0,
                           EDATE($J4,12)-1),
                       IF($AE4 = 3,
                           IF(EOMONTH(DATE(YEAR($G4)+1,MONTH($G4)+6,DAY($G4)-1),0)&lt;DATE(有給管理簿!$E$10,有給管理簿!$F$10,DAY($G4)),
                               IF($J4&gt;DATE(有給管理簿!$E$10,有給管理簿!$F$10,1),
                                   0,
                                   EDATE($J4,12)-1),
                               EDATE(EDATE($G4,6),12)-1),
                           IF($AE4 = 2,
                               IF($J4-1&lt;DATE(有給管理簿!$E$10,有給管理簿!$F$10,DAY(基本情報!$C$4)),
                                   EDATE($J4,12)-1,
                                   $J4-1),
                               IF($AE4 = 1,
                                   IF(EOMONTH($J4,-1)&gt;DATE(有給管理簿!$E$10,有給管理簿!$F$10,DAY($J4)),
                                       0,
                                       IF(EDATE($J4,12)-1&gt;IF(基本情報!$C$12="末",EOMONTH(DATE(有給管理簿!$E$10,有給管理簿!$F$10,1),12)-1,EDATE(DATE(有給管理簿!$E$10,有給管理簿!$F$10,基本情報!$C$12),12)-1),0,EDATE($J4,12)-1)),
                                   IF($W4=0,
                                       0,
                                       IF(AND(OR($V4=4,$V4=5),
                                              IF(ISERROR(MATCH(有給管理簿!$E$10+1,$BQ$1:$CM$1,0)),0,INDEX($BQ$1:$CM4,ROW(),MATCH(有給管理簿!$E$10+1,$BQ$1:$CM$1,0)))=0,
                                              AND(MONTH(EDATE($G4,6))=MONTH(基本情報!$C$4),DAY($G4)=DAY(基本情報!$C$4))=FALSE)=TRUE,
                                           IF(DATE(YEAR(EDATE($G4,6)),MONTH(基本情報!$C$4),DAY(基本情報!$C$4))
                                               &gt;EDATE($G4,6),
                                               IF($W4&lt;DATE(YEAR(EDATE($G4,6))+1,MONTH(基本情報!$C$4),DAY(基本情報!$C$4))-1,
                                                   DATE(YEAR(EDATE($G4,6))+1,MONTH(基本情報!$C$4),DAY(基本情報!$C$4))-1,
                                                   DATE(YEAR($W4),MONTH($W4)+12,DAY($W4))-1),
                                               IF($W4&lt;DATE(YEAR(EDATE($G4,6))+2,MONTH(基本情報!$C$4),DAY(基本情報!$C$4))-1,
                                                   DATE(YEAR(EDATE($G4,6))+2,MONTH(基本情報!$C$4),DAY(基本情報!$C$4))-1,
                                                   DATE(YEAR($W4),MONTH($W4)+12,DAY($W4))-1)),
                                           DATE(YEAR($W4),MONTH($W4)+12,DAY($W4))-1))))))))))</f>
        <v>#N/A</v>
      </c>
      <c r="Y4" s="58" t="e">
        <f>IF(OR($L4&lt;10,
           $W4=0,
           AND($I4&lt;=0.5,有給管理簿!$F$10&lt;$K4),
           $G4&gt;DATE(有給管理簿!$E$10,有給管理簿!$F$10,1),
           AND($W4=DATE(YEAR($G4),MONTH($G4)+6,DAY($G4)),$W4&gt;EOMONTH(DATE(有給管理簿!$E$10,有給管理簿!$F$10,1),0)),
           OR(AND($F4=3,$I4&lt;5.5),AND($F4=4,$I4&lt;3.5))),
    "-",
    IF(DATEDIF($W4,$X4+1,"m")&gt;12,
        IF(DATEDIF($W4,$X4+1,"m")/12*5-INT(DATEDIF($W4,$X4+1,"m")/12*5)&gt;0.5,
          INT(DATEDIF($W4,$X4+1,"m")/12*5)+1,
          INT(DATEDIF($W4,$X4+1,"m")/12*5)+0.5),
        5))</f>
        <v>#N/A</v>
      </c>
      <c r="Z4" s="57">
        <f t="shared" si="0"/>
        <v>46174</v>
      </c>
      <c r="AA4" s="57" t="e">
        <f>IF($AF4 = 4,
       0,
       IF($AF4 = 3,
           IF(EOMONTH(EDATE($G4,6),-1)&gt;DATE(有給管理簿!$E$10,有給管理簿!$F$10,DAY($G4)),
               0,
               EDATE($G4,6)),
           IF($AF4 = 2,
               IF(EOMONTH(DATE(YEAR(EDATE($G4,6)),MONTH(基本情報!$C$4),DAY(基本情報!$C$4)),-1)&gt;DATE(有給管理簿!$E$10,有給管理簿!$F$10,DAY(基本情報!$C$4)),
                   0,
                   DATE(YEAR(EDATE($G4,6))+IF(IF(基本情報!$C$12="末",FALSE,DATE(YEAR(EDATE($G4,6)),MONTH(EDATE($G4,6)),DAY(EDATE($G4,6)))&gt;DATE(YEAR(EDATE($G4,6)),12,基本情報!$C$12)),1,0),
                     MONTH(基本情報!$C$4),DAY(基本情報!$C$4))),
               IF($AF4 = 1,
                   IF(AND($V4&lt;&gt;4,$V4&lt;&gt;5),
                       IF($J4=0,0,IF(EDATE($J4,-12)&lt;=$G4,
                                                 0,
                                                 IF($J4-1&lt;DATE(有給管理簿!$E$10,有給管理簿!$F$10,DAY($J4)),
                                                     $J4,
                                                     EDATE($J4,-12)))),
                       IF($AE4 = 4,
                           0,
                           IF($AE4 = 3,
                               IF(EOMONTH(EDATE(EDATE($G4,6),12)-1,0)&lt;DATE(有給管理簿!$E$10,有給管理簿!$F$10,DAY($G4)),
                                   0,
                                   EDATE($G4,6)),
                               IF($AE4 = 2,
                                   IF(EOMONTH(EDATE(DATE(YEAR(EDATE($G4,6)),MONTH(基本情報!$C$4),DAY(基本情報!$C$4)),12)-1,0)&gt;DATE(有給管理簿!$E$10,有給管理簿!$F$10,DAY(基本情報!$C$4)),
                                       0,
                                       DATE(YEAR(EDATE($G4,6)),MONTH(基本情報!$C$4),DAY(基本情報!$C$4))),
                                   IF($AE4 = 1,
                                       0,
                                       IF($J4=0,0,IF(EDATE($J4,-12)&lt;=EDATE($G4,6),IF($J4=EDATE($G4,6),0,EDATE($G4,6)),EDATE($J4,-12)))))))),
                   IF($AE4 = 4,
                       IF($J4&gt;DATE(有給管理簿!$E$10,有給管理簿!$F$10,DAY(基本情報!$C$4)),
                           0,
                           $J4),
                       IF($AE4 = 3,
                           IF(EOMONTH(DATE(YEAR($G4)+1,MONTH($G4)+6,DAY($G4)-1),0)&lt;DATE(有給管理簿!$E$10,有給管理簿!$F$10,DAY($G4)),
                               IF($J4&gt;DATE(有給管理簿!$E$10,有給管理簿!$F$10,1),
                                   0,
                                   $J4),
                               EDATE($G4,6)),
                           IF($AE4 = 2,
                               IF($J4-1&lt;DATE(有給管理簿!$E$10,有給管理簿!$F$10,DAY(基本情報!$C$4)),
                                   $J4,
                                   IF($J4=0,0,EDATE($J4,-12))),
                               IF($AE4 = 1,
                                   IF(EOMONTH($J4,-1)&gt;DATE(有給管理簿!$E$10,有給管理簿!$F$10,DAY($J4)),
                                       EDATE($J4,-12),
                                       IF($J4&gt;IF(基本情報!$C$12="末",EOMONTH(DATE(有給管理簿!$E$10,有給管理簿!$F$10,1),0),DATE(有給管理簿!$E$10,有給管理簿!$F$10,基本情報!$C$12)),0,$J4)),
                                   IF($W4=0,
                                       0,
                                       IF(AND($H4&gt;0,
                                              $W4=$G4,
                                              $W4&lt;=EOMONTH(DATE(有給管理簿!$E$10,有給管理簿!$F$10,1),0))=TRUE,
                                           $G4,
                                           IF(AND($J4=0,$H4&gt;0),
                                               $G4,
                                               IF(AND(基本情報!$C$3="法定",
                                                      IF(ISNUMBER($K4),EOMONTH(DATE(有給管理簿!$E$10,有給管理簿!$F$10,1),0)&lt;DATE(YEAR($J4),$K4,1),FALSE),
                                                      IF(ISNUMBER($K4),IF(MONTH($W4)&lt;$K4,TRUE,FALSE),FALSE),
                                                     YEAR($J4)=YEAR($W4)),
                                                   DATE(YEAR($W4)-1,MONTH($W4),DAY($W4)),
                                                   IF($W4&gt;EOMONTH(DATE(有給管理簿!$E$10,有給管理簿!$F$10,1),0),0,$W4)))))))))))))</f>
        <v>#N/A</v>
      </c>
      <c r="AB4" s="57" t="e">
        <f>0+(IF($AF4 = 4,
       0,
       IF($AF4 = 3,
           IF(EOMONTH(EDATE($G4,6),-1)&gt;DATE(有給管理簿!$E$10,有給管理簿!$F$10,DAY($G4)),
               0,
               EDATE(EDATE($G4,6),12)-1),
           IF($AF4 = 2,
               IF(EOMONTH(DATE(YEAR(EDATE($G4,6)),MONTH(基本情報!$C$4),DAY(基本情報!$C$4)),-1)&gt;DATE(有給管理簿!$E$10,有給管理簿!$F$10,DAY(基本情報!$C$4)),
                   0,
                   EDATE(DATE(YEAR(EDATE($G4,6))+IF(IF(基本情報!$C$12="末",FALSE,DATE(YEAR(EDATE($G4,6)),MONTH(EDATE($G4,6)),DAY(EDATE($G4,6)))&gt;DATE(YEAR(EDATE($G4,6)),12,基本情報!$C$12)),1,0),
                     MONTH(基本情報!$C$4),DAY(基本情報!$C$4)),12)-1),
               IF($AF4 = 1,
                   IF(AND($V4&lt;&gt;4,$V4&lt;&gt;5),
                       IF($J4=0,0,IF(EDATE($J4,-12)&lt;=$G4,
                                                 0,
                                                 IF($J4-1&lt;DATE(有給管理簿!$E$10,有給管理簿!$F$10,DAY($J4)),
                                                     EDATE($J4,12)-1,
                                                     $J4-1))),
                       IF($AE4 = 4,
                           0,
                           IF($AE4 = 3,
                               IF(EOMONTH(EDATE(EDATE($G4,6),12)-1,0)&lt;DATE(有給管理簿!$E$10,有給管理簿!$F$10,DAY($G4)),
                                   0,
                                   EDATE(EDATE($G4,6),12)-1),
                               IF($AE4 = 2,
                                   IF(EOMONTH(EDATE(DATE(YEAR(EDATE($G4,6)),MONTH(基本情報!$C$4),DAY(基本情報!$C$4)),12)-1,0)&gt;DATE(有給管理簿!$E$10,有給管理簿!$F$10,DAY(基本情報!$C$4)),
                                       0,
                                       EDATE(DATE(YEAR(EDATE($G4,6)),MONTH(基本情報!$C$4),DAY(基本情報!$C$4)),12)-1),
                                   IF($AE4 = 1,
                                       0,
                                       IF($J4-1&lt;=EDATE($G4,18)-1,IF(EDATE($J4,12)-1=EDATE($G4,18)-1,0,EDATE($G4,18)-1),$J4-1)))))),
                   IF($AE4 = 4,
                       IF($J4&gt;DATE(有給管理簿!$E$10,有給管理簿!$F$10,DAY(基本情報!$C$4)),
                           0,
                           EDATE($J4,12)-1),
                       IF($AE4 = 3,
                           IF(EOMONTH(DATE(YEAR($G4)+1,MONTH($G4)+6,DAY($G4)-1),0)&lt;DATE(有給管理簿!$E$10,有給管理簿!$F$10,DAY($G4)),
                               IF($J4&gt;DATE(有給管理簿!$E$10,有給管理簿!$F$10,1),
                                   0,
                                   EDATE($J4,12)-1),
                               EDATE(EDATE($G4,6),12)-1),
                           IF($AE4 = 2,
                               IF($J4-1&lt;DATE(有給管理簿!$E$10,有給管理簿!$F$10,DAY(基本情報!$C$4)),
                                   EDATE($J4,12)-1,
                                   $J4-1),
                               IF($AE4 = 1,
                                   IF(EOMONTH($J4,-1)&gt;DATE(有給管理簿!$E$10,有給管理簿!$F$10,DAY($J4)),
                                       $J4-1,
                                       IF(EDATE($J4,12)-1&gt;IF(基本情報!$C$12="末",EOMONTH(DATE(有給管理簿!$E$10,有給管理簿!$F$10,1),12)-1,EDATE(DATE(有給管理簿!$E$10,有給管理簿!$F$10,基本情報!$C$12),12)-1),0,EDATE($J4,12)-1)),
                                   IF($X4=0,
                                       0,
                                       IF(AND($J4=0,$H4&gt;0),
                                           EOMONTH(DATE(有給管理簿!$E$10,有給管理簿!$F$10,1),0),
                                           IF(AND(基本情報!$C$3="法定",
                                                  IF(ISNUMBER($K4),EOMONTH(DATE(有給管理簿!$E$10,有給管理簿!$F$10,1),0)&lt;DATE(YEAR($J4),$K4,1),FALSE),
                                                  IF(ISNUMBER($K4),MONTH($W4)&lt;$K4,FALSE),
                                                  YEAR($J4)=YEAR($W4)),
                                               DATE(YEAR($X4)-1,MONTH($X4),DAY($X4)),
                                               IF($W4&gt;EOMONTH(DATE(有給管理簿!$E$10,有給管理簿!$F$10,1),0),0,$X4)))))))))))))</f>
        <v>#N/A</v>
      </c>
      <c r="AC4" s="50" t="e">
        <f ca="1">IF($Y4="-",
       "-",
       IF($Y4&lt;=IF(AND($AI4&lt;&gt;"-",$AI4&gt;0),
                              IF(AND($W4&lt;=$AI4,$AI4&lt;=$X4),
                                  SUMIFS(INDIRECT("有給管理簿!R"&amp;MATCH($A4,有給管理簿!$A:$A,0)&amp;"C35:R"&amp;MATCH($A4,有給管理簿!$A:$A,0)&amp;"C2239",0),
                                      有給管理簿!$AI$11:$CHC$11,"&gt;="&amp;$AL4,
                                      有給管理簿!$AI$11:$CHC$11,"&lt;="&amp;EOMONTH(DATE(有給管理簿!$E$10,有給管理簿!$F$10,1),0)),
                                  SUMIFS(INDIRECT("有給管理簿!R"&amp;MATCH($A4,有給管理簿!$A:$A,0)&amp;"C35:R"&amp;MATCH($A4,有給管理簿!$A:$A,0)&amp;"C2239",0),
                                      有給管理簿!$AI$11:$CHC$11,"&gt;="&amp;$AA4,
                                      有給管理簿!$AI$11:$CHC$11,"&lt;="&amp;EOMONTH(DATE(有給管理簿!$E$10,有給管理簿!$F$10,1),0))),
                              SUMIFS(INDIRECT("有給管理簿!R"&amp;MATCH($A4,有給管理簿!$A:$A,0)&amp;"C35:R"&amp;MATCH($A4,有給管理簿!$A:$A,0)&amp;"C2239",0),
                                  有給管理簿!$AI$11:$CHC$11,"&gt;="&amp;$AA4,
                                  有給管理簿!$AI$11:$CHC$11,"&lt;="&amp;EOMONTH(DATE(有給管理簿!$E$10,有給管理簿!$F$10,1),0))),
           "OK",
           $Y4 - IF(AND($AI4&lt;&gt;"-",$AI4&gt;0),
                           IF(AND($W4&lt;=$AI4,$AI4&lt;=$X4),
                               SUMIFS(INDIRECT("有給管理簿!R"&amp;MATCH($A4,有給管理簿!$A:$A,0)&amp;"C35:R"&amp;MATCH($A4,有給管理簿!$A:$A,0)&amp;"C2239",0),
                                   有給管理簿!$AI$11:$CHC$11,"&gt;="&amp;$AL4,
                                   有給管理簿!$AI$11:$CHC$11,"&lt;="&amp;EOMONTH(DATE(有給管理簿!$E$10,有給管理簿!$F$10,1),0)),
                               SUMIFS(INDIRECT("有給管理簿!R"&amp;MATCH($A4,有給管理簿!$A:$A,0)&amp;"C35:R"&amp;MATCH($A4,有給管理簿!$A:$A,0)&amp;"C2239",0),
                                   有給管理簿!$AI$11:$CHC$11,"&gt;="&amp;$AA4,
                                   有給管理簿!$AI$11:$CHC$11,"&lt;="&amp;EOMONTH(DATE(有給管理簿!$E$10,有給管理簿!$F$10,1),0))),
                           SUMIFS(INDIRECT("有給管理簿!R"&amp;MATCH($A4,有給管理簿!$A:$A,0)&amp;"C35:R"&amp;MATCH($A4,有給管理簿!$A:$A,0)&amp;"C2239",0),
                               有給管理簿!$AI$11:$CHC$11,"&gt;="&amp;$AA4,
                               有給管理簿!$AI$11:$CHC$11,"&lt;="&amp;EOMONTH(DATE(有給管理簿!$E$10,有給管理簿!$F$10,1),0)))))</f>
        <v>#N/A</v>
      </c>
      <c r="AE4" s="19">
        <f>IF(ISERROR(INDEX($BQ4:$CN4,1,MATCH(有給管理簿!$E$10-1,社員情報!$BQ$1:$CN$1,0))),"",INDEX($BQ4:$CN4,1,MATCH(有給管理簿!$E$10-1,$BQ$1:$CN$1,0)))</f>
        <v>0</v>
      </c>
      <c r="AF4" s="19" t="e">
        <f>INDEX($BQ4:$CN4,1,MATCH(有給管理簿!$E$10,$BQ$1:$CN$1,0))</f>
        <v>#N/A</v>
      </c>
      <c r="AI4" s="30" t="s">
        <v>201</v>
      </c>
      <c r="AJ4" s="19" t="s">
        <v>201</v>
      </c>
      <c r="AK4" s="19" t="s">
        <v>201</v>
      </c>
      <c r="AL4" s="30">
        <f>IF($AI4="-",
       0,
       IF(AND($V4&lt;&gt;3,$AI4&lt;EDATE($G4,6))=TRUE,
           IF(AND(基本情報!$C$3="一斉",基本情報!$C$7="-"),
               $AI4,
               IF(OR($V4=6,$V4=7),
                       IF(AND(DATE(YEAR($G4),MONTH(基本情報!$C$4),DAY(基本情報!$C$4))&lt;=$G4,
                             $G4&lt;DATE(YEAR($G4),MONTH(基本情報!$C$7),DAY(基本情報!$C$7))),
                           DATE(YEAR($G4),MONTH(基本情報!$C$7),DAY(基本情報!$C$7)),
                           DATE(YEAR($G4),MONTH(基本情報!$C$4),DAY(基本情報!$C$4))),
                   EDATE($G4,6))),
           $AI4))</f>
        <v>0</v>
      </c>
      <c r="AM4" s="30">
        <f>IF($AI4="-",
    0,
    IF(AND(基本情報!$C$3="一斉",基本情報!$C$7="-",$AI4&lt;EDATE($G4,6)),
        EDATE($G4,6),
        IF(OR($V4=4,$V4=5)=TRUE,
            IF(DATE(YEAR(EDATE($G4,6)),MONTH(基本情報!$C$4),DAY(基本情報!$C$4))
              &gt;EDATE($G4,6),
                IF(OR($W4&lt;DATE(YEAR(EDATE($G4,6))+1,MONTH(基本情報!$C$4),DAY(基本情報!$C$4))-1,YEAR($AI4)=YEAR(EDATE($G4,6))),
                    DATE(YEAR(EDATE($G4,6))+1,MONTH(基本情報!$C$4),DAY(基本情報!$C$4))-1,
                    IF($AI4&gt;=DATE(YEAR($AI4),MONTH($Z4),DAY($Z4)),
                        DATE(YEAR($AI4)+1,MONTH($Z4),DAY($Z4))-1,
                        DATE(YEAR($AI4),MONTH($Z4),DAY($Z4))-1)),
                IF($W4&lt;DATE(YEAR(EDATE($G4,6))+2,MONTH(基本情報!$C$4),DAY(基本情報!$C$4))-1,
                    DATE(YEAR(EDATE($G4,6))+2,MONTH(基本情報!$C$4),DAY(基本情報!$C$4))-1,
                    IF($AI4&gt;=DATE(YEAR($AI4),MONTH($Z4),DAY($Z4)),
                        DATE(YEAR($AI4)+1,MONTH($Z4),DAY($Z4))-1,
                        DATE(YEAR($AI4),MONTH($Z4),DAY($Z4))-1))),
            IF($AI4&gt;=DATE(YEAR($AI4),MONTH($Z4),DAY($Z4)),
                DATE(YEAR($AI4)+1,MONTH($Z4),DAY($Z4))-1,
                DATE(YEAR($AI4),MONTH($Z4),DAY($Z4))-1))))</f>
        <v>0</v>
      </c>
      <c r="AN4" s="28">
        <f>IF($AI4="-",
       0,
       IF(AND(OR(基本情報!$C$3="法定",AND(基本情報!$C$3="一斉",EDATE($G4,6))),$K4&lt;MONTH($J4)),
           YEAR($AM4)+1,
           IF(YEAR($AM4)=YEAR($AM4+1),
               YEAR($AM4),
               YEAR($AM4)+1)
             -IF(AND(OR($V4=4,$V4=5),EDATE($G4,6)&lt;=$AI4,$AI4&lt;IF(EDATE($G4,6)&gt;=DATE(YEAR(EDATE($G4,6)),MONTH(基本情報!$C$4),DAY(基本情報!$C$4)),
                                                                                 DATE(YEAR(EDATE($G4,6))+1,MONTH(基本情報!$C$4),DAY(基本情報!$C$4)),
                                                                                 DATE(YEAR(EDATE($G4,6)),MONTH(基本情報!$C$4),DAY(基本情報!$C$4)))),
                 1,
                 0)))</f>
        <v>0</v>
      </c>
      <c r="AO4" s="19">
        <f ca="1">IF(ISERROR(MATCH($A4,有給管理簿!$A:$A,0))=TRUE,
       0,
       SUMIFS(INDIRECT("有給管理簿!R" &amp; MATCH($A4,有給管理簿!$A:$A,0) &amp; "C35:R" &amp; MATCH($A4,有給管理簿!$A:$A,0) &amp; "C2239",0),
           有給管理簿!$AI$11:$CHC$11,"&gt;="&amp;$AL4,
           有給管理簿!$AI$11:$CHC$11,"&lt;="&amp;IF(AND($AL4&lt;=EOMONTH(DATE(有給管理簿!$E$10,有給管理簿!$F$10,1),0),
                                                                                                EOMONTH(DATE(有給管理簿!$E$10,有給管理簿!$F$10,1),0)&lt;=$AM4)=TRUE,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IF(EOMONTH(DATE(有給管理簿!$E$10,有給管理簿!$F$10,1),0)&lt;$AL4,
                                                                                EOMONTH(DATE(有給管理簿!$E$10,有給管理簿!$F$10,1),0),
                                                                                $AM4))))</f>
        <v>0</v>
      </c>
      <c r="AP4" s="19">
        <f>IF($AI4="-",
    0,
    IF(HLOOKUP(IF(DATE(YEAR($AM4)-1,MONTH($AM4),DAY($AM4))+1&lt;$G4,
        0,
        IF(基本情報!$C$3="法定",
            IF($H4&gt;=10,
                DATEDIF($G4,DATE(YEAR($AM4)-1,MONTH($AM4),DAY($AM4))+1,"m")/12+0.5,
                DATEDIF($G4,DATE(YEAR($AM4)-1,MONTH($AM4),DAY($AM4))+1,"m")/12),
            IF(AND(基本情報!$C$7&lt;&gt;"-",基本情報!$C$7&gt;0)=TRUE,
                DATEDIF($G4,DATE(YEAR($AM4)-1,MONTH($AM4),DAY($AM4))+1,"m")/12+0.5,
                IF(DATE(YEAR($G4),MONTH($G4)+6,DAY($G4))
                  &gt;=DATE(有給管理簿!$E$10,MONTH(基本情報!$C$4),DAY(基本情報!$C$4)),
                    DATEDIF($G4,DATE(YEAR($AM4)-1,MONTH($AM4),DAY($AM4))+1,"m")/12
                      +IF(DATE(YEAR($G4),MONTH($G4)+6,DAY($G4))&lt;DATE(有給管理簿!$E$10,MONTH(基本情報!$C$4),DAY(基本情報!$C$4)),1.5,0.5),
                    DATEDIF($G4,DATE(YEAR($AM4)-1,MONTH($AM4),DAY($AM4))+1,"m")/12
                      +IF(DATE(YEAR($G4),MONTH($G4)+6,DAY($G4))
                        =DATE(YEAR(DATE(YEAR($G4),MONTH($G4)+6,DAY($G4))),MONTH(基本情報!$C$4),DAY(基本情報!$C$4)),0,1))))),
           付与日数一覧!$O$3:$W$8,2+$F4,1)&lt;IF(基本情報!$C$10=TRUE,
                                                                                IF(($AJ4-$AK4)&lt;$AO4,0,($AJ4-$AK4)-$AO4),
                                                                                IF($AJ4&lt;$AO4,0,IF($AK4&gt;$AO4,$AJ4-$AO4-($AK4-$AO4),$AJ4-$AO4))),
      HLOOKUP(IF(DATE(YEAR($AM4)-1,MONTH($AM4),DAY($AM4))+1&lt;$G4,
          0,
          IF(基本情報!$C$3="法定",
              IF($H4&gt;=10,
                  DATEDIF($G4,DATE(YEAR($AM4)-1,MONTH($AM4),DAY($AM4))+1,"m")/12+0.5,
                  DATEDIF($G4,DATE(YEAR($AM4)-1,MONTH($AM4),DAY($AM4))+1,"m")/12),
              IF(AND(基本情報!$C$7&lt;&gt;"-",基本情報!$C$7&gt;0)=TRUE,
                  DATEDIF($G4,DATE(YEAR($AM4)-1,MONTH($AM4),DAY($AM4))+1,"m")/12+0.5,
                  IF(DATE(YEAR($G4),MONTH($G4)+6,DAY($G4))
                    &gt;=DATE(有給管理簿!$E$10,MONTH(基本情報!$C$4),DAY(基本情報!$C$4)),
                      DATEDIF($G4,DATE(YEAR($AM4)-1,MONTH($AM4),DAY($AM4))+1,"m")/12
                        +IF(DATE(YEAR($G4),MONTH($G4)+6,DAY($G4))&lt;DATE(有給管理簿!$E$10,MONTH(基本情報!$C$4),DAY(基本情報!$C$4)),1.5,0.5),
                      DATEDIF($G4,DATE(YEAR($AM4)-1,MONTH($AM4),DAY($AM4))+1,"m")/12
                        +IF(DATE(YEAR($G4),MONTH($G4)+6,DAY($G4))
                          =DATE(YEAR(DATE(YEAR($G4),MONTH($G4)+6,DAY($G4))),MONTH(基本情報!$C$4),DAY(基本情報!$C$4)),0,1))))),
          付与日数一覧!$O$3:$W$8,2+$F4,1),
      IF(基本情報!$C$10=TRUE,
        IF(($AJ4-$AK4)&lt;$AO4,0,($AJ4-$AK4)-$AO4),
        IF($AJ4&lt;$AO4,0,IF($AK4&gt;$AO4,$AJ4-$AO4-($AK4-$AO4),$AJ4-$AO4)))))</f>
        <v>0</v>
      </c>
      <c r="AQ4" s="19">
        <f>IF(OR(IF(ISERROR(INDEX($BQ$1:$CM4,ROW(),MATCH(IF(INDEX($BQ$1:$CM4,ROW(),MATCH(AQ$1,$BQ$1:$CM$1,0)+1)&gt;DATE(AQ$1,12,IF(基本情報!$C$12="末",31,基本情報!$C$12)),AQ$1-1,AQ$1),$BQ$1:$CM$1,0))),
                  0,
                  INDEX($BQ$1:$CM4,ROW(),MATCH(IF(INDEX($BQ$1:$CM4,ROW(),MATCH(AQ$1,$BQ$1:$CM$1,0)+1)&gt;DATE(AQ$1,12,IF(基本情報!$C$12="末",31,基本情報!$C$12)),AQ$1-1,AQ$1),$BQ$1:$CM$1,0)))=1,
              INDEX($BQ$1:$CM4,ROW(),MATCH(AQ$1,$BQ$1:$CM$1,0))=3,
              INDEX($BQ$1:$CM4,ROW(),MATCH(AQ$1,$BQ$1:$CM$1,0))=4),
     0,
     IF(AND($V4&lt;&gt;3,$V4&lt;&gt;6,$V4&lt;&gt;7,
         AQ$1 =YEAR($G4),
         AND(基本情報!$C$3="一斉",$G4&lt;=DATE(AQ$1,MONTH(基本情報!$C$4),DAY(基本情報!$C$4)),
                                                                   DATE(AQ$1,MONTH(基本情報!$C$4),DAY(基本情報!$C$4))&lt;DATE(YEAR($G4),MONTH($G4)+6,DAY($G4)))),
       HLOOKUP(IF(AQ$1=YEAR(DATE(YEAR($G4),MONTH($G4)+6,DAY($G4))),0.5,0)
                            -IF(基本情報!$C$12="末",
                                0,
                                IF(AND(基本情報!$C$3="一斉",EDATE($G4,6)=DATE(AQ$1,MONTH(EDATE($G4,6)),DAY(EDATE($G4,6))),MONTH(EDATE($G4,6))=12,DAY(EDATE($G4,6))&gt;IF(基本情報!$C$12="末",DAY(EDATE($G4,6)),基本情報!$C$12)),1,0)),
         付与日数一覧!$O$3:$W$8,2+$F4,1),
       HLOOKUP(IF(AND($V4&lt;&gt;3,$V4&lt;&gt;6,$V4&lt;&gt;7,AQ$1&lt;YEAR(DATE(YEAR($G4),MONTH($G4)+6,DAY($G4)))),
                              0,
                              IF(AND(基本情報!$C$3="一斉",
                                     OR(AND(基本情報!$C$7="-",DATE(AQ$1,MONTH(基本情報!$C$4),DAY(基本情報!$C$4))&lt;$G4),
                                       AND(基本情報!$C$7&lt;&gt;"-",基本情報!$C$7&gt;0,DATE(AQ$1,MONTH($J4),DAY($J4))&lt;$G4)),
                                     AND(MONTH(EDATE($G4,6))=12,DAY(EDATE($G4,6))&gt;IF(基本情報!$C$12="末",DAY(EOMONTH(EDATE($G4,6),0)),基本情報!$C$12))=FALSE)=TRUE,
                                  IF(AND(基本情報!$C$3="一斉",基本情報!$C$7="-",DATE(AQ$1,MONTH(基本情報!$C$4),DAY(基本情報!$C$4))&lt;$G4),0.5,0),
                                  IF(基本情報!$C$3="法定",
                                      IF($H4&gt;=10,
                                          IF($G4&gt;DATE(AQ$1,MONTH($J4),DAY($J4)),0,DATEDIF($G4,DATE(AQ$1,MONTH($J4),DAY($J4)),"m")/12+0.5),
                                          DATEDIF($G4,DATE(AQ$1,MONTH($J4),DAY($J4)),"m")/12)
                                        -IF($K4&lt;MONTH($J4),1,0),
                                      IF(AND(基本情報!$C$7&lt;&gt;"-",基本情報!$C$7&gt;0)=TRUE,
                                          IF(DATE(AQ$1,MONTH($J4),DAY($J4))&lt;$G4,0,DATEDIF($G4,DATE(AQ$1,MONTH($J4),DAY($J4)),"m")/12+0.5),
                                          IF(DATE(YEAR($G4),MONTH($G4)+6,DAY($G4))&gt;=DATE(AQ$1,MONTH(基本情報!$C$4),DAY(基本情報!$C$4)),
                                              DATEDIF($G4,IF($G4&lt;DATE(AQ$1,MONTH($J4),DAY($J4)),DATE(AQ$1,MONTH($J4),DAY($J4)),DATE(AQ$1+1,MONTH($J4),DAY($J4))),"m")/12
                                                +IF(DATE(YEAR($G4),MONTH($G4)+6,DAY($G4))&lt;DATE(AQ$1,MONTH(基本情報!$C$4),DAY(基本情報!$C$4)),1.5,0.5),
                                              DATEDIF($G4,DATE(AQ$1,MONTH(基本情報!$C$4),DAY(基本情報!$C$4)),"m")/12
                                                +IF(DATE(YEAR($G4),MONTH($G4)+6,DAY($G4))
                                                  =DATE(YEAR(DATE(YEAR($G4),MONTH($G4)+6,DAY($G4))),MONTH(基本情報!$C$4),DAY(基本情報!$C$4)),0,1)))
                                        -IF(基本情報!$C$12="末",
                                               0,
                                               IF(AND(EDATE($G4,6)=DATE(AQ$1,MONTH(EDATE($G4,6)),DAY(EDATE($G4,6))),MONTH(EDATE($G4,6))=12,DAY(EDATE($G4,6))&gt;基本情報!$C$12),1,0))))),
         付与日数一覧!$O$3:$W$8,2+$F4,1)))
  +IF(OR(INDEX($BQ$1:$CM4,ROW(),MATCH(AQ$1,$BQ$1:$CM$1,0))=2,INDEX($BQ$1:$CM4,ROW(),MATCH(AQ$1,$BQ$1:$CM$1,0))=4),0,IF(基本情報!$C$3="一斉",
      IF(AND(基本情報!$C$7&lt;&gt;"-",基本情報!$C$7&gt;0)=FALSE,
          IF(OR(AQ$1=YEAR(DATE(YEAR($G4),MONTH($G4)+6,DAY($G4))),
                 IF(基本情報!$C$12="末",
                     FALSE,
                     AQ$1=IF(DATE(YEAR($G4),MONTH($G4)+6,DAY($G4))&gt;DATE(YEAR(DATE(YEAR($G4),MONTH($G4)+6,DAY($G4))),12,基本情報!$C$12),
                                  YEAR(DATE(YEAR($G4),MONTH($G4)+6,DAY($G4)))+1,
                                  YEAR(DATE(YEAR($G4),MONTH($G4)+6,DAY($G4)))))),
              IF(DATE(AQ$1,MONTH(基本情報!$C$4),DAY(基本情報!$C$4))&gt;DATE(YEAR($G4),MONTH($G4)+6,DAY($G4)),
                  HLOOKUP(0.5,付与日数一覧!$O$3:$W$8,2+$F4,1),
                  0),
              0),
          0),
      0))</f>
        <v>12</v>
      </c>
      <c r="AR4" s="19">
        <f>IF(AQ$1=$AN4,$AP4,IF(AQ$1=有給管理簿!$AH$1,0,AP4) )</f>
        <v>0</v>
      </c>
      <c r="AS4" s="19">
        <f ca="1">IF(ISERROR(MATCH($A4,有給管理簿!$A:$A,0)),
    0,
    SUMIFS(INDIRECT("有給管理簿!R" &amp; MATCH($A4,有給管理簿!$A:$A,0) &amp; "C35:R" &amp; MATCH($A4,有給管理簿!$A:$A,0) &amp; "C2239",0),
      有給管理簿!$AI$11:$CHC$11,"&gt;="&amp;IF(OR(AND($V4&lt;&gt;3,$V4&lt;&gt;6,$V4&lt;&gt;7,
                                                                                MONTH(DATE(YEAR($G4),MONTH($G4)+6,DAY($G4)))&lt;=MONTH($Z4),
                                                                                DATE(AQ$1,MONTH($Z4),DAY($Z4))&lt;DATE(YEAR($G4),MONTH($G4)+6,DAY($G4))),
                                                                          AND($V4&lt;&gt;3,$V4&lt;&gt;6,$V4&lt;&gt;7,
                                                                            AQ$1=YEAR(DATE(YEAR($G4),MONTH($G4)+6,DAY($G4))),
                                                                            DATE(AQ$1,MONTH($Z4),DAY($Z4))&gt;DATE(YEAR($G4),MONTH($G4)+6,DAY($G4)))),
                                                                       DATE(YEAR($G4),MONTH($G4)+6,DAY($G4)),
                                                                       IF(AND($V4&lt;&gt;3,$V4&lt;&gt;6,$V4&lt;&gt;7,
                                                                              DATE(YEAR($G4),MONTH($G4)+6,DAY($G4))&gt;=DATE(AQ$1,MONTH($Z4),DAY($Z4))),
                                                                           DATE(YEAR($G4),MONTH($G4)+6,DAY($G4)),
                                                                           DATE(AQ$1,MONTH($Z4),DAY($Z4)))),
      有給管理簿!$AI$11:$CHC$11,"&lt;="&amp;IF(DATE(AQ$1+1,MONTH($Z4),DAY($Z4))-1&gt;EOMONTH(DATE(有給管理簿!$E$10,有給管理簿!$F$10,1),0),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DATE(AQ$1+1,MONTH($Z4),DAY($Z4))-1)))</f>
        <v>0</v>
      </c>
      <c r="AT4" s="19">
        <f ca="1">IF(AQ$1+2=$AN4,
       $AK4,
       IF(AQ$1+1=$AN4,
           $AP4,
           IF(AQ4&lt;IF(基本情報!$C$10=TRUE,
                                 IF(AQ4&lt;AS4,0,AQ4-AS4),
                                 IF(AND(基本情報!$C$3="一斉",基本情報!$C$7="-",EDATE($G4,6)&lt;DATE(YEAR(EDATE($G4,6)),MONTH(基本情報!$C$4),DAY(基本情報!$C$4)),
                                       EDATE($G4,6)&lt;=$AI4,$AI4&lt;DATE(YEAR(EDATE($G4,6)),MONTH(基本情報!$C$4),DAY(基本情報!$C$4)),AQ$1=YEAR(EDATE($G4,6))),
                                     $AJ4-$AO4+HLOOKUP(1.5,付与日数一覧!$O$3:$W$8,2+$F4,1),
                                     IF(SUM(AQ4,AR4)&lt;AS4,
                                         0,
                                         SUM(AQ4,AR4)-AS4))),
               IF(AND(基本情報!$C$3="一斉",基本情報!$C$7="-",EDATE($G4,6)&lt;DATE(YEAR(EDATE($G4,6)),MONTH(基本情報!$C$4),DAY(基本情報!$C$4)),
                      AND(ISERROR(MATCH(AQ$1,$BQ$1:$CN$1,0))=FALSE,
                        OR(INDEX($BQ$1:$CN4,ROW(),MATCH(AQ$1,$BQ$1:$CN$1,0))=2,INDEX($BQ$1:$CN4,ROW(),MATCH(AQ$1,$BQ$1:$CN$1,0))=3,INDEX($BQ$1:$CN4,ROW(),MATCH(AQ$1,$BQ$1:$CN$1,0))=4))),
                   AP4,
                   AQ4),
               IF(基本情報!$C$10=TRUE,
                   IF(AQ4&lt;AS4,0,AQ4-AS4),
                   IF(AND(基本情報!$C$3="一斉",基本情報!$C$7="-",EDATE($G4,6)&lt;DATE(YEAR(EDATE($G4,6)),MONTH(基本情報!$C$4),DAY(基本情報!$C$4)),
                       EDATE($G4,6)&lt;=$AI4,$AI4&lt;DATE(YEAR(EDATE($G4,6)),MONTH(基本情報!$C$4),DAY(基本情報!$C$4)),AQ$1=YEAR(EDATE($G4,6))),
                           $AJ4-$AO4+HLOOKUP(1.5,付与日数一覧!$O$3:$W$8,2+$F4,1),
                           IF(SUM(AQ4,AR4)&lt;AS4,
                               0,
                               SUM(AQ4,AR4)-AS4))))))</f>
        <v>12</v>
      </c>
      <c r="AU4" s="19">
        <f>IF(OR(IF(ISERROR(INDEX($BQ$1:$CM4,ROW(),MATCH(IF(INDEX($BQ$1:$CM4,ROW(),MATCH(AU$1,$BQ$1:$CM$1,0)+1)&gt;DATE(AU$1,12,IF(基本情報!$C$12="末",31,基本情報!$C$12)),AU$1-1,AU$1),$BQ$1:$CM$1,0))),
                  0,
                  INDEX($BQ$1:$CM4,ROW(),MATCH(IF(INDEX($BQ$1:$CM4,ROW(),MATCH(AU$1,$BQ$1:$CM$1,0)+1)&gt;DATE(AU$1,12,IF(基本情報!$C$12="末",31,基本情報!$C$12)),AU$1-1,AU$1),$BQ$1:$CM$1,0)))=1,
              INDEX($BQ$1:$CM4,ROW(),MATCH(AU$1,$BQ$1:$CM$1,0))=3,
              INDEX($BQ$1:$CM4,ROW(),MATCH(AU$1,$BQ$1:$CM$1,0))=4),
     0,
     IF(AND($V4&lt;&gt;3,$V4&lt;&gt;6,$V4&lt;&gt;7,
         AU$1 =YEAR($G4),
         AND(基本情報!$C$3="一斉",$G4&lt;=DATE(AU$1,MONTH(基本情報!$C$4),DAY(基本情報!$C$4)),
                                                                   DATE(AU$1,MONTH(基本情報!$C$4),DAY(基本情報!$C$4))&lt;DATE(YEAR($G4),MONTH($G4)+6,DAY($G4)))),
       HLOOKUP(IF(AU$1=YEAR(DATE(YEAR($G4),MONTH($G4)+6,DAY($G4))),0.5,0)
                            -IF(基本情報!$C$12="末",
                                0,
                                IF(AND(基本情報!$C$3="一斉",EDATE($G4,6)=DATE(AU$1,MONTH(EDATE($G4,6)),DAY(EDATE($G4,6))),MONTH(EDATE($G4,6))=12,DAY(EDATE($G4,6))&gt;IF(基本情報!$C$12="末",DAY(EDATE($G4,6)),基本情報!$C$12)),1,0)),
         付与日数一覧!$O$3:$W$8,2+$F4,1),
       HLOOKUP(IF(AND($V4&lt;&gt;3,$V4&lt;&gt;6,$V4&lt;&gt;7,AU$1&lt;YEAR(DATE(YEAR($G4),MONTH($G4)+6,DAY($G4)))),
                              0,
                              IF(AND(基本情報!$C$3="一斉",
                                     OR(AND(基本情報!$C$7="-",DATE(AU$1,MONTH(基本情報!$C$4),DAY(基本情報!$C$4))&lt;$G4),
                                       AND(基本情報!$C$7&lt;&gt;"-",基本情報!$C$7&gt;0,DATE(AU$1,MONTH($J4),DAY($J4))&lt;$G4)),
                                     AND(MONTH(EDATE($G4,6))=12,DAY(EDATE($G4,6))&gt;IF(基本情報!$C$12="末",DAY(EOMONTH(EDATE($G4,6),0)),基本情報!$C$12))=FALSE)=TRUE,
                                  IF(AND(基本情報!$C$3="一斉",基本情報!$C$7="-",DATE(AU$1,MONTH(基本情報!$C$4),DAY(基本情報!$C$4))&lt;$G4),0.5,0),
                                  IF(基本情報!$C$3="法定",
                                      IF($H4&gt;=10,
                                          IF($G4&gt;DATE(AU$1,MONTH($J4),DAY($J4)),0,DATEDIF($G4,DATE(AU$1,MONTH($J4),DAY($J4)),"m")/12+0.5),
                                          DATEDIF($G4,DATE(AU$1,MONTH($J4),DAY($J4)),"m")/12)
                                        -IF($K4&lt;MONTH($J4),1,0),
                                      IF(AND(基本情報!$C$7&lt;&gt;"-",基本情報!$C$7&gt;0)=TRUE,
                                          IF(DATE(AU$1,MONTH($J4),DAY($J4))&lt;$G4,0,DATEDIF($G4,DATE(AU$1,MONTH($J4),DAY($J4)),"m")/12+0.5),
                                          IF(DATE(YEAR($G4),MONTH($G4)+6,DAY($G4))&gt;=DATE(AU$1,MONTH(基本情報!$C$4),DAY(基本情報!$C$4)),
                                              DATEDIF($G4,IF($G4&lt;DATE(AU$1,MONTH($J4),DAY($J4)),DATE(AU$1,MONTH($J4),DAY($J4)),DATE(AU$1+1,MONTH($J4),DAY($J4))),"m")/12
                                                +IF(DATE(YEAR($G4),MONTH($G4)+6,DAY($G4))&lt;DATE(AU$1,MONTH(基本情報!$C$4),DAY(基本情報!$C$4)),1.5,0.5),
                                              DATEDIF($G4,DATE(AU$1,MONTH(基本情報!$C$4),DAY(基本情報!$C$4)),"m")/12
                                                +IF(DATE(YEAR($G4),MONTH($G4)+6,DAY($G4))
                                                  =DATE(YEAR(DATE(YEAR($G4),MONTH($G4)+6,DAY($G4))),MONTH(基本情報!$C$4),DAY(基本情報!$C$4)),0,1)))
                                        -IF(基本情報!$C$12="末",
                                               0,
                                               IF(AND(EDATE($G4,6)=DATE(AU$1,MONTH(EDATE($G4,6)),DAY(EDATE($G4,6))),MONTH(EDATE($G4,6))=12,DAY(EDATE($G4,6))&gt;基本情報!$C$12),1,0))))),
         付与日数一覧!$O$3:$W$8,2+$F4,1)))
  +IF(OR(INDEX($BQ$1:$CM4,ROW(),MATCH(AU$1,$BQ$1:$CM$1,0))=2,INDEX($BQ$1:$CM4,ROW(),MATCH(AU$1,$BQ$1:$CM$1,0))=4),0,IF(基本情報!$C$3="一斉",
      IF(AND(基本情報!$C$7&lt;&gt;"-",基本情報!$C$7&gt;0)=FALSE,
          IF(OR(AU$1=YEAR(DATE(YEAR($G4),MONTH($G4)+6,DAY($G4))),
                 IF(基本情報!$C$12="末",
                     FALSE,
                     AU$1=IF(DATE(YEAR($G4),MONTH($G4)+6,DAY($G4))&gt;DATE(YEAR(DATE(YEAR($G4),MONTH($G4)+6,DAY($G4))),12,基本情報!$C$12),
                                  YEAR(DATE(YEAR($G4),MONTH($G4)+6,DAY($G4)))+1,
                                  YEAR(DATE(YEAR($G4),MONTH($G4)+6,DAY($G4)))))),
              IF(DATE(AU$1,MONTH(基本情報!$C$4),DAY(基本情報!$C$4))&gt;DATE(YEAR($G4),MONTH($G4)+6,DAY($G4)),
                  HLOOKUP(0.5,付与日数一覧!$O$3:$W$8,2+$F4,1),
                  0),
              0),
          0),
      0))</f>
        <v>14</v>
      </c>
      <c r="AV4" s="19">
        <f ca="1">IF(AU$1=$AN4,$AP4,IF(AU$1=有給管理簿!$AH$1,0,AT4) )</f>
        <v>12</v>
      </c>
      <c r="AW4" s="19">
        <f ca="1">IF(ISERROR(MATCH($A4,有給管理簿!$A:$A,0)),
    0,
    SUMIFS(INDIRECT("有給管理簿!R" &amp; MATCH($A4,有給管理簿!$A:$A,0) &amp; "C35:R" &amp; MATCH($A4,有給管理簿!$A:$A,0) &amp; "C2239",0),
      有給管理簿!$AI$11:$CHC$11,"&gt;="&amp;IF(OR(AND($V4&lt;&gt;3,$V4&lt;&gt;6,$V4&lt;&gt;7,
                                                                                MONTH(DATE(YEAR($G4),MONTH($G4)+6,DAY($G4)))&lt;=MONTH($Z4),
                                                                                DATE(AU$1,MONTH($Z4),DAY($Z4))&lt;DATE(YEAR($G4),MONTH($G4)+6,DAY($G4))),
                                                                          AND($V4&lt;&gt;3,$V4&lt;&gt;6,$V4&lt;&gt;7,
                                                                            AU$1=YEAR(DATE(YEAR($G4),MONTH($G4)+6,DAY($G4))),
                                                                            DATE(AU$1,MONTH($Z4),DAY($Z4))&gt;DATE(YEAR($G4),MONTH($G4)+6,DAY($G4)))),
                                                                       DATE(YEAR($G4),MONTH($G4)+6,DAY($G4)),
                                                                       IF(AND($V4&lt;&gt;3,$V4&lt;&gt;6,$V4&lt;&gt;7,
                                                                              DATE(YEAR($G4),MONTH($G4)+6,DAY($G4))&gt;=DATE(AU$1,MONTH($Z4),DAY($Z4))),
                                                                           DATE(YEAR($G4),MONTH($G4)+6,DAY($G4)),
                                                                           DATE(AU$1,MONTH($Z4),DAY($Z4)))),
      有給管理簿!$AI$11:$CHC$11,"&lt;="&amp;IF(DATE(AU$1+1,MONTH($Z4),DAY($Z4))-1&gt;EOMONTH(DATE(有給管理簿!$E$10,有給管理簿!$F$10,1),0),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DATE(AU$1+1,MONTH($Z4),DAY($Z4))-1)))</f>
        <v>0</v>
      </c>
      <c r="AX4" s="19">
        <f ca="1">IF(AU$1+2=$AN4,
       $AK4,
       IF(AU$1+1=$AN4,
           $AP4,
           IF(AU4&lt;IF(基本情報!$C$10=TRUE,
                                 IF(AU4&lt;AW4,0,AU4-AW4),
                                 IF(AND(基本情報!$C$3="一斉",基本情報!$C$7="-",EDATE($G4,6)&lt;DATE(YEAR(EDATE($G4,6)),MONTH(基本情報!$C$4),DAY(基本情報!$C$4)),
                                       EDATE($G4,6)&lt;=$AI4,$AI4&lt;DATE(YEAR(EDATE($G4,6)),MONTH(基本情報!$C$4),DAY(基本情報!$C$4)),AU$1=YEAR(EDATE($G4,6))),
                                     $AJ4-$AO4+HLOOKUP(1.5,付与日数一覧!$O$3:$W$8,2+$F4,1),
                                     IF(SUM(AU4,AV4)&lt;AW4,
                                         0,
                                         SUM(AU4,AV4)-AW4))),
               IF(AND(基本情報!$C$3="一斉",基本情報!$C$7="-",EDATE($G4,6)&lt;DATE(YEAR(EDATE($G4,6)),MONTH(基本情報!$C$4),DAY(基本情報!$C$4)),
                      AND(ISERROR(MATCH(AU$1,$BQ$1:$CN$1,0))=FALSE,
                        OR(INDEX($BQ$1:$CN4,ROW(),MATCH(AU$1,$BQ$1:$CN$1,0))=2,INDEX($BQ$1:$CN4,ROW(),MATCH(AU$1,$BQ$1:$CN$1,0))=3,INDEX($BQ$1:$CN4,ROW(),MATCH(AU$1,$BQ$1:$CN$1,0))=4))),
                   AT4,
                   AU4),
               IF(基本情報!$C$10=TRUE,
                   IF(AU4&lt;AW4,0,AU4-AW4),
                   IF(AND(基本情報!$C$3="一斉",基本情報!$C$7="-",EDATE($G4,6)&lt;DATE(YEAR(EDATE($G4,6)),MONTH(基本情報!$C$4),DAY(基本情報!$C$4)),
                       EDATE($G4,6)&lt;=$AI4,$AI4&lt;DATE(YEAR(EDATE($G4,6)),MONTH(基本情報!$C$4),DAY(基本情報!$C$4)),AU$1=YEAR(EDATE($G4,6))),
                           $AJ4-$AO4+HLOOKUP(1.5,付与日数一覧!$O$3:$W$8,2+$F4,1),
                           IF(SUM(AU4,AV4)&lt;AW4,
                               0,
                               SUM(AU4,AV4)-AW4))))))</f>
        <v>14</v>
      </c>
      <c r="AY4" s="19">
        <f>IF(OR(IF(ISERROR(INDEX($BQ$1:$CM4,ROW(),MATCH(IF(INDEX($BQ$1:$CM4,ROW(),MATCH(AY$1,$BQ$1:$CM$1,0)+1)&gt;DATE(AY$1,12,IF(基本情報!$C$12="末",31,基本情報!$C$12)),AY$1-1,AY$1),$BQ$1:$CM$1,0))),
                  0,
                  INDEX($BQ$1:$CM4,ROW(),MATCH(IF(INDEX($BQ$1:$CM4,ROW(),MATCH(AY$1,$BQ$1:$CM$1,0)+1)&gt;DATE(AY$1,12,IF(基本情報!$C$12="末",31,基本情報!$C$12)),AY$1-1,AY$1),$BQ$1:$CM$1,0)))=1,
              INDEX($BQ$1:$CM4,ROW(),MATCH(AY$1,$BQ$1:$CM$1,0))=3,
              INDEX($BQ$1:$CM4,ROW(),MATCH(AY$1,$BQ$1:$CM$1,0))=4),
     0,
     IF(AND($V4&lt;&gt;3,$V4&lt;&gt;6,$V4&lt;&gt;7,
         AY$1 =YEAR($G4),
         AND(基本情報!$C$3="一斉",$G4&lt;=DATE(AY$1,MONTH(基本情報!$C$4),DAY(基本情報!$C$4)),
                                                                   DATE(AY$1,MONTH(基本情報!$C$4),DAY(基本情報!$C$4))&lt;DATE(YEAR($G4),MONTH($G4)+6,DAY($G4)))),
       HLOOKUP(IF(AY$1=YEAR(DATE(YEAR($G4),MONTH($G4)+6,DAY($G4))),0.5,0)
                            -IF(基本情報!$C$12="末",
                                0,
                                IF(AND(基本情報!$C$3="一斉",EDATE($G4,6)=DATE(AY$1,MONTH(EDATE($G4,6)),DAY(EDATE($G4,6))),MONTH(EDATE($G4,6))=12,DAY(EDATE($G4,6))&gt;IF(基本情報!$C$12="末",DAY(EDATE($G4,6)),基本情報!$C$12)),1,0)),
         付与日数一覧!$O$3:$W$8,2+$F4,1),
       HLOOKUP(IF(AND($V4&lt;&gt;3,$V4&lt;&gt;6,$V4&lt;&gt;7,AY$1&lt;YEAR(DATE(YEAR($G4),MONTH($G4)+6,DAY($G4)))),
                              0,
                              IF(AND(基本情報!$C$3="一斉",
                                     OR(AND(基本情報!$C$7="-",DATE(AY$1,MONTH(基本情報!$C$4),DAY(基本情報!$C$4))&lt;$G4),
                                       AND(基本情報!$C$7&lt;&gt;"-",基本情報!$C$7&gt;0,DATE(AY$1,MONTH($J4),DAY($J4))&lt;$G4)),
                                     AND(MONTH(EDATE($G4,6))=12,DAY(EDATE($G4,6))&gt;IF(基本情報!$C$12="末",DAY(EOMONTH(EDATE($G4,6),0)),基本情報!$C$12))=FALSE)=TRUE,
                                  IF(AND(基本情報!$C$3="一斉",基本情報!$C$7="-",DATE(AY$1,MONTH(基本情報!$C$4),DAY(基本情報!$C$4))&lt;$G4),0.5,0),
                                  IF(基本情報!$C$3="法定",
                                      IF($H4&gt;=10,
                                          IF($G4&gt;DATE(AY$1,MONTH($J4),DAY($J4)),0,DATEDIF($G4,DATE(AY$1,MONTH($J4),DAY($J4)),"m")/12+0.5),
                                          DATEDIF($G4,DATE(AY$1,MONTH($J4),DAY($J4)),"m")/12)
                                        -IF($K4&lt;MONTH($J4),1,0),
                                      IF(AND(基本情報!$C$7&lt;&gt;"-",基本情報!$C$7&gt;0)=TRUE,
                                          IF(DATE(AY$1,MONTH($J4),DAY($J4))&lt;$G4,0,DATEDIF($G4,DATE(AY$1,MONTH($J4),DAY($J4)),"m")/12+0.5),
                                          IF(DATE(YEAR($G4),MONTH($G4)+6,DAY($G4))&gt;=DATE(AY$1,MONTH(基本情報!$C$4),DAY(基本情報!$C$4)),
                                              DATEDIF($G4,IF($G4&lt;DATE(AY$1,MONTH($J4),DAY($J4)),DATE(AY$1,MONTH($J4),DAY($J4)),DATE(AY$1+1,MONTH($J4),DAY($J4))),"m")/12
                                                +IF(DATE(YEAR($G4),MONTH($G4)+6,DAY($G4))&lt;DATE(AY$1,MONTH(基本情報!$C$4),DAY(基本情報!$C$4)),1.5,0.5),
                                              DATEDIF($G4,DATE(AY$1,MONTH(基本情報!$C$4),DAY(基本情報!$C$4)),"m")/12
                                                +IF(DATE(YEAR($G4),MONTH($G4)+6,DAY($G4))
                                                  =DATE(YEAR(DATE(YEAR($G4),MONTH($G4)+6,DAY($G4))),MONTH(基本情報!$C$4),DAY(基本情報!$C$4)),0,1)))
                                        -IF(基本情報!$C$12="末",
                                               0,
                                               IF(AND(EDATE($G4,6)=DATE(AY$1,MONTH(EDATE($G4,6)),DAY(EDATE($G4,6))),MONTH(EDATE($G4,6))=12,DAY(EDATE($G4,6))&gt;基本情報!$C$12),1,0))))),
         付与日数一覧!$O$3:$W$8,2+$F4,1)))
  +IF(OR(INDEX($BQ$1:$CM4,ROW(),MATCH(AY$1,$BQ$1:$CM$1,0))=2,INDEX($BQ$1:$CM4,ROW(),MATCH(AY$1,$BQ$1:$CM$1,0))=4),0,IF(基本情報!$C$3="一斉",
      IF(AND(基本情報!$C$7&lt;&gt;"-",基本情報!$C$7&gt;0)=FALSE,
          IF(OR(AY$1=YEAR(DATE(YEAR($G4),MONTH($G4)+6,DAY($G4))),
                 IF(基本情報!$C$12="末",
                     FALSE,
                     AY$1=IF(DATE(YEAR($G4),MONTH($G4)+6,DAY($G4))&gt;DATE(YEAR(DATE(YEAR($G4),MONTH($G4)+6,DAY($G4))),12,基本情報!$C$12),
                                  YEAR(DATE(YEAR($G4),MONTH($G4)+6,DAY($G4)))+1,
                                  YEAR(DATE(YEAR($G4),MONTH($G4)+6,DAY($G4)))))),
              IF(DATE(AY$1,MONTH(基本情報!$C$4),DAY(基本情報!$C$4))&gt;DATE(YEAR($G4),MONTH($G4)+6,DAY($G4)),
                  HLOOKUP(0.5,付与日数一覧!$O$3:$W$8,2+$F4,1),
                  0),
              0),
          0),
      0))</f>
        <v>16</v>
      </c>
      <c r="AZ4" s="19">
        <f ca="1">IF(AY$1=$AN4,$AP4,IF(AY$1=有給管理簿!$AH$1,0,AX4) )</f>
        <v>14</v>
      </c>
      <c r="BA4" s="19">
        <f ca="1">IF(ISERROR(MATCH($A4,有給管理簿!$A:$A,0)),
    0,
    SUMIFS(INDIRECT("有給管理簿!R" &amp; MATCH($A4,有給管理簿!$A:$A,0) &amp; "C35:R" &amp; MATCH($A4,有給管理簿!$A:$A,0) &amp; "C2239",0),
      有給管理簿!$AI$11:$CHC$11,"&gt;="&amp;IF(OR(AND($V4&lt;&gt;3,$V4&lt;&gt;6,$V4&lt;&gt;7,
                                                                                MONTH(DATE(YEAR($G4),MONTH($G4)+6,DAY($G4)))&lt;=MONTH($Z4),
                                                                                DATE(AY$1,MONTH($Z4),DAY($Z4))&lt;DATE(YEAR($G4),MONTH($G4)+6,DAY($G4))),
                                                                          AND($V4&lt;&gt;3,$V4&lt;&gt;6,$V4&lt;&gt;7,
                                                                            AY$1=YEAR(DATE(YEAR($G4),MONTH($G4)+6,DAY($G4))),
                                                                            DATE(AY$1,MONTH($Z4),DAY($Z4))&gt;DATE(YEAR($G4),MONTH($G4)+6,DAY($G4)))),
                                                                       DATE(YEAR($G4),MONTH($G4)+6,DAY($G4)),
                                                                       IF(AND($V4&lt;&gt;3,$V4&lt;&gt;6,$V4&lt;&gt;7,
                                                                              DATE(YEAR($G4),MONTH($G4)+6,DAY($G4))&gt;=DATE(AY$1,MONTH($Z4),DAY($Z4))),
                                                                           DATE(YEAR($G4),MONTH($G4)+6,DAY($G4)),
                                                                           DATE(AY$1,MONTH($Z4),DAY($Z4)))),
      有給管理簿!$AI$11:$CHC$11,"&lt;="&amp;IF(DATE(AY$1+1,MONTH($Z4),DAY($Z4))-1&gt;EOMONTH(DATE(有給管理簿!$E$10,有給管理簿!$F$10,1),0),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DATE(AY$1+1,MONTH($Z4),DAY($Z4))-1)))</f>
        <v>0</v>
      </c>
      <c r="BB4" s="19">
        <f ca="1">IF(AY$1+2=$AN4,
       $AK4,
       IF(AY$1+1=$AN4,
           $AP4,
           IF(AY4&lt;IF(基本情報!$C$10=TRUE,
                                 IF(AY4&lt;BA4,0,AY4-BA4),
                                 IF(AND(基本情報!$C$3="一斉",基本情報!$C$7="-",EDATE($G4,6)&lt;DATE(YEAR(EDATE($G4,6)),MONTH(基本情報!$C$4),DAY(基本情報!$C$4)),
                                       EDATE($G4,6)&lt;=$AI4,$AI4&lt;DATE(YEAR(EDATE($G4,6)),MONTH(基本情報!$C$4),DAY(基本情報!$C$4)),AY$1=YEAR(EDATE($G4,6))),
                                     $AJ4-$AO4+HLOOKUP(1.5,付与日数一覧!$O$3:$W$8,2+$F4,1),
                                     IF(SUM(AY4,AZ4)&lt;BA4,
                                         0,
                                         SUM(AY4,AZ4)-BA4))),
               IF(AND(基本情報!$C$3="一斉",基本情報!$C$7="-",EDATE($G4,6)&lt;DATE(YEAR(EDATE($G4,6)),MONTH(基本情報!$C$4),DAY(基本情報!$C$4)),
                      AND(ISERROR(MATCH(AY$1,$BQ$1:$CN$1,0))=FALSE,
                        OR(INDEX($BQ$1:$CN4,ROW(),MATCH(AY$1,$BQ$1:$CN$1,0))=2,INDEX($BQ$1:$CN4,ROW(),MATCH(AY$1,$BQ$1:$CN$1,0))=3,INDEX($BQ$1:$CN4,ROW(),MATCH(AY$1,$BQ$1:$CN$1,0))=4))),
                   AX4,
                   AY4),
               IF(基本情報!$C$10=TRUE,
                   IF(AY4&lt;BA4,0,AY4-BA4),
                   IF(AND(基本情報!$C$3="一斉",基本情報!$C$7="-",EDATE($G4,6)&lt;DATE(YEAR(EDATE($G4,6)),MONTH(基本情報!$C$4),DAY(基本情報!$C$4)),
                       EDATE($G4,6)&lt;=$AI4,$AI4&lt;DATE(YEAR(EDATE($G4,6)),MONTH(基本情報!$C$4),DAY(基本情報!$C$4)),AY$1=YEAR(EDATE($G4,6))),
                           $AJ4-$AO4+HLOOKUP(1.5,付与日数一覧!$O$3:$W$8,2+$F4,1),
                           IF(SUM(AY4,AZ4)&lt;BA4,
                               0,
                               SUM(AY4,AZ4)-BA4))))))</f>
        <v>16</v>
      </c>
      <c r="BC4" s="19">
        <f>IF(OR(IF(ISERROR(INDEX($BQ$1:$CM4,ROW(),MATCH(IF(INDEX($BQ$1:$CM4,ROW(),MATCH(BC$1,$BQ$1:$CM$1,0)+1)&gt;DATE(BC$1,12,IF(基本情報!$C$12="末",31,基本情報!$C$12)),BC$1-1,BC$1),$BQ$1:$CM$1,0))),
                  0,
                  INDEX($BQ$1:$CM4,ROW(),MATCH(IF(INDEX($BQ$1:$CM4,ROW(),MATCH(BC$1,$BQ$1:$CM$1,0)+1)&gt;DATE(BC$1,12,IF(基本情報!$C$12="末",31,基本情報!$C$12)),BC$1-1,BC$1),$BQ$1:$CM$1,0)))=1,
              INDEX($BQ$1:$CM4,ROW(),MATCH(BC$1,$BQ$1:$CM$1,0))=3,
              INDEX($BQ$1:$CM4,ROW(),MATCH(BC$1,$BQ$1:$CM$1,0))=4),
     0,
     IF(AND($V4&lt;&gt;3,$V4&lt;&gt;6,$V4&lt;&gt;7,
         BC$1 =YEAR($G4),
         AND(基本情報!$C$3="一斉",$G4&lt;=DATE(BC$1,MONTH(基本情報!$C$4),DAY(基本情報!$C$4)),
                                                                   DATE(BC$1,MONTH(基本情報!$C$4),DAY(基本情報!$C$4))&lt;DATE(YEAR($G4),MONTH($G4)+6,DAY($G4)))),
       HLOOKUP(IF(BC$1=YEAR(DATE(YEAR($G4),MONTH($G4)+6,DAY($G4))),0.5,0)
                            -IF(基本情報!$C$12="末",
                                0,
                                IF(AND(基本情報!$C$3="一斉",EDATE($G4,6)=DATE(BC$1,MONTH(EDATE($G4,6)),DAY(EDATE($G4,6))),MONTH(EDATE($G4,6))=12,DAY(EDATE($G4,6))&gt;IF(基本情報!$C$12="末",DAY(EDATE($G4,6)),基本情報!$C$12)),1,0)),
         付与日数一覧!$O$3:$W$8,2+$F4,1),
       HLOOKUP(IF(AND($V4&lt;&gt;3,$V4&lt;&gt;6,$V4&lt;&gt;7,BC$1&lt;YEAR(DATE(YEAR($G4),MONTH($G4)+6,DAY($G4)))),
                              0,
                              IF(AND(基本情報!$C$3="一斉",
                                     OR(AND(基本情報!$C$7="-",DATE(BC$1,MONTH(基本情報!$C$4),DAY(基本情報!$C$4))&lt;$G4),
                                       AND(基本情報!$C$7&lt;&gt;"-",基本情報!$C$7&gt;0,DATE(BC$1,MONTH($J4),DAY($J4))&lt;$G4)),
                                     AND(MONTH(EDATE($G4,6))=12,DAY(EDATE($G4,6))&gt;IF(基本情報!$C$12="末",DAY(EOMONTH(EDATE($G4,6),0)),基本情報!$C$12))=FALSE)=TRUE,
                                  IF(AND(基本情報!$C$3="一斉",基本情報!$C$7="-",DATE(BC$1,MONTH(基本情報!$C$4),DAY(基本情報!$C$4))&lt;$G4),0.5,0),
                                  IF(基本情報!$C$3="法定",
                                      IF($H4&gt;=10,
                                          IF($G4&gt;DATE(BC$1,MONTH($J4),DAY($J4)),0,DATEDIF($G4,DATE(BC$1,MONTH($J4),DAY($J4)),"m")/12+0.5),
                                          DATEDIF($G4,DATE(BC$1,MONTH($J4),DAY($J4)),"m")/12)
                                        -IF($K4&lt;MONTH($J4),1,0),
                                      IF(AND(基本情報!$C$7&lt;&gt;"-",基本情報!$C$7&gt;0)=TRUE,
                                          IF(DATE(BC$1,MONTH($J4),DAY($J4))&lt;$G4,0,DATEDIF($G4,DATE(BC$1,MONTH($J4),DAY($J4)),"m")/12+0.5),
                                          IF(DATE(YEAR($G4),MONTH($G4)+6,DAY($G4))&gt;=DATE(BC$1,MONTH(基本情報!$C$4),DAY(基本情報!$C$4)),
                                              DATEDIF($G4,IF($G4&lt;DATE(BC$1,MONTH($J4),DAY($J4)),DATE(BC$1,MONTH($J4),DAY($J4)),DATE(BC$1+1,MONTH($J4),DAY($J4))),"m")/12
                                                +IF(DATE(YEAR($G4),MONTH($G4)+6,DAY($G4))&lt;DATE(BC$1,MONTH(基本情報!$C$4),DAY(基本情報!$C$4)),1.5,0.5),
                                              DATEDIF($G4,DATE(BC$1,MONTH(基本情報!$C$4),DAY(基本情報!$C$4)),"m")/12
                                                +IF(DATE(YEAR($G4),MONTH($G4)+6,DAY($G4))
                                                  =DATE(YEAR(DATE(YEAR($G4),MONTH($G4)+6,DAY($G4))),MONTH(基本情報!$C$4),DAY(基本情報!$C$4)),0,1)))
                                        -IF(基本情報!$C$12="末",
                                               0,
                                               IF(AND(EDATE($G4,6)=DATE(BC$1,MONTH(EDATE($G4,6)),DAY(EDATE($G4,6))),MONTH(EDATE($G4,6))=12,DAY(EDATE($G4,6))&gt;基本情報!$C$12),1,0))))),
         付与日数一覧!$O$3:$W$8,2+$F4,1)))
  +IF(OR(INDEX($BQ$1:$CM4,ROW(),MATCH(BC$1,$BQ$1:$CM$1,0))=2,INDEX($BQ$1:$CM4,ROW(),MATCH(BC$1,$BQ$1:$CM$1,0))=4),0,IF(基本情報!$C$3="一斉",
      IF(AND(基本情報!$C$7&lt;&gt;"-",基本情報!$C$7&gt;0)=FALSE,
          IF(OR(BC$1=YEAR(DATE(YEAR($G4),MONTH($G4)+6,DAY($G4))),
                 IF(基本情報!$C$12="末",
                     FALSE,
                     BC$1=IF(DATE(YEAR($G4),MONTH($G4)+6,DAY($G4))&gt;DATE(YEAR(DATE(YEAR($G4),MONTH($G4)+6,DAY($G4))),12,基本情報!$C$12),
                                  YEAR(DATE(YEAR($G4),MONTH($G4)+6,DAY($G4)))+1,
                                  YEAR(DATE(YEAR($G4),MONTH($G4)+6,DAY($G4)))))),
              IF(DATE(BC$1,MONTH(基本情報!$C$4),DAY(基本情報!$C$4))&gt;DATE(YEAR($G4),MONTH($G4)+6,DAY($G4)),
                  HLOOKUP(0.5,付与日数一覧!$O$3:$W$8,2+$F4,1),
                  0),
              0),
          0),
      0))</f>
        <v>18</v>
      </c>
      <c r="BD4" s="19">
        <f ca="1">IF(BC$1=$AN4,$AP4,IF(BC$1=有給管理簿!$AH$1,0,BB4) )</f>
        <v>16</v>
      </c>
      <c r="BE4" s="19">
        <f ca="1">IF(ISERROR(MATCH($A4,有給管理簿!$A:$A,0)),
    0,
    SUMIFS(INDIRECT("有給管理簿!R" &amp; MATCH($A4,有給管理簿!$A:$A,0) &amp; "C35:R" &amp; MATCH($A4,有給管理簿!$A:$A,0) &amp; "C2239",0),
      有給管理簿!$AI$11:$CHC$11,"&gt;="&amp;IF(OR(AND($V4&lt;&gt;3,$V4&lt;&gt;6,$V4&lt;&gt;7,
                                                                                MONTH(DATE(YEAR($G4),MONTH($G4)+6,DAY($G4)))&lt;=MONTH($Z4),
                                                                                DATE(BC$1,MONTH($Z4),DAY($Z4))&lt;DATE(YEAR($G4),MONTH($G4)+6,DAY($G4))),
                                                                          AND($V4&lt;&gt;3,$V4&lt;&gt;6,$V4&lt;&gt;7,
                                                                            BC$1=YEAR(DATE(YEAR($G4),MONTH($G4)+6,DAY($G4))),
                                                                            DATE(BC$1,MONTH($Z4),DAY($Z4))&gt;DATE(YEAR($G4),MONTH($G4)+6,DAY($G4)))),
                                                                       DATE(YEAR($G4),MONTH($G4)+6,DAY($G4)),
                                                                       IF(AND($V4&lt;&gt;3,$V4&lt;&gt;6,$V4&lt;&gt;7,
                                                                              DATE(YEAR($G4),MONTH($G4)+6,DAY($G4))&gt;=DATE(BC$1,MONTH($Z4),DAY($Z4))),
                                                                           DATE(YEAR($G4),MONTH($G4)+6,DAY($G4)),
                                                                           DATE(BC$1,MONTH($Z4),DAY($Z4)))),
      有給管理簿!$AI$11:$CHC$11,"&lt;="&amp;IF(DATE(BC$1+1,MONTH($Z4),DAY($Z4))-1&gt;EOMONTH(DATE(有給管理簿!$E$10,有給管理簿!$F$10,1),0),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DATE(BC$1+1,MONTH($Z4),DAY($Z4))-1)))</f>
        <v>3</v>
      </c>
      <c r="BF4" s="19">
        <f ca="1">IF(BC$1+2=$AN4,
       $AK4,
       IF(BC$1+1=$AN4,
           $AP4,
           IF(BC4&lt;IF(基本情報!$C$10=TRUE,
                                 IF(BC4&lt;BE4,0,BC4-BE4),
                                 IF(AND(基本情報!$C$3="一斉",基本情報!$C$7="-",EDATE($G4,6)&lt;DATE(YEAR(EDATE($G4,6)),MONTH(基本情報!$C$4),DAY(基本情報!$C$4)),
                                       EDATE($G4,6)&lt;=$AI4,$AI4&lt;DATE(YEAR(EDATE($G4,6)),MONTH(基本情報!$C$4),DAY(基本情報!$C$4)),BC$1=YEAR(EDATE($G4,6))),
                                     $AJ4-$AO4+HLOOKUP(1.5,付与日数一覧!$O$3:$W$8,2+$F4,1),
                                     IF(SUM(BC4,BD4)&lt;BE4,
                                         0,
                                         SUM(BC4,BD4)-BE4))),
               IF(AND(基本情報!$C$3="一斉",基本情報!$C$7="-",EDATE($G4,6)&lt;DATE(YEAR(EDATE($G4,6)),MONTH(基本情報!$C$4),DAY(基本情報!$C$4)),
                      AND(ISERROR(MATCH(BC$1,$BQ$1:$CN$1,0))=FALSE,
                        OR(INDEX($BQ$1:$CN4,ROW(),MATCH(BC$1,$BQ$1:$CN$1,0))=2,INDEX($BQ$1:$CN4,ROW(),MATCH(BC$1,$BQ$1:$CN$1,0))=3,INDEX($BQ$1:$CN4,ROW(),MATCH(BC$1,$BQ$1:$CN$1,0))=4))),
                   BB4,
                   BC4),
               IF(基本情報!$C$10=TRUE,
                   IF(BC4&lt;BE4,0,BC4-BE4),
                   IF(AND(基本情報!$C$3="一斉",基本情報!$C$7="-",EDATE($G4,6)&lt;DATE(YEAR(EDATE($G4,6)),MONTH(基本情報!$C$4),DAY(基本情報!$C$4)),
                       EDATE($G4,6)&lt;=$AI4,$AI4&lt;DATE(YEAR(EDATE($G4,6)),MONTH(基本情報!$C$4),DAY(基本情報!$C$4)),BC$1=YEAR(EDATE($G4,6))),
                           $AJ4-$AO4+HLOOKUP(1.5,付与日数一覧!$O$3:$W$8,2+$F4,1),
                           IF(SUM(BC4,BD4)&lt;BE4,
                               0,
                               SUM(BC4,BD4)-BE4))))))</f>
        <v>18</v>
      </c>
      <c r="BG4" s="19">
        <f>IF(OR(IF(ISERROR(INDEX($BQ$1:$CM4,ROW(),MATCH(IF(INDEX($BQ$1:$CM4,ROW(),MATCH(BG$1,$BQ$1:$CM$1,0)+1)&gt;DATE(BG$1,12,IF(基本情報!$C$12="末",31,基本情報!$C$12)),BG$1-1,BG$1),$BQ$1:$CM$1,0))),
                  0,
                  INDEX($BQ$1:$CM4,ROW(),MATCH(IF(INDEX($BQ$1:$CM4,ROW(),MATCH(BG$1,$BQ$1:$CM$1,0)+1)&gt;DATE(BG$1,12,IF(基本情報!$C$12="末",31,基本情報!$C$12)),BG$1-1,BG$1),$BQ$1:$CM$1,0)))=1,
              INDEX($BQ$1:$CM4,ROW(),MATCH(BG$1,$BQ$1:$CM$1,0))=3,
              INDEX($BQ$1:$CM4,ROW(),MATCH(BG$1,$BQ$1:$CM$1,0))=4),
     0,
     IF(AND($V4&lt;&gt;3,$V4&lt;&gt;6,$V4&lt;&gt;7,
         BG$1 =YEAR($G4),
         AND(基本情報!$C$3="一斉",$G4&lt;=DATE(BG$1,MONTH(基本情報!$C$4),DAY(基本情報!$C$4)),
                                                                   DATE(BG$1,MONTH(基本情報!$C$4),DAY(基本情報!$C$4))&lt;DATE(YEAR($G4),MONTH($G4)+6,DAY($G4)))),
       HLOOKUP(IF(BG$1=YEAR(DATE(YEAR($G4),MONTH($G4)+6,DAY($G4))),0.5,0)
                            -IF(基本情報!$C$12="末",
                                0,
                                IF(AND(基本情報!$C$3="一斉",EDATE($G4,6)=DATE(BG$1,MONTH(EDATE($G4,6)),DAY(EDATE($G4,6))),MONTH(EDATE($G4,6))=12,DAY(EDATE($G4,6))&gt;IF(基本情報!$C$12="末",DAY(EDATE($G4,6)),基本情報!$C$12)),1,0)),
         付与日数一覧!$O$3:$W$8,2+$F4,1),
       HLOOKUP(IF(AND($V4&lt;&gt;3,$V4&lt;&gt;6,$V4&lt;&gt;7,BG$1&lt;YEAR(DATE(YEAR($G4),MONTH($G4)+6,DAY($G4)))),
                              0,
                              IF(AND(基本情報!$C$3="一斉",
                                     OR(AND(基本情報!$C$7="-",DATE(BG$1,MONTH(基本情報!$C$4),DAY(基本情報!$C$4))&lt;$G4),
                                       AND(基本情報!$C$7&lt;&gt;"-",基本情報!$C$7&gt;0,DATE(BG$1,MONTH($J4),DAY($J4))&lt;$G4)),
                                     AND(MONTH(EDATE($G4,6))=12,DAY(EDATE($G4,6))&gt;IF(基本情報!$C$12="末",DAY(EOMONTH(EDATE($G4,6),0)),基本情報!$C$12))=FALSE)=TRUE,
                                  IF(AND(基本情報!$C$3="一斉",基本情報!$C$7="-",DATE(BG$1,MONTH(基本情報!$C$4),DAY(基本情報!$C$4))&lt;$G4),0.5,0),
                                  IF(基本情報!$C$3="法定",
                                      IF($H4&gt;=10,
                                          IF($G4&gt;DATE(BG$1,MONTH($J4),DAY($J4)),0,DATEDIF($G4,DATE(BG$1,MONTH($J4),DAY($J4)),"m")/12+0.5),
                                          DATEDIF($G4,DATE(BG$1,MONTH($J4),DAY($J4)),"m")/12)
                                        -IF($K4&lt;MONTH($J4),1,0),
                                      IF(AND(基本情報!$C$7&lt;&gt;"-",基本情報!$C$7&gt;0)=TRUE,
                                          IF(DATE(BG$1,MONTH($J4),DAY($J4))&lt;$G4,0,DATEDIF($G4,DATE(BG$1,MONTH($J4),DAY($J4)),"m")/12+0.5),
                                          IF(DATE(YEAR($G4),MONTH($G4)+6,DAY($G4))&gt;=DATE(BG$1,MONTH(基本情報!$C$4),DAY(基本情報!$C$4)),
                                              DATEDIF($G4,IF($G4&lt;DATE(BG$1,MONTH($J4),DAY($J4)),DATE(BG$1,MONTH($J4),DAY($J4)),DATE(BG$1+1,MONTH($J4),DAY($J4))),"m")/12
                                                +IF(DATE(YEAR($G4),MONTH($G4)+6,DAY($G4))&lt;DATE(BG$1,MONTH(基本情報!$C$4),DAY(基本情報!$C$4)),1.5,0.5),
                                              DATEDIF($G4,DATE(BG$1,MONTH(基本情報!$C$4),DAY(基本情報!$C$4)),"m")/12
                                                +IF(DATE(YEAR($G4),MONTH($G4)+6,DAY($G4))
                                                  =DATE(YEAR(DATE(YEAR($G4),MONTH($G4)+6,DAY($G4))),MONTH(基本情報!$C$4),DAY(基本情報!$C$4)),0,1)))
                                        -IF(基本情報!$C$12="末",
                                               0,
                                               IF(AND(EDATE($G4,6)=DATE(BG$1,MONTH(EDATE($G4,6)),DAY(EDATE($G4,6))),MONTH(EDATE($G4,6))=12,DAY(EDATE($G4,6))&gt;基本情報!$C$12),1,0))))),
         付与日数一覧!$O$3:$W$8,2+$F4,1)))
  +IF(OR(INDEX($BQ$1:$CM4,ROW(),MATCH(BG$1,$BQ$1:$CM$1,0))=2,INDEX($BQ$1:$CM4,ROW(),MATCH(BG$1,$BQ$1:$CM$1,0))=4),0,IF(基本情報!$C$3="一斉",
      IF(AND(基本情報!$C$7&lt;&gt;"-",基本情報!$C$7&gt;0)=FALSE,
          IF(OR(BG$1=YEAR(DATE(YEAR($G4),MONTH($G4)+6,DAY($G4))),
                 IF(基本情報!$C$12="末",
                     FALSE,
                     BG$1=IF(DATE(YEAR($G4),MONTH($G4)+6,DAY($G4))&gt;DATE(YEAR(DATE(YEAR($G4),MONTH($G4)+6,DAY($G4))),12,基本情報!$C$12),
                                  YEAR(DATE(YEAR($G4),MONTH($G4)+6,DAY($G4)))+1,
                                  YEAR(DATE(YEAR($G4),MONTH($G4)+6,DAY($G4)))))),
              IF(DATE(BG$1,MONTH(基本情報!$C$4),DAY(基本情報!$C$4))&gt;DATE(YEAR($G4),MONTH($G4)+6,DAY($G4)),
                  HLOOKUP(0.5,付与日数一覧!$O$3:$W$8,2+$F4,1),
                  0),
              0),
          0),
      0))</f>
        <v>20</v>
      </c>
      <c r="BH4" s="19">
        <f ca="1">IF(BG$1=$AN4,$AP4,IF(BG$1=有給管理簿!$AH$1,0,BF4) )</f>
        <v>18</v>
      </c>
      <c r="BI4" s="19">
        <f ca="1">IF(ISERROR(MATCH($A4,有給管理簿!$A:$A,0)),
    0,
    SUMIFS(INDIRECT("有給管理簿!R" &amp; MATCH($A4,有給管理簿!$A:$A,0) &amp; "C35:R" &amp; MATCH($A4,有給管理簿!$A:$A,0) &amp; "C2239",0),
      有給管理簿!$AI$11:$CHC$11,"&gt;="&amp;IF(OR(AND($V4&lt;&gt;3,$V4&lt;&gt;6,$V4&lt;&gt;7,
                                                                                MONTH(DATE(YEAR($G4),MONTH($G4)+6,DAY($G4)))&lt;=MONTH($Z4),
                                                                                DATE(BG$1,MONTH($Z4),DAY($Z4))&lt;DATE(YEAR($G4),MONTH($G4)+6,DAY($G4))),
                                                                          AND($V4&lt;&gt;3,$V4&lt;&gt;6,$V4&lt;&gt;7,
                                                                            BG$1=YEAR(DATE(YEAR($G4),MONTH($G4)+6,DAY($G4))),
                                                                            DATE(BG$1,MONTH($Z4),DAY($Z4))&gt;DATE(YEAR($G4),MONTH($G4)+6,DAY($G4)))),
                                                                       DATE(YEAR($G4),MONTH($G4)+6,DAY($G4)),
                                                                       IF(AND($V4&lt;&gt;3,$V4&lt;&gt;6,$V4&lt;&gt;7,
                                                                              DATE(YEAR($G4),MONTH($G4)+6,DAY($G4))&gt;=DATE(BG$1,MONTH($Z4),DAY($Z4))),
                                                                           DATE(YEAR($G4),MONTH($G4)+6,DAY($G4)),
                                                                           DATE(BG$1,MONTH($Z4),DAY($Z4)))),
      有給管理簿!$AI$11:$CHC$11,"&lt;="&amp;IF(DATE(BG$1+1,MONTH($Z4),DAY($Z4))-1&gt;EOMONTH(DATE(有給管理簿!$E$10,有給管理簿!$F$10,1),0),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DATE(BG$1+1,MONTH($Z4),DAY($Z4))-1)))</f>
        <v>2</v>
      </c>
      <c r="BJ4" s="19">
        <f ca="1">IF(BG$1+2=$AN4,
       $AK4,
       IF(BG$1+1=$AN4,
           $AP4,
           IF(BG4&lt;IF(基本情報!$C$10=TRUE,
                                 IF(BG4&lt;BI4,0,BG4-BI4),
                                 IF(AND(基本情報!$C$3="一斉",基本情報!$C$7="-",EDATE($G4,6)&lt;DATE(YEAR(EDATE($G4,6)),MONTH(基本情報!$C$4),DAY(基本情報!$C$4)),
                                       EDATE($G4,6)&lt;=$AI4,$AI4&lt;DATE(YEAR(EDATE($G4,6)),MONTH(基本情報!$C$4),DAY(基本情報!$C$4)),BG$1=YEAR(EDATE($G4,6))),
                                     $AJ4-$AO4+HLOOKUP(1.5,付与日数一覧!$O$3:$W$8,2+$F4,1),
                                     IF(SUM(BG4,BH4)&lt;BI4,
                                         0,
                                         SUM(BG4,BH4)-BI4))),
               IF(AND(基本情報!$C$3="一斉",基本情報!$C$7="-",EDATE($G4,6)&lt;DATE(YEAR(EDATE($G4,6)),MONTH(基本情報!$C$4),DAY(基本情報!$C$4)),
                      AND(ISERROR(MATCH(BG$1,$BQ$1:$CN$1,0))=FALSE,
                        OR(INDEX($BQ$1:$CN4,ROW(),MATCH(BG$1,$BQ$1:$CN$1,0))=2,INDEX($BQ$1:$CN4,ROW(),MATCH(BG$1,$BQ$1:$CN$1,0))=3,INDEX($BQ$1:$CN4,ROW(),MATCH(BG$1,$BQ$1:$CN$1,0))=4))),
                   BF4,
                   BG4),
               IF(基本情報!$C$10=TRUE,
                   IF(BG4&lt;BI4,0,BG4-BI4),
                   IF(AND(基本情報!$C$3="一斉",基本情報!$C$7="-",EDATE($G4,6)&lt;DATE(YEAR(EDATE($G4,6)),MONTH(基本情報!$C$4),DAY(基本情報!$C$4)),
                       EDATE($G4,6)&lt;=$AI4,$AI4&lt;DATE(YEAR(EDATE($G4,6)),MONTH(基本情報!$C$4),DAY(基本情報!$C$4)),BG$1=YEAR(EDATE($G4,6))),
                           $AJ4-$AO4+HLOOKUP(1.5,付与日数一覧!$O$3:$W$8,2+$F4,1),
                           IF(SUM(BG4,BH4)&lt;BI4,
                               0,
                               SUM(BG4,BH4)-BI4))))))</f>
        <v>20</v>
      </c>
      <c r="BK4" s="19">
        <f>IF(OR(IF(ISERROR(INDEX($BQ$1:$CM4,ROW(),MATCH(IF(INDEX($BQ$1:$CM4,ROW(),MATCH(BK$1,$BQ$1:$CM$1,0)+1)&gt;DATE(BK$1,12,IF(基本情報!$C$12="末",31,基本情報!$C$12)),BK$1-1,BK$1),$BQ$1:$CM$1,0))),
                  0,
                  INDEX($BQ$1:$CM4,ROW(),MATCH(IF(INDEX($BQ$1:$CM4,ROW(),MATCH(BK$1,$BQ$1:$CM$1,0)+1)&gt;DATE(BK$1,12,IF(基本情報!$C$12="末",31,基本情報!$C$12)),BK$1-1,BK$1),$BQ$1:$CM$1,0)))=1,
              INDEX($BQ$1:$CM4,ROW(),MATCH(BK$1,$BQ$1:$CM$1,0))=3,
              INDEX($BQ$1:$CM4,ROW(),MATCH(BK$1,$BQ$1:$CM$1,0))=4),
     0,
     IF(AND($V4&lt;&gt;3,$V4&lt;&gt;6,$V4&lt;&gt;7,
         BK$1 =YEAR($G4),
         AND(基本情報!$C$3="一斉",$G4&lt;=DATE(BK$1,MONTH(基本情報!$C$4),DAY(基本情報!$C$4)),
                                                                   DATE(BK$1,MONTH(基本情報!$C$4),DAY(基本情報!$C$4))&lt;DATE(YEAR($G4),MONTH($G4)+6,DAY($G4)))),
       HLOOKUP(IF(BK$1=YEAR(DATE(YEAR($G4),MONTH($G4)+6,DAY($G4))),0.5,0)
                            -IF(基本情報!$C$12="末",
                                0,
                                IF(AND(基本情報!$C$3="一斉",EDATE($G4,6)=DATE(BK$1,MONTH(EDATE($G4,6)),DAY(EDATE($G4,6))),MONTH(EDATE($G4,6))=12,DAY(EDATE($G4,6))&gt;IF(基本情報!$C$12="末",DAY(EDATE($G4,6)),基本情報!$C$12)),1,0)),
         付与日数一覧!$O$3:$W$8,2+$F4,1),
       HLOOKUP(IF(AND($V4&lt;&gt;3,$V4&lt;&gt;6,$V4&lt;&gt;7,BK$1&lt;YEAR(DATE(YEAR($G4),MONTH($G4)+6,DAY($G4)))),
                              0,
                              IF(AND(基本情報!$C$3="一斉",
                                     OR(AND(基本情報!$C$7="-",DATE(BK$1,MONTH(基本情報!$C$4),DAY(基本情報!$C$4))&lt;$G4),
                                       AND(基本情報!$C$7&lt;&gt;"-",基本情報!$C$7&gt;0,DATE(BK$1,MONTH($J4),DAY($J4))&lt;$G4)),
                                     AND(MONTH(EDATE($G4,6))=12,DAY(EDATE($G4,6))&gt;IF(基本情報!$C$12="末",DAY(EOMONTH(EDATE($G4,6),0)),基本情報!$C$12))=FALSE)=TRUE,
                                  IF(AND(基本情報!$C$3="一斉",基本情報!$C$7="-",DATE(BK$1,MONTH(基本情報!$C$4),DAY(基本情報!$C$4))&lt;$G4),0.5,0),
                                  IF(基本情報!$C$3="法定",
                                      IF($H4&gt;=10,
                                          IF($G4&gt;DATE(BK$1,MONTH($J4),DAY($J4)),0,DATEDIF($G4,DATE(BK$1,MONTH($J4),DAY($J4)),"m")/12+0.5),
                                          DATEDIF($G4,DATE(BK$1,MONTH($J4),DAY($J4)),"m")/12)
                                        -IF($K4&lt;MONTH($J4),1,0),
                                      IF(AND(基本情報!$C$7&lt;&gt;"-",基本情報!$C$7&gt;0)=TRUE,
                                          IF(DATE(BK$1,MONTH($J4),DAY($J4))&lt;$G4,0,DATEDIF($G4,DATE(BK$1,MONTH($J4),DAY($J4)),"m")/12+0.5),
                                          IF(DATE(YEAR($G4),MONTH($G4)+6,DAY($G4))&gt;=DATE(BK$1,MONTH(基本情報!$C$4),DAY(基本情報!$C$4)),
                                              DATEDIF($G4,IF($G4&lt;DATE(BK$1,MONTH($J4),DAY($J4)),DATE(BK$1,MONTH($J4),DAY($J4)),DATE(BK$1+1,MONTH($J4),DAY($J4))),"m")/12
                                                +IF(DATE(YEAR($G4),MONTH($G4)+6,DAY($G4))&lt;DATE(BK$1,MONTH(基本情報!$C$4),DAY(基本情報!$C$4)),1.5,0.5),
                                              DATEDIF($G4,DATE(BK$1,MONTH(基本情報!$C$4),DAY(基本情報!$C$4)),"m")/12
                                                +IF(DATE(YEAR($G4),MONTH($G4)+6,DAY($G4))
                                                  =DATE(YEAR(DATE(YEAR($G4),MONTH($G4)+6,DAY($G4))),MONTH(基本情報!$C$4),DAY(基本情報!$C$4)),0,1)))
                                        -IF(基本情報!$C$12="末",
                                               0,
                                               IF(AND(EDATE($G4,6)=DATE(BK$1,MONTH(EDATE($G4,6)),DAY(EDATE($G4,6))),MONTH(EDATE($G4,6))=12,DAY(EDATE($G4,6))&gt;基本情報!$C$12),1,0))))),
         付与日数一覧!$O$3:$W$8,2+$F4,1)))
  +IF(OR(INDEX($BQ$1:$CM4,ROW(),MATCH(BK$1,$BQ$1:$CM$1,0))=2,INDEX($BQ$1:$CM4,ROW(),MATCH(BK$1,$BQ$1:$CM$1,0))=4),0,IF(基本情報!$C$3="一斉",
      IF(AND(基本情報!$C$7&lt;&gt;"-",基本情報!$C$7&gt;0)=FALSE,
          IF(OR(BK$1=YEAR(DATE(YEAR($G4),MONTH($G4)+6,DAY($G4))),
                 IF(基本情報!$C$12="末",
                     FALSE,
                     BK$1=IF(DATE(YEAR($G4),MONTH($G4)+6,DAY($G4))&gt;DATE(YEAR(DATE(YEAR($G4),MONTH($G4)+6,DAY($G4))),12,基本情報!$C$12),
                                  YEAR(DATE(YEAR($G4),MONTH($G4)+6,DAY($G4)))+1,
                                  YEAR(DATE(YEAR($G4),MONTH($G4)+6,DAY($G4)))))),
              IF(DATE(BK$1,MONTH(基本情報!$C$4),DAY(基本情報!$C$4))&gt;DATE(YEAR($G4),MONTH($G4)+6,DAY($G4)),
                  HLOOKUP(0.5,付与日数一覧!$O$3:$W$8,2+$F4,1),
                  0),
              0),
          0),
      0))</f>
        <v>20</v>
      </c>
      <c r="BL4" s="19">
        <f ca="1">IF(BK$1=$AN4,$AP4,IF(BK$1=有給管理簿!$AH$1,0,BJ4) )</f>
        <v>20</v>
      </c>
      <c r="BM4" s="19">
        <f ca="1">IF(ISERROR(MATCH($A4,有給管理簿!$A:$A,0)),
    0,
    SUMIFS(INDIRECT("有給管理簿!R" &amp; MATCH($A4,有給管理簿!$A:$A,0) &amp; "C35:R" &amp; MATCH($A4,有給管理簿!$A:$A,0) &amp; "C2239",0),
      有給管理簿!$AI$11:$CHC$11,"&gt;="&amp;IF(OR(AND($V4&lt;&gt;3,$V4&lt;&gt;6,$V4&lt;&gt;7,
                                                                                MONTH(DATE(YEAR($G4),MONTH($G4)+6,DAY($G4)))&lt;=MONTH($Z4),
                                                                                DATE(BK$1,MONTH($Z4),DAY($Z4))&lt;DATE(YEAR($G4),MONTH($G4)+6,DAY($G4))),
                                                                          AND($V4&lt;&gt;3,$V4&lt;&gt;6,$V4&lt;&gt;7,
                                                                            BK$1=YEAR(DATE(YEAR($G4),MONTH($G4)+6,DAY($G4))),
                                                                            DATE(BK$1,MONTH($Z4),DAY($Z4))&gt;DATE(YEAR($G4),MONTH($G4)+6,DAY($G4)))),
                                                                       DATE(YEAR($G4),MONTH($G4)+6,DAY($G4)),
                                                                       IF(AND($V4&lt;&gt;3,$V4&lt;&gt;6,$V4&lt;&gt;7,
                                                                              DATE(YEAR($G4),MONTH($G4)+6,DAY($G4))&gt;=DATE(BK$1,MONTH($Z4),DAY($Z4))),
                                                                           DATE(YEAR($G4),MONTH($G4)+6,DAY($G4)),
                                                                           DATE(BK$1,MONTH($Z4),DAY($Z4)))),
      有給管理簿!$AI$11:$CHC$11,"&lt;="&amp;IF(DATE(BK$1+1,MONTH($Z4),DAY($Z4))-1&gt;EOMONTH(DATE(有給管理簿!$E$10,有給管理簿!$F$10,1),0),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DATE(BK$1+1,MONTH($Z4),DAY($Z4))-1)))</f>
        <v>2</v>
      </c>
      <c r="BN4" s="19">
        <f ca="1">IF(BK$1+2=$AN4,
       $AK4,
       IF(BK$1+1=$AN4,
           $AP4,
           IF(BK4&lt;IF(基本情報!$C$10=TRUE,
                                 IF(BK4&lt;BM4,0,BK4-BM4),
                                 IF(AND(基本情報!$C$3="一斉",基本情報!$C$7="-",EDATE($G4,6)&lt;DATE(YEAR(EDATE($G4,6)),MONTH(基本情報!$C$4),DAY(基本情報!$C$4)),
                                       EDATE($G4,6)&lt;=$AI4,$AI4&lt;DATE(YEAR(EDATE($G4,6)),MONTH(基本情報!$C$4),DAY(基本情報!$C$4)),BK$1=YEAR(EDATE($G4,6))),
                                     $AJ4-$AO4+HLOOKUP(1.5,付与日数一覧!$O$3:$W$8,2+$F4,1),
                                     IF(SUM(BK4,BL4)&lt;BM4,
                                         0,
                                         SUM(BK4,BL4)-BM4))),
               IF(AND(基本情報!$C$3="一斉",基本情報!$C$7="-",EDATE($G4,6)&lt;DATE(YEAR(EDATE($G4,6)),MONTH(基本情報!$C$4),DAY(基本情報!$C$4)),
                      AND(ISERROR(MATCH(BK$1,$BQ$1:$CN$1,0))=FALSE,
                        OR(INDEX($BQ$1:$CN4,ROW(),MATCH(BK$1,$BQ$1:$CN$1,0))=2,INDEX($BQ$1:$CN4,ROW(),MATCH(BK$1,$BQ$1:$CN$1,0))=3,INDEX($BQ$1:$CN4,ROW(),MATCH(BK$1,$BQ$1:$CN$1,0))=4))),
                   BJ4,
                   BK4),
               IF(基本情報!$C$10=TRUE,
                   IF(BK4&lt;BM4,0,BK4-BM4),
                   IF(AND(基本情報!$C$3="一斉",基本情報!$C$7="-",EDATE($G4,6)&lt;DATE(YEAR(EDATE($G4,6)),MONTH(基本情報!$C$4),DAY(基本情報!$C$4)),
                       EDATE($G4,6)&lt;=$AI4,$AI4&lt;DATE(YEAR(EDATE($G4,6)),MONTH(基本情報!$C$4),DAY(基本情報!$C$4)),BK$1=YEAR(EDATE($G4,6))),
                           $AJ4-$AO4+HLOOKUP(1.5,付与日数一覧!$O$3:$W$8,2+$F4,1),
                           IF(SUM(BK4,BL4)&lt;BM4,
                               0,
                               SUM(BK4,BL4)-BM4))))))</f>
        <v>20</v>
      </c>
      <c r="BR4" s="57">
        <f>IF(基本情報!$C$3="法定",
       IF($V4=3,
           IF($G4&lt;=DATE(BQ$1,MONTH($G4),DAY($G4)),DATE(BQ$1,MONTH($G4),DAY($G4)),0),
           IF($G4&lt;=DATE(BQ$1,MONTH(EDATE($G4,6)),DAY(EDATE($G4,6))),DATE(BQ$1,MONTH(EDATE($G4,6)),DAY(EDATE($G4,6))),0)),
       IF(基本情報!$C$7="-",
           IF(DATE(BQ$1,MONTH(EDATE($G4,6)),DAY(EDATE($G4,6)))=EDATE($G4,6),
               IF(AND(BQ$1=YEAR(EDATE($G4,6)),IF(基本情報!$C$12="末",FALSE,DATE(BQ$1,MONTH(EDATE($G4,6)),DAY(EDATE($G4,6)))&gt;DATE(BQ$1,12,基本情報!$C$12))),
                   0,
                   DATE(BQ$1,MONTH(EDATE($G4,6)),DAY(EDATE($G4,6)))),
               IF(EDATE($G4,6)&lt;DATE(BQ$1,MONTH(基本情報!$C$4),DAY(基本情報!$C$4)),
                   IF(AND(BQ$1-1=YEAR(EDATE($G4,6)),IF(基本情報!$C$12="末",FALSE,DATE(BQ$1-1,MONTH(EDATE($G4,6)),DAY(EDATE($G4,6)))&gt;DATE(BQ$1-1,12,基本情報!$C$12))),
                       DATE(BQ$1-1,MONTH(EDATE($G4,6)),DAY(EDATE($G4,6))),
                       DATE(BQ$1,MONTH(基本情報!$C$4),DAY(基本情報!$C$4))),
                   IF($G4&lt;=DATE(BQ$1,MONTH(EDATE($G4,6)),DAY(EDATE($G4,6))),DATE(BQ$1,MONTH(EDATE($G4,6)),DAY(EDATE($G4,6))),0))),
           IF($G4&lt;=IF(DATE(BQ$1,MONTH(基本情報!$C$4),DAY(基本情報!$C$4))
                           &lt;DATE(BQ$1,MONTH(基本情報!$C$7),DAY(基本情報!$C$7)),
                             IF(AND(DATE(BQ$1,MONTH(基本情報!$C$4),DAY(基本情報!$C$4))&lt;=DATE(BQ$1,MONTH($G4),DAY($G4)),
                                   DATE(BQ$1,MONTH($G4),DAY($G4))&lt;DATE(BQ$1,MONTH(基本情報!$C$7),DAY(基本情報!$C$7)))=TRUE,
                                 DATE(BQ$1,MONTH(基本情報!$C$7),DAY(基本情報!$C$7)),
                                 IF($G4&gt;DATE(BQ$1,MONTH(基本情報!$C$4),DAY(基本情報!$C$4)),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IF(AND(DATE(BQ$1,MONTH(基本情報!$C$7),DAY(基本情報!$C$7))&lt;=DATE(BQ$1,MONTH($G4),DAY($G4)),
                                    DATE(BQ$1,MONTH($G4),DAY($G4))&lt;DATE(BQ$1,MONTH(基本情報!$C$4),DAY(基本情報!$C$4)))=TRUE,
                                 DATE(BQ$1,MONTH(基本情報!$C$4),DAY(基本情報!$C$4)),
                                 IF($G4&gt;DATE(BQ$1,MONTH(基本情報!$C$7),DAY(基本情報!$C$7)),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IF(AND(DATE(BQ$1,MONTH(基本情報!$C$4),DAY(基本情報!$C$4))&lt;=DATE(BQ$1,MONTH($G4),DAY($G4)),
                      DATE(BQ$1,MONTH($G4),DAY($G4))&lt;DATE(BQ$1,MONTH(基本情報!$C$7),DAY(基本情報!$C$7)))=TRUE,
                   DATE(BQ$1,MONTH(基本情報!$C$7),DAY(基本情報!$C$7)),
                   IF($G4&gt;DATE(BQ$1,MONTH(基本情報!$C$4),DAY(基本情報!$C$4)),
                       0,
                       DATE(BQ$1,MONTH(基本情報!$C$4),DAY(基本情報!$C$4)))),
               IF(AND(DATE(BQ$1,MONTH(基本情報!$C$7),DAY(基本情報!$C$7))&lt;=DATE(BQ$1,MONTH($G4),DAY($G4)),
                      DATE(BQ$1,MONTH($G4),DAY($G4))&lt;DATE(BQ$1,MONTH(基本情報!$C$4),DAY(基本情報!$C$4)))=TRUE,
                   DATE(BQ$1,MONTH(基本情報!$C$4),DAY(基本情報!$C$4)),
                   IF($G4&gt;DATE(BQ$1,MONTH(基本情報!$C$7),DAY(基本情報!$C$7)),
                       0,
                       DATE(BQ$1,MONTH(基本情報!$C$7),DAY(基本情報!$C$7))))),
           0)))</f>
        <v>43983</v>
      </c>
      <c r="BS4" s="57">
        <f>IF(AND(OR($V4=4,$V4=5),BR4=EDATE($G4,6)),
       IF(DATE(BQ$1,MONTH(基本情報!$C$4),DAY(基本情報!$C$4))&gt;EDATE($G4,6),
           DATE(BQ$1,MONTH(基本情報!$C$4),DAY(基本情報!$C$4)),
           0),
       IF(AND(基本情報!$C$3="一斉",基本情報!$C$7="-",
              BR4=EDATE($G4,6),
              DATE(BQ$1,MONTH(基本情報!$C$4),DAY(基本情報!$C$4))&gt;EDATE($G4,6)),
           DATE(BQ$1,MONTH(基本情報!$C$4),DAY(基本情報!$C$4)),
           0))</f>
        <v>0</v>
      </c>
      <c r="BV4" s="57">
        <f>IF(基本情報!$C$3="法定",
       IF($V4=3,
           IF($G4&lt;=DATE(BU$1,MONTH($G4),DAY($G4)),DATE(BU$1,MONTH($G4),DAY($G4)),0),
           IF($G4&lt;=DATE(BU$1,MONTH(EDATE($G4,6)),DAY(EDATE($G4,6))),DATE(BU$1,MONTH(EDATE($G4,6)),DAY(EDATE($G4,6))),0)),
       IF(基本情報!$C$7="-",
           IF(DATE(BU$1,MONTH(EDATE($G4,6)),DAY(EDATE($G4,6)))=EDATE($G4,6),
               IF(AND(BU$1=YEAR(EDATE($G4,6)),IF(基本情報!$C$12="末",FALSE,DATE(BU$1,MONTH(EDATE($G4,6)),DAY(EDATE($G4,6)))&gt;DATE(BU$1,12,基本情報!$C$12))),
                   0,
                   DATE(BU$1,MONTH(EDATE($G4,6)),DAY(EDATE($G4,6)))),
               IF(EDATE($G4,6)&lt;DATE(BU$1,MONTH(基本情報!$C$4),DAY(基本情報!$C$4)),
                   IF(AND(BU$1-1=YEAR(EDATE($G4,6)),IF(基本情報!$C$12="末",FALSE,DATE(BU$1-1,MONTH(EDATE($G4,6)),DAY(EDATE($G4,6)))&gt;DATE(BU$1-1,12,基本情報!$C$12))),
                       DATE(BU$1-1,MONTH(EDATE($G4,6)),DAY(EDATE($G4,6))),
                       DATE(BU$1,MONTH(基本情報!$C$4),DAY(基本情報!$C$4))),
                   IF($G4&lt;=DATE(BU$1,MONTH(EDATE($G4,6)),DAY(EDATE($G4,6))),DATE(BU$1,MONTH(EDATE($G4,6)),DAY(EDATE($G4,6))),0))),
           IF($G4&lt;=IF(DATE(BU$1,MONTH(基本情報!$C$4),DAY(基本情報!$C$4))
                           &lt;DATE(BU$1,MONTH(基本情報!$C$7),DAY(基本情報!$C$7)),
                             IF(AND(DATE(BU$1,MONTH(基本情報!$C$4),DAY(基本情報!$C$4))&lt;=DATE(BU$1,MONTH($G4),DAY($G4)),
                                   DATE(BU$1,MONTH($G4),DAY($G4))&lt;DATE(BU$1,MONTH(基本情報!$C$7),DAY(基本情報!$C$7)))=TRUE,
                                 DATE(BU$1,MONTH(基本情報!$C$7),DAY(基本情報!$C$7)),
                                 IF($G4&gt;DATE(BU$1,MONTH(基本情報!$C$4),DAY(基本情報!$C$4)),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IF(AND(DATE(BU$1,MONTH(基本情報!$C$7),DAY(基本情報!$C$7))&lt;=DATE(BU$1,MONTH($G4),DAY($G4)),
                                    DATE(BU$1,MONTH($G4),DAY($G4))&lt;DATE(BU$1,MONTH(基本情報!$C$4),DAY(基本情報!$C$4)))=TRUE,
                                 DATE(BU$1,MONTH(基本情報!$C$4),DAY(基本情報!$C$4)),
                                 IF($G4&gt;DATE(BU$1,MONTH(基本情報!$C$7),DAY(基本情報!$C$7)),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IF(AND(DATE(BU$1,MONTH(基本情報!$C$4),DAY(基本情報!$C$4))&lt;=DATE(BU$1,MONTH($G4),DAY($G4)),
                      DATE(BU$1,MONTH($G4),DAY($G4))&lt;DATE(BU$1,MONTH(基本情報!$C$7),DAY(基本情報!$C$7)))=TRUE,
                   DATE(BU$1,MONTH(基本情報!$C$7),DAY(基本情報!$C$7)),
                   IF($G4&gt;DATE(BU$1,MONTH(基本情報!$C$4),DAY(基本情報!$C$4)),
                       0,
                       DATE(BU$1,MONTH(基本情報!$C$4),DAY(基本情報!$C$4)))),
               IF(AND(DATE(BU$1,MONTH(基本情報!$C$7),DAY(基本情報!$C$7))&lt;=DATE(BU$1,MONTH($G4),DAY($G4)),
                      DATE(BU$1,MONTH($G4),DAY($G4))&lt;DATE(BU$1,MONTH(基本情報!$C$4),DAY(基本情報!$C$4)))=TRUE,
                   DATE(BU$1,MONTH(基本情報!$C$4),DAY(基本情報!$C$4)),
                   IF($G4&gt;DATE(BU$1,MONTH(基本情報!$C$7),DAY(基本情報!$C$7)),
                       0,
                       DATE(BU$1,MONTH(基本情報!$C$7),DAY(基本情報!$C$7))))),
           0)))</f>
        <v>44348</v>
      </c>
      <c r="BW4" s="57">
        <f>IF(AND(OR($V4=4,$V4=5),BV4=EDATE($G4,6)),
       IF(DATE(BU$1,MONTH(基本情報!$C$4),DAY(基本情報!$C$4))&gt;EDATE($G4,6),
           DATE(BU$1,MONTH(基本情報!$C$4),DAY(基本情報!$C$4)),
           0),
       IF(AND(基本情報!$C$3="一斉",基本情報!$C$7="-",
              BV4=EDATE($G4,6),
              DATE(BU$1,MONTH(基本情報!$C$4),DAY(基本情報!$C$4))&gt;EDATE($G4,6)),
           DATE(BU$1,MONTH(基本情報!$C$4),DAY(基本情報!$C$4)),
           0))</f>
        <v>0</v>
      </c>
      <c r="BZ4" s="57">
        <f>IF(基本情報!$C$3="法定",
       IF($V4=3,
           IF($G4&lt;=DATE(BY$1,MONTH($G4),DAY($G4)),DATE(BY$1,MONTH($G4),DAY($G4)),0),
           IF($G4&lt;=DATE(BY$1,MONTH(EDATE($G4,6)),DAY(EDATE($G4,6))),DATE(BY$1,MONTH(EDATE($G4,6)),DAY(EDATE($G4,6))),0)),
       IF(基本情報!$C$7="-",
           IF(DATE(BY$1,MONTH(EDATE($G4,6)),DAY(EDATE($G4,6)))=EDATE($G4,6),
               IF(AND(BY$1=YEAR(EDATE($G4,6)),IF(基本情報!$C$12="末",FALSE,DATE(BY$1,MONTH(EDATE($G4,6)),DAY(EDATE($G4,6)))&gt;DATE(BY$1,12,基本情報!$C$12))),
                   0,
                   DATE(BY$1,MONTH(EDATE($G4,6)),DAY(EDATE($G4,6)))),
               IF(EDATE($G4,6)&lt;DATE(BY$1,MONTH(基本情報!$C$4),DAY(基本情報!$C$4)),
                   IF(AND(BY$1-1=YEAR(EDATE($G4,6)),IF(基本情報!$C$12="末",FALSE,DATE(BY$1-1,MONTH(EDATE($G4,6)),DAY(EDATE($G4,6)))&gt;DATE(BY$1-1,12,基本情報!$C$12))),
                       DATE(BY$1-1,MONTH(EDATE($G4,6)),DAY(EDATE($G4,6))),
                       DATE(BY$1,MONTH(基本情報!$C$4),DAY(基本情報!$C$4))),
                   IF($G4&lt;=DATE(BY$1,MONTH(EDATE($G4,6)),DAY(EDATE($G4,6))),DATE(BY$1,MONTH(EDATE($G4,6)),DAY(EDATE($G4,6))),0))),
           IF($G4&lt;=IF(DATE(BY$1,MONTH(基本情報!$C$4),DAY(基本情報!$C$4))
                           &lt;DATE(BY$1,MONTH(基本情報!$C$7),DAY(基本情報!$C$7)),
                             IF(AND(DATE(BY$1,MONTH(基本情報!$C$4),DAY(基本情報!$C$4))&lt;=DATE(BY$1,MONTH($G4),DAY($G4)),
                                   DATE(BY$1,MONTH($G4),DAY($G4))&lt;DATE(BY$1,MONTH(基本情報!$C$7),DAY(基本情報!$C$7)))=TRUE,
                                 DATE(BY$1,MONTH(基本情報!$C$7),DAY(基本情報!$C$7)),
                                 IF($G4&gt;DATE(BY$1,MONTH(基本情報!$C$4),DAY(基本情報!$C$4)),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IF(AND(DATE(BY$1,MONTH(基本情報!$C$7),DAY(基本情報!$C$7))&lt;=DATE(BY$1,MONTH($G4),DAY($G4)),
                                    DATE(BY$1,MONTH($G4),DAY($G4))&lt;DATE(BY$1,MONTH(基本情報!$C$4),DAY(基本情報!$C$4)))=TRUE,
                                 DATE(BY$1,MONTH(基本情報!$C$4),DAY(基本情報!$C$4)),
                                 IF($G4&gt;DATE(BY$1,MONTH(基本情報!$C$7),DAY(基本情報!$C$7)),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IF(AND(DATE(BY$1,MONTH(基本情報!$C$4),DAY(基本情報!$C$4))&lt;=DATE(BY$1,MONTH($G4),DAY($G4)),
                      DATE(BY$1,MONTH($G4),DAY($G4))&lt;DATE(BY$1,MONTH(基本情報!$C$7),DAY(基本情報!$C$7)))=TRUE,
                   DATE(BY$1,MONTH(基本情報!$C$7),DAY(基本情報!$C$7)),
                   IF($G4&gt;DATE(BY$1,MONTH(基本情報!$C$4),DAY(基本情報!$C$4)),
                       0,
                       DATE(BY$1,MONTH(基本情報!$C$4),DAY(基本情報!$C$4)))),
               IF(AND(DATE(BY$1,MONTH(基本情報!$C$7),DAY(基本情報!$C$7))&lt;=DATE(BY$1,MONTH($G4),DAY($G4)),
                      DATE(BY$1,MONTH($G4),DAY($G4))&lt;DATE(BY$1,MONTH(基本情報!$C$4),DAY(基本情報!$C$4)))=TRUE,
                   DATE(BY$1,MONTH(基本情報!$C$4),DAY(基本情報!$C$4)),
                   IF($G4&gt;DATE(BY$1,MONTH(基本情報!$C$7),DAY(基本情報!$C$7)),
                       0,
                       DATE(BY$1,MONTH(基本情報!$C$7),DAY(基本情報!$C$7))))),
           0)))</f>
        <v>44713</v>
      </c>
      <c r="CA4" s="57">
        <f>IF(AND(OR($V4=4,$V4=5),BZ4=EDATE($G4,6)),
       IF(DATE(BY$1,MONTH(基本情報!$C$4),DAY(基本情報!$C$4))&gt;EDATE($G4,6),
           DATE(BY$1,MONTH(基本情報!$C$4),DAY(基本情報!$C$4)),
           0),
       IF(AND(基本情報!$C$3="一斉",基本情報!$C$7="-",
              BZ4=EDATE($G4,6),
              DATE(BY$1,MONTH(基本情報!$C$4),DAY(基本情報!$C$4))&gt;EDATE($G4,6)),
           DATE(BY$1,MONTH(基本情報!$C$4),DAY(基本情報!$C$4)),
           0))</f>
        <v>0</v>
      </c>
      <c r="CD4" s="57">
        <f>IF(基本情報!$C$3="法定",
       IF($V4=3,
           IF($G4&lt;=DATE(CC$1,MONTH($G4),DAY($G4)),DATE(CC$1,MONTH($G4),DAY($G4)),0),
           IF($G4&lt;=DATE(CC$1,MONTH(EDATE($G4,6)),DAY(EDATE($G4,6))),DATE(CC$1,MONTH(EDATE($G4,6)),DAY(EDATE($G4,6))),0)),
       IF(基本情報!$C$7="-",
           IF(DATE(CC$1,MONTH(EDATE($G4,6)),DAY(EDATE($G4,6)))=EDATE($G4,6),
               IF(AND(CC$1=YEAR(EDATE($G4,6)),IF(基本情報!$C$12="末",FALSE,DATE(CC$1,MONTH(EDATE($G4,6)),DAY(EDATE($G4,6)))&gt;DATE(CC$1,12,基本情報!$C$12))),
                   0,
                   DATE(CC$1,MONTH(EDATE($G4,6)),DAY(EDATE($G4,6)))),
               IF(EDATE($G4,6)&lt;DATE(CC$1,MONTH(基本情報!$C$4),DAY(基本情報!$C$4)),
                   IF(AND(CC$1-1=YEAR(EDATE($G4,6)),IF(基本情報!$C$12="末",FALSE,DATE(CC$1-1,MONTH(EDATE($G4,6)),DAY(EDATE($G4,6)))&gt;DATE(CC$1-1,12,基本情報!$C$12))),
                       DATE(CC$1-1,MONTH(EDATE($G4,6)),DAY(EDATE($G4,6))),
                       DATE(CC$1,MONTH(基本情報!$C$4),DAY(基本情報!$C$4))),
                   IF($G4&lt;=DATE(CC$1,MONTH(EDATE($G4,6)),DAY(EDATE($G4,6))),DATE(CC$1,MONTH(EDATE($G4,6)),DAY(EDATE($G4,6))),0))),
           IF($G4&lt;=IF(DATE(CC$1,MONTH(基本情報!$C$4),DAY(基本情報!$C$4))
                           &lt;DATE(CC$1,MONTH(基本情報!$C$7),DAY(基本情報!$C$7)),
                             IF(AND(DATE(CC$1,MONTH(基本情報!$C$4),DAY(基本情報!$C$4))&lt;=DATE(CC$1,MONTH($G4),DAY($G4)),
                                   DATE(CC$1,MONTH($G4),DAY($G4))&lt;DATE(CC$1,MONTH(基本情報!$C$7),DAY(基本情報!$C$7)))=TRUE,
                                 DATE(CC$1,MONTH(基本情報!$C$7),DAY(基本情報!$C$7)),
                                 IF($G4&gt;DATE(CC$1,MONTH(基本情報!$C$4),DAY(基本情報!$C$4)),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IF(AND(DATE(CC$1,MONTH(基本情報!$C$7),DAY(基本情報!$C$7))&lt;=DATE(CC$1,MONTH($G4),DAY($G4)),
                                    DATE(CC$1,MONTH($G4),DAY($G4))&lt;DATE(CC$1,MONTH(基本情報!$C$4),DAY(基本情報!$C$4)))=TRUE,
                                 DATE(CC$1,MONTH(基本情報!$C$4),DAY(基本情報!$C$4)),
                                 IF($G4&gt;DATE(CC$1,MONTH(基本情報!$C$7),DAY(基本情報!$C$7)),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IF(AND(DATE(CC$1,MONTH(基本情報!$C$4),DAY(基本情報!$C$4))&lt;=DATE(CC$1,MONTH($G4),DAY($G4)),
                      DATE(CC$1,MONTH($G4),DAY($G4))&lt;DATE(CC$1,MONTH(基本情報!$C$7),DAY(基本情報!$C$7)))=TRUE,
                   DATE(CC$1,MONTH(基本情報!$C$7),DAY(基本情報!$C$7)),
                   IF($G4&gt;DATE(CC$1,MONTH(基本情報!$C$4),DAY(基本情報!$C$4)),
                       0,
                       DATE(CC$1,MONTH(基本情報!$C$4),DAY(基本情報!$C$4)))),
               IF(AND(DATE(CC$1,MONTH(基本情報!$C$7),DAY(基本情報!$C$7))&lt;=DATE(CC$1,MONTH($G4),DAY($G4)),
                      DATE(CC$1,MONTH($G4),DAY($G4))&lt;DATE(CC$1,MONTH(基本情報!$C$4),DAY(基本情報!$C$4)))=TRUE,
                   DATE(CC$1,MONTH(基本情報!$C$4),DAY(基本情報!$C$4)),
                   IF($G4&gt;DATE(CC$1,MONTH(基本情報!$C$7),DAY(基本情報!$C$7)),
                       0,
                       DATE(CC$1,MONTH(基本情報!$C$7),DAY(基本情報!$C$7))))),
           0)))</f>
        <v>45078</v>
      </c>
      <c r="CE4" s="57">
        <f>IF(AND(OR($V4=4,$V4=5),CD4=EDATE($G4,6)),
       IF(DATE(CC$1,MONTH(基本情報!$C$4),DAY(基本情報!$C$4))&gt;EDATE($G4,6),
           DATE(CC$1,MONTH(基本情報!$C$4),DAY(基本情報!$C$4)),
           0),
       IF(AND(基本情報!$C$3="一斉",基本情報!$C$7="-",
              CD4=EDATE($G4,6),
              DATE(CC$1,MONTH(基本情報!$C$4),DAY(基本情報!$C$4))&gt;EDATE($G4,6)),
           DATE(CC$1,MONTH(基本情報!$C$4),DAY(基本情報!$C$4)),
           0))</f>
        <v>0</v>
      </c>
      <c r="CH4" s="57">
        <f>IF(基本情報!$C$3="法定",
       IF($V4=3,
           IF($G4&lt;=DATE(CG$1,MONTH($G4),DAY($G4)),DATE(CG$1,MONTH($G4),DAY($G4)),0),
           IF($G4&lt;=DATE(CG$1,MONTH(EDATE($G4,6)),DAY(EDATE($G4,6))),DATE(CG$1,MONTH(EDATE($G4,6)),DAY(EDATE($G4,6))),0)),
       IF(基本情報!$C$7="-",
           IF(DATE(CG$1,MONTH(EDATE($G4,6)),DAY(EDATE($G4,6)))=EDATE($G4,6),
               IF(AND(CG$1=YEAR(EDATE($G4,6)),IF(基本情報!$C$12="末",FALSE,DATE(CG$1,MONTH(EDATE($G4,6)),DAY(EDATE($G4,6)))&gt;DATE(CG$1,12,基本情報!$C$12))),
                   0,
                   DATE(CG$1,MONTH(EDATE($G4,6)),DAY(EDATE($G4,6)))),
               IF(EDATE($G4,6)&lt;DATE(CG$1,MONTH(基本情報!$C$4),DAY(基本情報!$C$4)),
                   IF(AND(CG$1-1=YEAR(EDATE($G4,6)),IF(基本情報!$C$12="末",FALSE,DATE(CG$1-1,MONTH(EDATE($G4,6)),DAY(EDATE($G4,6)))&gt;DATE(CG$1-1,12,基本情報!$C$12))),
                       DATE(CG$1-1,MONTH(EDATE($G4,6)),DAY(EDATE($G4,6))),
                       DATE(CG$1,MONTH(基本情報!$C$4),DAY(基本情報!$C$4))),
                   IF($G4&lt;=DATE(CG$1,MONTH(EDATE($G4,6)),DAY(EDATE($G4,6))),DATE(CG$1,MONTH(EDATE($G4,6)),DAY(EDATE($G4,6))),0))),
           IF($G4&lt;=IF(DATE(CG$1,MONTH(基本情報!$C$4),DAY(基本情報!$C$4))
                           &lt;DATE(CG$1,MONTH(基本情報!$C$7),DAY(基本情報!$C$7)),
                             IF(AND(DATE(CG$1,MONTH(基本情報!$C$4),DAY(基本情報!$C$4))&lt;=DATE(CG$1,MONTH($G4),DAY($G4)),
                                   DATE(CG$1,MONTH($G4),DAY($G4))&lt;DATE(CG$1,MONTH(基本情報!$C$7),DAY(基本情報!$C$7)))=TRUE,
                                 DATE(CG$1,MONTH(基本情報!$C$7),DAY(基本情報!$C$7)),
                                 IF($G4&gt;DATE(CG$1,MONTH(基本情報!$C$4),DAY(基本情報!$C$4)),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IF(AND(DATE(CG$1,MONTH(基本情報!$C$7),DAY(基本情報!$C$7))&lt;=DATE(CG$1,MONTH($G4),DAY($G4)),
                                    DATE(CG$1,MONTH($G4),DAY($G4))&lt;DATE(CG$1,MONTH(基本情報!$C$4),DAY(基本情報!$C$4)))=TRUE,
                                 DATE(CG$1,MONTH(基本情報!$C$4),DAY(基本情報!$C$4)),
                                 IF($G4&gt;DATE(CG$1,MONTH(基本情報!$C$7),DAY(基本情報!$C$7)),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IF(AND(DATE(CG$1,MONTH(基本情報!$C$4),DAY(基本情報!$C$4))&lt;=DATE(CG$1,MONTH($G4),DAY($G4)),
                      DATE(CG$1,MONTH($G4),DAY($G4))&lt;DATE(CG$1,MONTH(基本情報!$C$7),DAY(基本情報!$C$7)))=TRUE,
                   DATE(CG$1,MONTH(基本情報!$C$7),DAY(基本情報!$C$7)),
                   IF($G4&gt;DATE(CG$1,MONTH(基本情報!$C$4),DAY(基本情報!$C$4)),
                       0,
                       DATE(CG$1,MONTH(基本情報!$C$4),DAY(基本情報!$C$4)))),
               IF(AND(DATE(CG$1,MONTH(基本情報!$C$7),DAY(基本情報!$C$7))&lt;=DATE(CG$1,MONTH($G4),DAY($G4)),
                      DATE(CG$1,MONTH($G4),DAY($G4))&lt;DATE(CG$1,MONTH(基本情報!$C$4),DAY(基本情報!$C$4)))=TRUE,
                   DATE(CG$1,MONTH(基本情報!$C$4),DAY(基本情報!$C$4)),
                   IF($G4&gt;DATE(CG$1,MONTH(基本情報!$C$7),DAY(基本情報!$C$7)),
                       0,
                       DATE(CG$1,MONTH(基本情報!$C$7),DAY(基本情報!$C$7))))),
           0)))</f>
        <v>45444</v>
      </c>
      <c r="CI4" s="57">
        <f>IF(AND(OR($V4=4,$V4=5),CH4=EDATE($G4,6)),
       IF(DATE(CG$1,MONTH(基本情報!$C$4),DAY(基本情報!$C$4))&gt;EDATE($G4,6),
           DATE(CG$1,MONTH(基本情報!$C$4),DAY(基本情報!$C$4)),
           0),
       IF(AND(基本情報!$C$3="一斉",基本情報!$C$7="-",
              CH4=EDATE($G4,6),
              DATE(CG$1,MONTH(基本情報!$C$4),DAY(基本情報!$C$4))&gt;EDATE($G4,6)),
           DATE(CG$1,MONTH(基本情報!$C$4),DAY(基本情報!$C$4)),
           0))</f>
        <v>0</v>
      </c>
      <c r="CL4" s="57">
        <f>IF(基本情報!$C$3="法定",
       IF($V4=3,
           IF($G4&lt;=DATE(CK$1,MONTH($G4),DAY($G4)),DATE(CK$1,MONTH($G4),DAY($G4)),0),
           IF($G4&lt;=DATE(CK$1,MONTH(EDATE($G4,6)),DAY(EDATE($G4,6))),DATE(CK$1,MONTH(EDATE($G4,6)),DAY(EDATE($G4,6))),0)),
       IF(基本情報!$C$7="-",
           IF(DATE(CK$1,MONTH(EDATE($G4,6)),DAY(EDATE($G4,6)))=EDATE($G4,6),
               IF(AND(CK$1=YEAR(EDATE($G4,6)),IF(基本情報!$C$12="末",FALSE,DATE(CK$1,MONTH(EDATE($G4,6)),DAY(EDATE($G4,6)))&gt;DATE(CK$1,12,基本情報!$C$12))),
                   0,
                   DATE(CK$1,MONTH(EDATE($G4,6)),DAY(EDATE($G4,6)))),
               IF(EDATE($G4,6)&lt;DATE(CK$1,MONTH(基本情報!$C$4),DAY(基本情報!$C$4)),
                   IF(AND(CK$1-1=YEAR(EDATE($G4,6)),IF(基本情報!$C$12="末",FALSE,DATE(CK$1-1,MONTH(EDATE($G4,6)),DAY(EDATE($G4,6)))&gt;DATE(CK$1-1,12,基本情報!$C$12))),
                       DATE(CK$1-1,MONTH(EDATE($G4,6)),DAY(EDATE($G4,6))),
                       DATE(CK$1,MONTH(基本情報!$C$4),DAY(基本情報!$C$4))),
                   IF($G4&lt;=DATE(CK$1,MONTH(EDATE($G4,6)),DAY(EDATE($G4,6))),DATE(CK$1,MONTH(EDATE($G4,6)),DAY(EDATE($G4,6))),0))),
           IF($G4&lt;=IF(DATE(CK$1,MONTH(基本情報!$C$4),DAY(基本情報!$C$4))
                           &lt;DATE(CK$1,MONTH(基本情報!$C$7),DAY(基本情報!$C$7)),
                             IF(AND(DATE(CK$1,MONTH(基本情報!$C$4),DAY(基本情報!$C$4))&lt;=DATE(CK$1,MONTH($G4),DAY($G4)),
                                   DATE(CK$1,MONTH($G4),DAY($G4))&lt;DATE(CK$1,MONTH(基本情報!$C$7),DAY(基本情報!$C$7)))=TRUE,
                                 DATE(CK$1,MONTH(基本情報!$C$7),DAY(基本情報!$C$7)),
                                 IF($G4&gt;DATE(CK$1,MONTH(基本情報!$C$4),DAY(基本情報!$C$4)),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IF(AND(DATE(CK$1,MONTH(基本情報!$C$7),DAY(基本情報!$C$7))&lt;=DATE(CK$1,MONTH($G4),DAY($G4)),
                                    DATE(CK$1,MONTH($G4),DAY($G4))&lt;DATE(CK$1,MONTH(基本情報!$C$4),DAY(基本情報!$C$4)))=TRUE,
                                 DATE(CK$1,MONTH(基本情報!$C$4),DAY(基本情報!$C$4)),
                                 IF($G4&gt;DATE(CK$1,MONTH(基本情報!$C$7),DAY(基本情報!$C$7)),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IF(AND(DATE(CK$1,MONTH(基本情報!$C$4),DAY(基本情報!$C$4))&lt;=DATE(CK$1,MONTH($G4),DAY($G4)),
                      DATE(CK$1,MONTH($G4),DAY($G4))&lt;DATE(CK$1,MONTH(基本情報!$C$7),DAY(基本情報!$C$7)))=TRUE,
                   DATE(CK$1,MONTH(基本情報!$C$7),DAY(基本情報!$C$7)),
                   IF($G4&gt;DATE(CK$1,MONTH(基本情報!$C$4),DAY(基本情報!$C$4)),
                       0,
                       DATE(CK$1,MONTH(基本情報!$C$4),DAY(基本情報!$C$4)))),
               IF(AND(DATE(CK$1,MONTH(基本情報!$C$7),DAY(基本情報!$C$7))&lt;=DATE(CK$1,MONTH($G4),DAY($G4)),
                      DATE(CK$1,MONTH($G4),DAY($G4))&lt;DATE(CK$1,MONTH(基本情報!$C$4),DAY(基本情報!$C$4)))=TRUE,
                   DATE(CK$1,MONTH(基本情報!$C$4),DAY(基本情報!$C$4)),
                   IF($G4&gt;DATE(CK$1,MONTH(基本情報!$C$7),DAY(基本情報!$C$7)),
                       0,
                       DATE(CK$1,MONTH(基本情報!$C$7),DAY(基本情報!$C$7))))),
           0)))</f>
        <v>45809</v>
      </c>
      <c r="CM4" s="57">
        <f>IF(AND(OR($V4=4,$V4=5),CL4=EDATE($G4,6)),
       IF(DATE(CK$1,MONTH(基本情報!$C$4),DAY(基本情報!$C$4))&gt;EDATE($G4,6),
           DATE(CK$1,MONTH(基本情報!$C$4),DAY(基本情報!$C$4)),
           0),
       IF(AND(基本情報!$C$3="一斉",基本情報!$C$7="-",
              CL4=EDATE($G4,6),
              DATE(CK$1,MONTH(基本情報!$C$4),DAY(基本情報!$C$4))&gt;EDATE($G4,6)),
           DATE(CK$1,MONTH(基本情報!$C$4),DAY(基本情報!$C$4)),
           0))</f>
        <v>0</v>
      </c>
    </row>
    <row r="5" spans="1:94">
      <c r="A5" s="19">
        <v>4</v>
      </c>
      <c r="B5" s="19">
        <v>6</v>
      </c>
      <c r="C5" s="19" t="s">
        <v>183</v>
      </c>
      <c r="G5" s="57">
        <v>43201</v>
      </c>
      <c r="I5" s="56">
        <f>IF($J5&lt;$G5,
      0,
      IF(基本情報!$C$3="法定",
          IF($H5&gt;=10,
              DATEDIF($G5,$J5,"m")/12+0.5,
              DATEDIF($G5,$J5,"m")/12),
          IF(AND(基本情報!$C$7&lt;&gt;"-",基本情報!$C$7&gt;0)=TRUE,
              DATEDIF($G5,$J5,"m")/12+0.5,
              IF(DATE(YEAR($G5),MONTH($G5)+6,DAY($G5))
                &gt;=DATE(有給管理簿!$E$10,MONTH(基本情報!$C$4),DAY(基本情報!$C$4)),
                  DATEDIF($G5,$J5,"m")/12
                    +IF(DATE(YEAR($G5),MONTH($G5)+6,DAY($G5))&lt;DATE(有給管理簿!$E$10,MONTH(基本情報!$C$4),DAY(基本情報!$C$4)),1.5,0.5),
                  DATEDIF($G5,$J5,"m")/12
                    +IF(DATE(YEAR($G5),MONTH($G5)+6,DAY($G5))
                      =DATE(YEAR(DATE(YEAR($G5),MONTH($G5)+6,DAY($G5))),MONTH(基本情報!$C$4),DAY(基本情報!$C$4)),0,1)))))</f>
        <v>8.5</v>
      </c>
      <c r="J5" s="57">
        <f>IF(OR(有給管理簿!$E$10
         &gt;=YEAR(DATE(YEAR($G5),MONTH($G5)+6,DAY($G5)))
           -IF(AND(OR($V5=6,$V5=7),YEAR($G5)&lt;YEAR(DATE(YEAR($G5),MONTH($G5)+6,DAY($G5)))),1,0),
         AND(基本情報!$C$3="法定",$H5&gt;=10,有給管理簿!$E$10&gt;=YEAR($G5))),
       IF(基本情報!$C$3="法定",
           IF(AND(($F5&gt;0)=FALSE,$H5&gt;=10),
               DATE(有給管理簿!$E$10,MONTH($G5),DAY($G5)),
               IF(MONTH($G5)&gt;6,
                   DATE(有給管理簿!$E$10-1,MONTH($G5)+6,DAY($G5)),
                   DATE(有給管理簿!$E$10,MONTH($G5)+6,DAY($G5)))),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IF(AND(DATE(有給管理簿!$E$10,MONTH(基本情報!$C$4),DAY(基本情報!$C$4))&lt;=DATE(有給管理簿!$E$10,MONTH($G5),DAY($G5)),
                                     DATE(有給管理簿!$E$10,MONTH($G5),DAY($G5))&lt;DATE(有給管理簿!$E$10,MONTH(基本情報!$C$7),DAY(基本情報!$C$7)))
                                       =TRUE,
                           DATE(有給管理簿!$E$10,MONTH(基本情報!$C$7),DAY(基本情報!$C$7)),
                           IF($G5&gt;DATE(有給管理簿!$E$10,MONTH(基本情報!$C$4),DAY(基本情報!$C$4)),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IF(AND(DATE(有給管理簿!$E$10,MONTH(基本情報!$C$7),DAY(基本情報!$C$7))&lt;=DATE(有給管理簿!$E$10,MONTH($G5),DAY($G5)),
                                     DATE(有給管理簿!$E$10,MONTH($G5),DAY($G5))&lt;DATE(有給管理簿!$E$10,MONTH(基本情報!$C$4),DAY(基本情報!$C$4)))
                                       =TRUE,
                           DATE(有給管理簿!$E$10,MONTH(基本情報!$C$4),DAY(基本情報!$C$4)),
                           IF($G5&gt;DATE(有給管理簿!$E$10,MONTH(基本情報!$C$7),DAY(基本情報!$C$7)),
                               0,
                               DATE(有給管理簿!$E$10,MONTH(基本情報!$C$7),DAY(基本情報!$C$7))))),
                   IF(OR(YEAR(DATE(YEAR($G5),MONTH($G5)+6,DAY($G5)))&gt;有給管理簿!$E$10,
                            AND(YEAR(DATE(YEAR($G5),MONTH($G5)+6,DAY($G5)))=有給管理簿!$E$10,
                                     MONTH(DATE(YEAR($G5),MONTH($G5)+6,DAY($G5)))&gt;=有給管理簿!$F$10))=TRUE,
                       DATE(YEAR($G5),MONTH($G5)+6,DAY($G5)),
                       IF(DATE(有給管理簿!$E$10,MONTH(基本情報!$C$4),DAY(基本情報!$C$4))&gt;DATE(YEAR($G5),MONTH($G5)+6,DAY($G5)),
                           DATE(有給管理簿!$E$10,MONTH(基本情報!$C$4),DAY(基本情報!$C$4)),
                           DATE(YEAR($G5),MONTH($G5)+6,DAY($G5)))))),
       0)</f>
        <v>46306</v>
      </c>
      <c r="K5" s="19">
        <f>IF($J5=0,
       "-",
       IF(基本情報!$C$12="末",
           MONTH($J5),
           IF(DAY($J5)&lt;=基本情報!$C$12,
               MONTH($J5),
               IF(MONTH($J5)+1=13,1,MONTH($J5)+1))))</f>
        <v>10</v>
      </c>
      <c r="L5" s="19">
        <f>HLOOKUP(IF(AND(OR(基本情報!$C$3="法定", AND(基本情報!$C$3="一斉",EDATE($G5,6)=$J5)),$K5&lt;MONTH($J5)),$I5-1,$I5),
     付与日数一覧!$O$3:$W$8,2+$F5,1)
  +IF(基本情報!$C$3="一斉",
    IF(AND(基本情報!$C$7&lt;&gt;"-",基本情報!$C$7&gt;0)=FALSE,
        IF(OR(有給管理簿!$E$10=YEAR(DATE(YEAR($G5),MONTH($G5)+6,DAY($G5))),
               IF(基本情報!$C$12="末",
                   FALSE,
                   有給管理簿!$E$10=IF(DATE(YEAR($G5),MONTH($G5)+6,DAY($G5))&gt;DATE(YEAR(DATE(YEAR($G5),MONTH($G5)+6,DAY($G5))),12,基本情報!$C$12),
                                                        YEAR(DATE(YEAR($G5),MONTH($G5)+6,DAY($G5)))+1,
                                                        YEAR(DATE(YEAR($G5),MONTH($G5)+6,DAY($G5)))))),
            IF(DATE(有給管理簿!$E$10,MONTH(基本情報!$C$4),DAY(基本情報!$C$4))&gt;DATE(YEAR($G5),MONTH($G5)+6,DAY($G5)),
                HLOOKUP(0.5,付与日数一覧!$O$3:$W$8,2+$F5,1),
                0),
            0),
        0),
    0)</f>
        <v>20</v>
      </c>
      <c r="M5" s="19">
        <f ca="1">IF(有給管理簿!$F$10
     &lt;IF(基本情報!$C$12="末",MONTH($Z5),IF(DAY($Z5)&lt;=基本情報!$C$12,MONTH($Z5),IF(MONTH($Z5)+1=13,1,MONTH($Z5)+1))),
       IF(有給管理簿!$E$10-1&lt;有給管理簿!$AH$1,
           0,
           IF(AND(基本情報!$C$3="一斉",基本情報!$C$7="-"),
               IF(OR(AND(YEAR(EDATE($G5,6))=YEAR($J5),$J5=DATE(YEAR(EDATE($G5,6)),MONTH(基本情報!$C$4),DAY(基本情報!$C$4))),
                     AND(基本情報!$C$12&lt;&gt;"末",MONTH(EDATE($G5,6))=12,DAY(EDATE($G5,6))&gt;基本情報!$C$12,有給管理簿!$E$10=YEAR(EDATE($G5,6))+1)),
                   INDEX($AQ$1:$BN5,ROW(),MATCH(有給管理簿!$E$10,$AQ$1:$BN$1,0)+3),
                   INDEX($AQ$1:$BN5,ROW(),MATCH(有給管理簿!$E$10-1,$AQ$1:$BN$1,0)+3)),
               INDEX($AQ$1:$BN5,ROW(),MATCH(有給管理簿!$E$10-1,$AQ$1:$BN$1,0)+3))),
           IF(有給管理簿!$E$10&lt;有給管理簿!$AH$1,
               0,
               INDEX($AQ$1:$BN5,ROW(),MATCH(有給管理簿!$E$10,$AQ$1:$BN$1,0)+3)))</f>
        <v>20</v>
      </c>
      <c r="N5" s="19">
        <f ca="1">IF(有給管理簿!$F$10&lt;IF(基本情報!$C$12="末",MONTH($Z5),IF(DAY($Z5)&lt;=基本情報!$C$12,MONTH($Z5),IF(MONTH($Z5)+1=13,1,MONTH($Z5)+1))),
    IF(有給管理簿!$E$10-1&lt;有給管理簿!$AH$1,
      0,
      INDEX($AQ$1:$BN5,ROW(),MATCH(有給管理簿!$E$10-1,$AQ$1:$BN$1,0)+1)),
    INDEX($AQ$1:$BN5,ROW(),MATCH(有給管理簿!$E$10,$AQ$1:$BN$1,0)+1))</f>
        <v>20</v>
      </c>
      <c r="O5" s="19" t="e">
        <f ca="1">IF(AND($AI5&lt;&gt;"-",$AI5&gt;0,EOMONTH(DATE(有給管理簿!$E$10,有給管理簿!$F$10,1),0)&lt;$AI5),
       IF(EOMONTH(DATE(有給管理簿!$E$10,有給管理簿!$F$10,1),0)&lt;$G5,0,$AJ5),
       IF($G5&gt;EOMONTH(DATE(有給管理簿!$E$10,有給管理簿!$F$10,1),0),
           0,
           IF(AND($AI5&lt;&gt;"-",$AI5&gt;0,
                  OR(AND($AA5&lt;=$AI5,$AI5&lt;=$AB5,$AI5&lt;=EOMONTH(DATE(有給管理簿!$E$10,有給管理簿!$F$10,1),0)),
                    AND($AA5=0,$AM5&gt;=EOMONTH(DATE(有給管理簿!$E$10,有給管理簿!$F$10,1),0)),
                    AND(OR($V5=4,$V5=5),EDATE($G5,6)&gt;DATE(YEAR(EDATE($G5,6)),MONTH(基本情報!$C$4),DAY(基本情報!$C$4)),
                    AND($AE5=1,DATE(YEAR(EDATE($G5,6))+2,MONTH(基本情報!$C$4),DAY(基本情報!$C$4))&gt;DATE(有給管理簿!$E$10,有給管理簿!$F$10,1))),
                    AND(OR($V5=4,$V5=5),$AF5=1,EDATE($G5,6)&lt;DATE(YEAR(EDATE($G5,6)),MONTH(基本情報!$C$4),DAY(基本情報!$C$4)),
                      DATE(YEAR(EDATE($G5,6))+2,MONTH(基本情報!$C$4),DAY(基本情報!$C$4))&gt;DATE(有給管理簿!$E$10,有給管理簿!$F$10,1))))=TRUE,
               $AJ5-$AO5
                 +IF(AND(OR($V5=4,$V5=5),
                          EDATE($G5,6)&lt;=$AI5,
                          $AI5&lt;IF(DATE(YEAR($G5),MONTH($G5)+6,DAY($G5))
                                       &gt;=DATE(YEAR(EDATE($G5,6)),MONTH(基本情報!$C$4),DAY(基本情報!$C$4)),
                                         DATE(YEAR(EDATE($G5,6))+1,MONTH(基本情報!$C$4),DAY(基本情報!$C$4)),
                                         DATE(YEAR(EDATE($G5,6)),MONTH(基本情報!$C$4),DAY(基本情報!$C$4)))),
                     IF(IF(DATE(YEAR($G5),MONTH($G5)+6,DAY($G5))
                            &gt;=DATE(YEAR(EDATE($G5,6)),MONTH(基本情報!$C$4),DAY(基本情報!$C$4)),
                              DATE(YEAR(EDATE($G5,6))+1,MONTH(基本情報!$C$4),DAY(基本情報!$C$4)),
                              DATE(YEAR(EDATE($G5,6)),MONTH(基本情報!$C$4),DAY(基本情報!$C$4)))
                       &lt;=EOMONTH(DATE(有給管理簿!$E$10,有給管理簿!$F$10,1),0),HLOOKUP(1.5,付与日数一覧!$O$3:$W$8,2+$F5,1),0),
                     0)
                     -IF(OR(AND(OR($V5=4,$V5=5),EDATE($G5,6)&lt;DATE(YEAR(EDATE($G5,6)),MONTH(基本情報!$C$4),DAY(基本情報!$C$4)),$AI5&lt;DATE(YEAR(EDATE($G5,6)),MONTH(基本情報!$C$4),DAY(基本情報!$C$4)),
                                  OR(AND(OR($AF5=2,$AF5=3,$AF5=4),DATE(YEAR(EDATE($G5,6)),MONTH(基本情報!$C$4),DAY(基本情報!$C$4))&lt;=DATE(有給管理簿!$E$10,有給管理簿!$F$10,1)),
                                    AND(OR($AE5=2,$AE5=3,$AE5=4),DATE(YEAR(EDATE($G5,6))+1,MONTH(基本情報!$C$4),DAY(基本情報!$C$4))&gt;DATE(有給管理簿!$E$10,有給管理簿!$F$10,1)))),
                             AND(OR($V5=4,$V5=5),EDATE($G5,6)&gt;DATE(YEAR(EDATE($G5,6)),MONTH(基本情報!$C$4),DAY(基本情報!$C$4)),$AI5&lt;DATE(YEAR(EDATE($G5,6))+1,MONTH(基本情報!$C$4),DAY(基本情報!$C$4)),
                               OR(AND($AF5=1,DATE(YEAR(EDATE($G5,6))+1,MONTH(基本情報!$C$4),DAY(基本情報!$C$4))&lt;=DATE(有給管理簿!$E$10,有給管理簿!$F$10,1)),
                                 AND($AE5=1,DATE(YEAR(EDATE($G5,6))+2,MONTH(基本情報!$C$4),DAY(基本情報!$C$4))&gt;DATE(有給管理簿!$E$10,有給管理簿!$F$10,1),有給管理簿!$E$10&lt;&gt;YEAR(EDATE($G5,6))+1)))),
                           HLOOKUP(1.5,付与日数一覧!$O$3:$W$8,2+$F5,1),
                           0),
               IF(OR(AND($J5=0,$H5&gt;0),
                      AND(IF(OR($V5=6,$V5=7),IF($G5&lt;DATE(YEAR($G5),MONTH($J5),DAY($J5)),
                                                                            DATE(YEAR($G5),MONTH($J5),DAY($J5)),
                                                                            DATE(YEAR($G5)+1,MONTH($J5),DAY($J5)))
                                                                              &gt;EOMONTH(DATE(有給管理簿!$E$10,有給管理簿!$F$10,1),0),FALSE)),
                       AND($V5&lt;&gt;3,$V5&lt;&gt;6,$V5&lt;&gt;7,EDATE($G5,6)
                                                                                   &gt;EOMONTH(DATE(有給管理簿!$E$10,IF(AND(基本情報!$C$3="法定",MONTH($J5)&lt;$K5),
                                                                                                                                                     有給管理簿!$F$10-1,有給管理簿!$F$10),1),0)))=TRUE,
                      $H5
                        -IF(ISERROR(MATCH($A5,有給管理簿!$A:$A,0))=TRUE,
                            0,
                            SUMIFS(INDIRECT("有給管理簿!R" &amp; MATCH($A5,有給管理簿!$A:$A,0) &amp; "C35:R" &amp; MATCH($A5,有給管理簿!$A:$A,0) &amp; "C2239",0),
                                有給管理簿!$AI$11:$CHC$11,"&gt;="&amp;$G5,
                                有給管理簿!$AI$11:$CHC$11,"&lt;="&amp;EOMONTH(DATE(有給管理簿!$E$10,有給管理簿!$F$10,1),0))),
                      IF(AND(IF(AND(基本情報!$C$3="一斉",基本情報!$C$7="-",MONTH(EDATE($G5,6))=12,DAY($G5)&gt;基本情報!$C$12,有給管理簿!$E$10&lt;YEAR(EDATE($G5,6))+2),
                                        DATE(有給管理簿!$E$10,MONTH(基本情報!$C$4),DAY(基本情報!$C$4)),
                                        $J5)
                                      &gt;EOMONTH(DATE(有給管理簿!$E$10,IF(AND(基本情報!$C$3="法定",MONTH($J5)&lt;$K5),有給管理簿!$F$10-1,有給管理簿!$F$10),1),0),
                               OR($V5=3,
                                 AND(AND(AND(基本情報!$C$3="一斉",基本情報!$C$7="-")=FALSE,EDATE($G5,6)&lt;$J5,$J5&lt;=EDATE($G5,12))=FALSE,
                                   YEAR($J5)&gt;YEAR(DATE(YEAR($G5),MONTH($G5)+6,DAY($G5)))
                                                         +IF(IF(基本情報!$C$12="末",FALSE,DATE(YEAR(EDATE($G5,6)),MONTH(EDATE($G5,6)),DAY(EDATE($G5,6)))&gt;DATE(YEAR(EDATE($G5,6)),12,基本情報!$C$12)),1,0)
                                                         -IF(AND(OR($V5=6,$V5=7),YEAR($G5)&lt;YEAR(EDATE($G5,6))),1,0))),
                               AND(OR(基本情報!$C$3="法定", AND(基本情報!$C$3="一斉",EDATE($G5,6)=$J5)),$K5&lt;MONTH($J5))=FALSE),
                          IF(ISERROR(MATCH(有給管理簿!$E$10-1,$AQ$1:$BN$1,0))=TRUE,
                              0,
                              INDEX($AQ$1:$BN5,ROW(),MATCH(有給管理簿!$E$10-1,$AQ$1:$BN$1,0))
                                -IF(AND(基本情報!$C$3="一斉",基本情報!$C$7="-",$J5&lt;DATE(YEAR($J5),MONTH(基本情報!$C$4),DAY(基本情報!$C$4)),AND($AF5&lt;&gt;2,$AF5&lt;&gt;3,$AF5&lt;&gt;4)),
                                    HLOOKUP($I5,付与日数一覧!$O$3:$W$8,2+$F5,1),
                                    0)
                                +IF(AND($Y5&lt;&gt;"-",$Y5&lt;&gt;5,MONTH(基本情報!$C$4)&gt;MONTH(EDATE($G5,6)))=TRUE,
                                    0,
                                    INDEX($AQ$1:$BN5,ROW(),MATCH(有給管理簿!$E$10-1,$AQ$1:$BN$1,0)+1))
                                -$S5),
                          IF(AND(OR($AF5=2,$AE5=2),IF(EDATE($G5,6)&lt;DATE(YEAR(EDATE($G5,6)),MONTH(基本情報!$C$4),DAY(基本情報!$C$4)),
                                                      EOMONTH(DATE(YEAR(EDATE($G5,6)),MONTH(基本情報!$C$4),DAY(基本情報!$C$4)),-1),
                                                      EOMONTH(DATE(YEAR(EDATE($G5,6))+1,MONTH(基本情報!$C$4),DAY(基本情報!$C$4)),-1))
                                                        &gt;DATE(有給管理簿!$E$10,有給管理簿!$F$10,1)),0,INDEX($AQ$1:$BN5,ROW(),MATCH(有給管理簿!$E$10,$AQ$1:$BN$1,0)))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&lt;DATE(YEAR($J5),MONTH(基本情報!$C$4),DAY(基本情報!$C$4)),
                                  AND($AF5&lt;&gt;2,$AF5&lt;&gt;3,$AF5&lt;&gt;4,$AE5&lt;&gt;2,$AE5&lt;&gt;3,$AE5&lt;&gt;4)),
                                HLOOKUP($I5,付与日数一覧!$O$3:$W$8,2+$F5,1),
                                0)
                            +IF(AND($Y5&lt;&gt;"-",$Y5&lt;&gt;5,
                                     EDATE($G5,6)&lt;EOMONTH(DATE(有給管理簿!$E$10,有給管理簿!$F$10,1),0),
                                     AND(基本情報!$C$3="一斉",基本情報!$C$7="-",
                                       DATE(YEAR($G5),MONTH($G5)+6,DAY($G5))
                                         =DATE(YEAR(EDATE($G5,6)),MONTH(基本情報!$C$4),DAY(基本情報!$C$4))))=TRUE,
                                0,
                                INDEX($AQ$1:$BN5,ROW(),MATCH(有給管理簿!$E$10,$AQ$1:$BN$1,0)+1))
                            -$S5)))))</f>
        <v>#N/A</v>
      </c>
      <c r="P5" s="57" t="e">
        <f>IF($AF5 = 4,
       0,
       IF($AF5 = 3,
           DATE(YEAR($G5),MONTH($G5)+6,DAY($G5)),
           IF($AF5 = 2,
               DATE(YEAR(DATE(YEAR($G5)+IF(IF(基本情報!$C$12="末",FALSE,DATE(YEAR(EDATE($G5,6)),MONTH(EDATE($G5,6)),DAY(EDATE($G5,6)))&gt;DATE(YEAR(EDATE($G5,6)),12,基本情報!$C$12)),1,0),
                 MONTH($G5)+6,DAY($G5))),MONTH(基本情報!$C$4),DAY(基本情報!$C$4)),
               IF($AF5 = 1,
                   0,
                   $J5))))</f>
        <v>#N/A</v>
      </c>
      <c r="Q5" s="50" t="e">
        <f>IF($P5=0,
       "-",
       IF(基本情報!$C$12="末",
           MONTH($P5),
           IF(DAY($P5)&lt;=基本情報!$C$12,
               MONTH($P5),
               IF(MONTH($P5)+1=13,1,MONTH($P5)+1))))</f>
        <v>#N/A</v>
      </c>
      <c r="R5" s="50" t="e">
        <f>INDEX($AQ$1:$BN5,ROW(),MATCH(有給管理簿!$E$10,$AQ$1:$BN$1,0))</f>
        <v>#N/A</v>
      </c>
      <c r="S5" s="19" t="e">
        <f ca="1">IF(ISERROR(MATCH($A5,有給管理簿!$A:$A,0))=TRUE,
       0,
       SUMIFS(INDIRECT("有給管理簿!R" &amp; MATCH($A5,有給管理簿!$A:$A,0) &amp; "C35:R" &amp; MATCH($A5,有給管理簿!$A:$A,0) &amp; "C2239",0),
           有給管理簿!$AI$11:$CHC$11,"&gt;="&amp;IF(AND($AA5=0,EOMONTH(DATE(有給管理簿!$E$10,有給管理簿!$F$10,1),0)&gt;$J5),$J5,$AA5),
           有給管理簿!$AI$11:$CHC$11,"&lt;="&amp;EOMONTH(DATE(有給管理簿!$E$10,有給管理簿!$F$10,1),0))
         -IF(AND(基本情報!$C$3="一斉",基本情報!$C$7="-",$AA5&lt;=$AI5,
                 EDATE($G5,6)&gt;DATE(YEAR(EDATE($G5,6)),MONTH(基本情報!$C$4),DAY(基本情報!$C$4)),
                 IF($J5&gt;$AB5,YEAR($J5)-1,YEAR($J5))=YEAR(EDATE($G5,6))+1,
                 EOMONTH(DATE(有給管理簿!$E$10,有給管理簿!$F$10,1),0)&gt;IF($J5&gt;$AB5,DATE(YEAR($J5)-1,MONTH($J5),DAY($J5)),$J5)),
               SUMIFS(INDIRECT("有給管理簿!R" &amp; MATCH($A5,有給管理簿!$A:$A,0) &amp; "C35:R" &amp; MATCH($A5,有給管理簿!$A:$A,0) &amp; "C2239",0),
                   有給管理簿!$AI$11:$CHC$11,"&gt;="&amp;EDATE($G5,6),
                   有給管理簿!$AI$11:$CHC$11,"&lt;="&amp;IF($J5&gt;$AB5,DATE(YEAR($J5)-1,MONTH($J5),DAY($J5)),$J5)-1),
               0))</f>
        <v>#N/A</v>
      </c>
      <c r="T5" s="19">
        <f ca="1">IF(ISERROR(MATCH($A5,有給管理簿!$A:$A,0))=TRUE,
       0,
       SUMIFS(INDIRECT("有給管理簿!R" &amp; MATCH($A5,有給管理簿!$A:$A,0) &amp; "C35:R" &amp; MATCH($A5,有給管理簿!$A:$A,0) &amp; "C2239",0),
           有給管理簿!$AI$11:$CHC$11,"&gt;="&amp;IF(AND($AA5=0,EOMONTH(DATE(有給管理簿!$E$10,有給管理簿!$F$10,1),0)&gt;$J5),$J5,$AA5),
           有給管理簿!$AI$11:$CHC$11,"&lt;="&amp;EOMONTH(DATE(有給管理簿!$E$10,有給管理簿!$F$10,1),0)))</f>
        <v>0</v>
      </c>
      <c r="U5" s="19" t="e">
        <f ca="1">IF(HLOOKUP($I5,付与日数一覧!$O$3:$W$8,2+$F5,1)&lt;IF(基本情報!$C$10=TRUE,
                                                                                        IF($L5&lt;$S5,0,$L5-$S5),
                                                                                        IF(SUM($L5,$N5)&lt;$S5,0,SUM($L5,$N5)-$S5)),
    HLOOKUP($I5,付与日数一覧!$O$3:$W$8,2+$F5,1),
    IF(基本情報!$C$10=TRUE,
      IF($L5&lt;$S5,0,$L5-$S5),
      IF(SUM($L5,$N5)&lt;$S5,0,SUM($L5,$N5)-$S5)))</f>
        <v>#N/A</v>
      </c>
      <c r="V5" s="50">
        <f>IF($F5&gt;0,
       1,
       IF(基本情報!$C$3="法定",
           IF($H5&gt;=10,3,IF(AND(0&lt;$H5,$H5&lt;10)=TRUE,2,1)),
           IF(AND(基本情報!$C$7&lt;&gt;"-",基本情報!$C$7&gt;0)=FALSE,
               IF($H5&gt;0,5,4),
               IF($H5&gt;0,7,6))))</f>
        <v>1</v>
      </c>
      <c r="W5" s="57" t="e">
        <f>IF($AF5 = 4,
       0,
       IF($AF5 = 3,
           IF(EOMONTH(EDATE($G5,6),-1)&gt;DATE(有給管理簿!$E$10,有給管理簿!$F$10,DAY($G5)),
               0,
               EDATE($G5,6)),
           IF($AF5 = 2,
               IF(EOMONTH(DATE(YEAR(EDATE($G5,6)),MONTH(基本情報!$C$4),DAY(基本情報!$C$4)),-1)&gt;DATE(有給管理簿!$E$10,有給管理簿!$F$10,DAY(基本情報!$C$4)),
                   0,
                   DATE(YEAR(EDATE($G5,6))+IF(IF(基本情報!$C$12="末",FALSE,DATE(YEAR(EDATE($G5,6)),MONTH(EDATE($G5,6)),DAY(EDATE($G5,6)))&gt;DATE(YEAR(EDATE($G5,6)),12,基本情報!$C$12)),1,0),
                     MONTH(基本情報!$C$4),DAY(基本情報!$C$4))),
               IF($AF5 = 1,
                   IF(AND($V5&lt;&gt;4,$V5&lt;&gt;5),
                       IF($J5=0,0,IF(EDATE($J5,-12)&lt;=$G5,
                                                 0,
                                                 IF($J5-1&lt;DATE(有給管理簿!$E$10,有給管理簿!$F$10,DAY($J5)),
                                                     0,
                                                     EDATE($J5,-12)))),
                       IF($AE5 = 4,
                           0,
                           IF($AE5 = 3,
                               IF(EOMONTH(EDATE(EDATE($G5,6),12)-1,0)&lt;DATE(有給管理簿!$E$10,有給管理簿!$F$10,DAY($G5)),
                                   0,
                                   EDATE($G5,6)),
                               IF($AE5 = 2,
                                   IF(EOMONTH(EDATE(DATE(YEAR(EDATE($G5,6)),MONTH(基本情報!$C$4),DAY(基本情報!$C$4)),12)-1,0)&gt;DATE(有給管理簿!$E$10,有給管理簿!$F$10,DAY(基本情報!$C$4)),
                                       0,
                                       DATE(YEAR(EDATE($G5,6)),MONTH(基本情報!$C$4),DAY(基本情報!$C$4))),
                                   IF($AE5 = 1,
                                       0,
                                       IF($J5=0,0,IF(EDATE($J5,-12)&lt;=EDATE($G5,6),IF($J5=EDATE($G5,6),0,EDATE($G5,6)),EDATE($J5,-12)))))))),
                   IF($AE5 = 4,
                       IF($J5&gt;DATE(有給管理簿!$E$10,有給管理簿!$F$10,DAY(基本情報!$C$4)),
                           0,
                           $J5),
                       IF($AE5 = 3,
                           IF(EOMONTH(DATE(YEAR($G5)+1,MONTH($G5)+6,DAY($G5)-1),0)&lt;DATE(有給管理簿!$E$10,有給管理簿!$F$10,DAY($G5)),
                               IF($J5&gt;DATE(有給管理簿!$E$10,有給管理簿!$F$10,1),
                                   0,
                                   $J5),
                               EDATE($G5,6)),
                           IF($AE5 = 2,
                               IF($J5-1&lt;DATE(有給管理簿!$E$10,有給管理簿!$F$10,DAY(基本情報!$C$4)),
                                   $J5,
                                   IF($J5=0,0,EDATE($J5,-12))),
                               IF($AE5 = 1,
                                   IF(EOMONTH($J5,-1)&gt;DATE(有給管理簿!$E$10,有給管理簿!$F$10,DAY($J5)),
                                       0,
                                       IF($J5&gt;IF(基本情報!$C$12="末",EOMONTH(DATE(有給管理簿!$E$10,有給管理簿!$F$10,1),0),DATE(有給管理簿!$E$10,有給管理簿!$F$10,基本情報!$C$12)),0,$J5)),
                                   IF(AND(OR($V5=4,$V5=5),
                                         AND(MONTH(EDATE($G5,6))=MONTH(基本情報!$C$4),DAY($G5)=DAY(基本情報!$C$4))=FALSE)=TRUE,
                                       IF(IF(DATE(YEAR(EDATE($G5,6)),MONTH(基本情報!$C$4),DAY(基本情報!$C$4))
                                             &gt;EDATE($G5,6),
                                               DATE(YEAR(EDATE($G5,6))+1,MONTH(基本情報!$C$4),DAY(基本情報!$C$4))-1,
                                               DATE(YEAR(EDATE($G5,6))+2,MONTH(基本情報!$C$4),DAY(基本情報!$C$4))-1)
                                         &gt;DATE(有給管理簿!$E$10,有給管理簿!$F$10,DAY(基本情報!$C$4)),
                                           IF(YEAR(EDATE($G5,6))&lt;=有給管理簿!$E$10,EDATE($G5,6),0),
                                           IF($J5&gt;DATE(有給管理簿!$E$10,有給管理簿!$F$10,DAY($J5)),
                                               IF(DATE(YEAR($J5)-1,MONTH($J5),DAY($J5))&lt;$G5,
                                                   0,
                                                   DATE(YEAR($J5)-1,MONTH($J5),DAY($J5))),
                                               $J5)),
                                       IF($J5&gt;DATE(有給管理簿!$E$10,IF(AND(基本情報!$C$3="法定",OR(MONTH($J5)&lt;$K5,AND(MONTH($J5)=12,$K5=1))),
                                                                                                     有給管理簿!$F$10-1,有給管理簿!$F$10),DAY($J5)),
                                          IF(DATE(YEAR($J5)-1,MONTH($J5),DAY($J5))&lt;$G5,
                                               0,
                                               IF(AND($V5&lt;&gt;3,$V5&lt;&gt;6,$V5&lt;&gt;7,DATE(YEAR($J5)-1,MONTH($J5),DAY($J5))&lt;EDATE($G5,6)),
                                                   EDATE($G5,6),
                                                   DATE(YEAR($J5)-1,MONTH($J5),DAY($J5)))),
                                           $J5))))))))))</f>
        <v>#N/A</v>
      </c>
      <c r="X5" s="57" t="e">
        <f>IF($AF5 = 4,
       0,
       IF($AF5 = 3,
           IF(EOMONTH(EDATE($G5,6),-1)&gt;DATE(有給管理簿!$E$10,有給管理簿!$F$10,DAY($G5)),
               0,
               EDATE(EDATE($G5,6),12)-1),
           IF($AF5 = 2,
               IF(EOMONTH(DATE(YEAR(EDATE($G5,6)),MONTH(基本情報!$C$4),DAY(基本情報!$C$4)),-1)&gt;DATE(有給管理簿!$E$10,有給管理簿!$F$10,DAY(基本情報!$C$4)),
                   0,
                   EDATE(DATE(YEAR(EDATE($G5,6))+IF(IF(基本情報!$C$12="末",FALSE,DATE(YEAR(EDATE($G5,6)),MONTH(EDATE($G5,6)),DAY(EDATE($G5,6)))&gt;DATE(YEAR(EDATE($G5,6)),12,基本情報!$C$12)),1,0),
                     MONTH(基本情報!$C$4),DAY(基本情報!$C$4)),12)-1),
               IF($AF5 = 1,
                   IF(AND($V5&lt;&gt;4,$V5&lt;&gt;5),
                       IF($J5=0,0,IF(EDATE($J5,-12)&lt;=$G5,
                                                 0,
                                                 IF($J5-1&lt;DATE(有給管理簿!$E$10,有給管理簿!$F$10,DAY($J5)),
                                                     0,
                                                     $J5-1))),
                       IF($AE5 = 4,
                           0,
                           IF($AE5 = 3,
                               IF(EOMONTH(EDATE(EDATE($G5,6),12)-1,0)&lt;DATE(有給管理簿!$E$10,有給管理簿!$F$10,DAY($G5)),
                                   0,
                                   EDATE(EDATE($G5,6),12)-1),
                               IF($AE5 = 2,
                                   IF(EOMONTH(EDATE(DATE(YEAR(EDATE($G5,6)),MONTH(基本情報!$C$4),DAY(基本情報!$C$4)),12)-1,0)&gt;DATE(有給管理簿!$E$10,有給管理簿!$F$10,DAY(基本情報!$C$4)),
                                       0,
                                       EDATE(DATE(YEAR(EDATE($G5,6)),MONTH(基本情報!$C$4),DAY(基本情報!$C$4)),12)-1),
                                   IF($AE5 = 1,
                                       0,
                                       IF($J5-1&lt;=EDATE($G5,18)-1,IF(EDATE($J5,12)-1=EDATE($G5,18)-1,0,EDATE($G5,18)-1),$J5-1)))))),
                   IF($AE5 = 4,
                       IF($J5&gt;DATE(有給管理簿!$E$10,有給管理簿!$F$10,1),
                           0,
                           EDATE($J5,12)-1),
                       IF($AE5 = 3,
                           IF(EOMONTH(DATE(YEAR($G5)+1,MONTH($G5)+6,DAY($G5)-1),0)&lt;DATE(有給管理簿!$E$10,有給管理簿!$F$10,DAY($G5)),
                               IF($J5&gt;DATE(有給管理簿!$E$10,有給管理簿!$F$10,1),
                                   0,
                                   EDATE($J5,12)-1),
                               EDATE(EDATE($G5,6),12)-1),
                           IF($AE5 = 2,
                               IF($J5-1&lt;DATE(有給管理簿!$E$10,有給管理簿!$F$10,DAY(基本情報!$C$4)),
                                   EDATE($J5,12)-1,
                                   $J5-1),
                               IF($AE5 = 1,
                                   IF(EOMONTH($J5,-1)&gt;DATE(有給管理簿!$E$10,有給管理簿!$F$10,DAY($J5)),
                                       0,
                                       IF(EDATE($J5,12)-1&gt;IF(基本情報!$C$12="末",EOMONTH(DATE(有給管理簿!$E$10,有給管理簿!$F$10,1),12)-1,EDATE(DATE(有給管理簿!$E$10,有給管理簿!$F$10,基本情報!$C$12),12)-1),0,EDATE($J5,12)-1)),
                                   IF($W5=0,
                                       0,
                                       IF(AND(OR($V5=4,$V5=5),
                                              IF(ISERROR(MATCH(有給管理簿!$E$10+1,$BQ$1:$CM$1,0)),0,INDEX($BQ$1:$CM5,ROW(),MATCH(有給管理簿!$E$10+1,$BQ$1:$CM$1,0)))=0,
                                              AND(MONTH(EDATE($G5,6))=MONTH(基本情報!$C$4),DAY($G5)=DAY(基本情報!$C$4))=FALSE)=TRUE,
                                           IF(DATE(YEAR(EDATE($G5,6)),MONTH(基本情報!$C$4),DAY(基本情報!$C$4))
                                               &gt;EDATE($G5,6),
                                               IF($W5&lt;DATE(YEAR(EDATE($G5,6))+1,MONTH(基本情報!$C$4),DAY(基本情報!$C$4))-1,
                                                   DATE(YEAR(EDATE($G5,6))+1,MONTH(基本情報!$C$4),DAY(基本情報!$C$4))-1,
                                                   DATE(YEAR($W5),MONTH($W5)+12,DAY($W5))-1),
                                               IF($W5&lt;DATE(YEAR(EDATE($G5,6))+2,MONTH(基本情報!$C$4),DAY(基本情報!$C$4))-1,
                                                   DATE(YEAR(EDATE($G5,6))+2,MONTH(基本情報!$C$4),DAY(基本情報!$C$4))-1,
                                                   DATE(YEAR($W5),MONTH($W5)+12,DAY($W5))-1)),
                                           DATE(YEAR($W5),MONTH($W5)+12,DAY($W5))-1))))))))))</f>
        <v>#N/A</v>
      </c>
      <c r="Y5" s="58" t="e">
        <f>IF(OR($L5&lt;10,
           $W5=0,
           AND($I5&lt;=0.5,有給管理簿!$F$10&lt;$K5),
           $G5&gt;DATE(有給管理簿!$E$10,有給管理簿!$F$10,1),
           AND($W5=DATE(YEAR($G5),MONTH($G5)+6,DAY($G5)),$W5&gt;EOMONTH(DATE(有給管理簿!$E$10,有給管理簿!$F$10,1),0)),
           OR(AND($F5=3,$I5&lt;5.5),AND($F5=4,$I5&lt;3.5))),
    "-",
    IF(DATEDIF($W5,$X5+1,"m")&gt;12,
        IF(DATEDIF($W5,$X5+1,"m")/12*5-INT(DATEDIF($W5,$X5+1,"m")/12*5)&gt;0.5,
          INT(DATEDIF($W5,$X5+1,"m")/12*5)+1,
          INT(DATEDIF($W5,$X5+1,"m")/12*5)+0.5),
        5))</f>
        <v>#N/A</v>
      </c>
      <c r="Z5" s="57">
        <f t="shared" si="0"/>
        <v>46306</v>
      </c>
      <c r="AA5" s="57" t="e">
        <f>IF($AF5 = 4,
       0,
       IF($AF5 = 3,
           IF(EOMONTH(EDATE($G5,6),-1)&gt;DATE(有給管理簿!$E$10,有給管理簿!$F$10,DAY($G5)),
               0,
               EDATE($G5,6)),
           IF($AF5 = 2,
               IF(EOMONTH(DATE(YEAR(EDATE($G5,6)),MONTH(基本情報!$C$4),DAY(基本情報!$C$4)),-1)&gt;DATE(有給管理簿!$E$10,有給管理簿!$F$10,DAY(基本情報!$C$4)),
                   0,
                   DATE(YEAR(EDATE($G5,6))+IF(IF(基本情報!$C$12="末",FALSE,DATE(YEAR(EDATE($G5,6)),MONTH(EDATE($G5,6)),DAY(EDATE($G5,6)))&gt;DATE(YEAR(EDATE($G5,6)),12,基本情報!$C$12)),1,0),
                     MONTH(基本情報!$C$4),DAY(基本情報!$C$4))),
               IF($AF5 = 1,
                   IF(AND($V5&lt;&gt;4,$V5&lt;&gt;5),
                       IF($J5=0,0,IF(EDATE($J5,-12)&lt;=$G5,
                                                 0,
                                                 IF($J5-1&lt;DATE(有給管理簿!$E$10,有給管理簿!$F$10,DAY($J5)),
                                                     $J5,
                                                     EDATE($J5,-12)))),
                       IF($AE5 = 4,
                           0,
                           IF($AE5 = 3,
                               IF(EOMONTH(EDATE(EDATE($G5,6),12)-1,0)&lt;DATE(有給管理簿!$E$10,有給管理簿!$F$10,DAY($G5)),
                                   0,
                                   EDATE($G5,6)),
                               IF($AE5 = 2,
                                   IF(EOMONTH(EDATE(DATE(YEAR(EDATE($G5,6)),MONTH(基本情報!$C$4),DAY(基本情報!$C$4)),12)-1,0)&gt;DATE(有給管理簿!$E$10,有給管理簿!$F$10,DAY(基本情報!$C$4)),
                                       0,
                                       DATE(YEAR(EDATE($G5,6)),MONTH(基本情報!$C$4),DAY(基本情報!$C$4))),
                                   IF($AE5 = 1,
                                       0,
                                       IF($J5=0,0,IF(EDATE($J5,-12)&lt;=EDATE($G5,6),IF($J5=EDATE($G5,6),0,EDATE($G5,6)),EDATE($J5,-12)))))))),
                   IF($AE5 = 4,
                       IF($J5&gt;DATE(有給管理簿!$E$10,有給管理簿!$F$10,DAY(基本情報!$C$4)),
                           0,
                           $J5),
                       IF($AE5 = 3,
                           IF(EOMONTH(DATE(YEAR($G5)+1,MONTH($G5)+6,DAY($G5)-1),0)&lt;DATE(有給管理簿!$E$10,有給管理簿!$F$10,DAY($G5)),
                               IF($J5&gt;DATE(有給管理簿!$E$10,有給管理簿!$F$10,1),
                                   0,
                                   $J5),
                               EDATE($G5,6)),
                           IF($AE5 = 2,
                               IF($J5-1&lt;DATE(有給管理簿!$E$10,有給管理簿!$F$10,DAY(基本情報!$C$4)),
                                   $J5,
                                   IF($J5=0,0,EDATE($J5,-12))),
                               IF($AE5 = 1,
                                   IF(EOMONTH($J5,-1)&gt;DATE(有給管理簿!$E$10,有給管理簿!$F$10,DAY($J5)),
                                       EDATE($J5,-12),
                                       IF($J5&gt;IF(基本情報!$C$12="末",EOMONTH(DATE(有給管理簿!$E$10,有給管理簿!$F$10,1),0),DATE(有給管理簿!$E$10,有給管理簿!$F$10,基本情報!$C$12)),0,$J5)),
                                   IF($W5=0,
                                       0,
                                       IF(AND($H5&gt;0,
                                              $W5=$G5,
                                              $W5&lt;=EOMONTH(DATE(有給管理簿!$E$10,有給管理簿!$F$10,1),0))=TRUE,
                                           $G5,
                                           IF(AND($J5=0,$H5&gt;0),
                                               $G5,
                                               IF(AND(基本情報!$C$3="法定",
                                                      IF(ISNUMBER($K5),EOMONTH(DATE(有給管理簿!$E$10,有給管理簿!$F$10,1),0)&lt;DATE(YEAR($J5),$K5,1),FALSE),
                                                      IF(ISNUMBER($K5),IF(MONTH($W5)&lt;$K5,TRUE,FALSE),FALSE),
                                                     YEAR($J5)=YEAR($W5)),
                                                   DATE(YEAR($W5)-1,MONTH($W5),DAY($W5)),
                                                   IF($W5&gt;EOMONTH(DATE(有給管理簿!$E$10,有給管理簿!$F$10,1),0),0,$W5)))))))))))))</f>
        <v>#N/A</v>
      </c>
      <c r="AB5" s="57" t="e">
        <f>0+(IF($AF5 = 4,
       0,
       IF($AF5 = 3,
           IF(EOMONTH(EDATE($G5,6),-1)&gt;DATE(有給管理簿!$E$10,有給管理簿!$F$10,DAY($G5)),
               0,
               EDATE(EDATE($G5,6),12)-1),
           IF($AF5 = 2,
               IF(EOMONTH(DATE(YEAR(EDATE($G5,6)),MONTH(基本情報!$C$4),DAY(基本情報!$C$4)),-1)&gt;DATE(有給管理簿!$E$10,有給管理簿!$F$10,DAY(基本情報!$C$4)),
                   0,
                   EDATE(DATE(YEAR(EDATE($G5,6))+IF(IF(基本情報!$C$12="末",FALSE,DATE(YEAR(EDATE($G5,6)),MONTH(EDATE($G5,6)),DAY(EDATE($G5,6)))&gt;DATE(YEAR(EDATE($G5,6)),12,基本情報!$C$12)),1,0),
                     MONTH(基本情報!$C$4),DAY(基本情報!$C$4)),12)-1),
               IF($AF5 = 1,
                   IF(AND($V5&lt;&gt;4,$V5&lt;&gt;5),
                       IF($J5=0,0,IF(EDATE($J5,-12)&lt;=$G5,
                                                 0,
                                                 IF($J5-1&lt;DATE(有給管理簿!$E$10,有給管理簿!$F$10,DAY($J5)),
                                                     EDATE($J5,12)-1,
                                                     $J5-1))),
                       IF($AE5 = 4,
                           0,
                           IF($AE5 = 3,
                               IF(EOMONTH(EDATE(EDATE($G5,6),12)-1,0)&lt;DATE(有給管理簿!$E$10,有給管理簿!$F$10,DAY($G5)),
                                   0,
                                   EDATE(EDATE($G5,6),12)-1),
                               IF($AE5 = 2,
                                   IF(EOMONTH(EDATE(DATE(YEAR(EDATE($G5,6)),MONTH(基本情報!$C$4),DAY(基本情報!$C$4)),12)-1,0)&gt;DATE(有給管理簿!$E$10,有給管理簿!$F$10,DAY(基本情報!$C$4)),
                                       0,
                                       EDATE(DATE(YEAR(EDATE($G5,6)),MONTH(基本情報!$C$4),DAY(基本情報!$C$4)),12)-1),
                                   IF($AE5 = 1,
                                       0,
                                       IF($J5-1&lt;=EDATE($G5,18)-1,IF(EDATE($J5,12)-1=EDATE($G5,18)-1,0,EDATE($G5,18)-1),$J5-1)))))),
                   IF($AE5 = 4,
                       IF($J5&gt;DATE(有給管理簿!$E$10,有給管理簿!$F$10,DAY(基本情報!$C$4)),
                           0,
                           EDATE($J5,12)-1),
                       IF($AE5 = 3,
                           IF(EOMONTH(DATE(YEAR($G5)+1,MONTH($G5)+6,DAY($G5)-1),0)&lt;DATE(有給管理簿!$E$10,有給管理簿!$F$10,DAY($G5)),
                               IF($J5&gt;DATE(有給管理簿!$E$10,有給管理簿!$F$10,1),
                                   0,
                                   EDATE($J5,12)-1),
                               EDATE(EDATE($G5,6),12)-1),
                           IF($AE5 = 2,
                               IF($J5-1&lt;DATE(有給管理簿!$E$10,有給管理簿!$F$10,DAY(基本情報!$C$4)),
                                   EDATE($J5,12)-1,
                                   $J5-1),
                               IF($AE5 = 1,
                                   IF(EOMONTH($J5,-1)&gt;DATE(有給管理簿!$E$10,有給管理簿!$F$10,DAY($J5)),
                                       $J5-1,
                                       IF(EDATE($J5,12)-1&gt;IF(基本情報!$C$12="末",EOMONTH(DATE(有給管理簿!$E$10,有給管理簿!$F$10,1),12)-1,EDATE(DATE(有給管理簿!$E$10,有給管理簿!$F$10,基本情報!$C$12),12)-1),0,EDATE($J5,12)-1)),
                                   IF($X5=0,
                                       0,
                                       IF(AND($J5=0,$H5&gt;0),
                                           EOMONTH(DATE(有給管理簿!$E$10,有給管理簿!$F$10,1),0),
                                           IF(AND(基本情報!$C$3="法定",
                                                  IF(ISNUMBER($K5),EOMONTH(DATE(有給管理簿!$E$10,有給管理簿!$F$10,1),0)&lt;DATE(YEAR($J5),$K5,1),FALSE),
                                                  IF(ISNUMBER($K5),MONTH($W5)&lt;$K5,FALSE),
                                                  YEAR($J5)=YEAR($W5)),
                                               DATE(YEAR($X5)-1,MONTH($X5),DAY($X5)),
                                               IF($W5&gt;EOMONTH(DATE(有給管理簿!$E$10,有給管理簿!$F$10,1),0),0,$X5)))))))))))))</f>
        <v>#N/A</v>
      </c>
      <c r="AC5" s="50" t="e">
        <f ca="1">IF($Y5="-",
       "-",
       IF($Y5&lt;=IF(AND($AI5&lt;&gt;"-",$AI5&gt;0),
                              IF(AND($W5&lt;=$AI5,$AI5&lt;=$X5),
                                  SUMIFS(INDIRECT("有給管理簿!R"&amp;MATCH($A5,有給管理簿!$A:$A,0)&amp;"C35:R"&amp;MATCH($A5,有給管理簿!$A:$A,0)&amp;"C2239",0),
                                      有給管理簿!$AI$11:$CHC$11,"&gt;="&amp;$AL5,
                                      有給管理簿!$AI$11:$CHC$11,"&lt;="&amp;EOMONTH(DATE(有給管理簿!$E$10,有給管理簿!$F$10,1),0)),
                                  SUMIFS(INDIRECT("有給管理簿!R"&amp;MATCH($A5,有給管理簿!$A:$A,0)&amp;"C35:R"&amp;MATCH($A5,有給管理簿!$A:$A,0)&amp;"C2239",0),
                                      有給管理簿!$AI$11:$CHC$11,"&gt;="&amp;$AA5,
                                      有給管理簿!$AI$11:$CHC$11,"&lt;="&amp;EOMONTH(DATE(有給管理簿!$E$10,有給管理簿!$F$10,1),0))),
                              SUMIFS(INDIRECT("有給管理簿!R"&amp;MATCH($A5,有給管理簿!$A:$A,0)&amp;"C35:R"&amp;MATCH($A5,有給管理簿!$A:$A,0)&amp;"C2239",0),
                                  有給管理簿!$AI$11:$CHC$11,"&gt;="&amp;$AA5,
                                  有給管理簿!$AI$11:$CHC$11,"&lt;="&amp;EOMONTH(DATE(有給管理簿!$E$10,有給管理簿!$F$10,1),0))),
           "OK",
           $Y5 - IF(AND($AI5&lt;&gt;"-",$AI5&gt;0),
                           IF(AND($W5&lt;=$AI5,$AI5&lt;=$X5),
                               SUMIFS(INDIRECT("有給管理簿!R"&amp;MATCH($A5,有給管理簿!$A:$A,0)&amp;"C35:R"&amp;MATCH($A5,有給管理簿!$A:$A,0)&amp;"C2239",0),
                                   有給管理簿!$AI$11:$CHC$11,"&gt;="&amp;$AL5,
                                   有給管理簿!$AI$11:$CHC$11,"&lt;="&amp;EOMONTH(DATE(有給管理簿!$E$10,有給管理簿!$F$10,1),0)),
                               SUMIFS(INDIRECT("有給管理簿!R"&amp;MATCH($A5,有給管理簿!$A:$A,0)&amp;"C35:R"&amp;MATCH($A5,有給管理簿!$A:$A,0)&amp;"C2239",0),
                                   有給管理簿!$AI$11:$CHC$11,"&gt;="&amp;$AA5,
                                   有給管理簿!$AI$11:$CHC$11,"&lt;="&amp;EOMONTH(DATE(有給管理簿!$E$10,有給管理簿!$F$10,1),0))),
                           SUMIFS(INDIRECT("有給管理簿!R"&amp;MATCH($A5,有給管理簿!$A:$A,0)&amp;"C35:R"&amp;MATCH($A5,有給管理簿!$A:$A,0)&amp;"C2239",0),
                               有給管理簿!$AI$11:$CHC$11,"&gt;="&amp;$AA5,
                               有給管理簿!$AI$11:$CHC$11,"&lt;="&amp;EOMONTH(DATE(有給管理簿!$E$10,有給管理簿!$F$10,1),0)))))</f>
        <v>#N/A</v>
      </c>
      <c r="AE5" s="19">
        <f>IF(ISERROR(INDEX($BQ5:$CN5,1,MATCH(有給管理簿!$E$10-1,社員情報!$BQ$1:$CN$1,0))),"",INDEX($BQ5:$CN5,1,MATCH(有給管理簿!$E$10-1,$BQ$1:$CN$1,0)))</f>
        <v>0</v>
      </c>
      <c r="AF5" s="19" t="e">
        <f>INDEX($BQ5:$CN5,1,MATCH(有給管理簿!$E$10,$BQ$1:$CN$1,0))</f>
        <v>#N/A</v>
      </c>
      <c r="AI5" s="30" t="s">
        <v>201</v>
      </c>
      <c r="AJ5" s="19" t="s">
        <v>201</v>
      </c>
      <c r="AK5" s="19" t="s">
        <v>201</v>
      </c>
      <c r="AL5" s="30">
        <f>IF($AI5="-",
       0,
       IF(AND($V5&lt;&gt;3,$AI5&lt;EDATE($G5,6))=TRUE,
           IF(AND(基本情報!$C$3="一斉",基本情報!$C$7="-"),
               $AI5,
               IF(OR($V5=6,$V5=7),
                       IF(AND(DATE(YEAR($G5),MONTH(基本情報!$C$4),DAY(基本情報!$C$4))&lt;=$G5,
                             $G5&lt;DATE(YEAR($G5),MONTH(基本情報!$C$7),DAY(基本情報!$C$7))),
                           DATE(YEAR($G5),MONTH(基本情報!$C$7),DAY(基本情報!$C$7)),
                           DATE(YEAR($G5),MONTH(基本情報!$C$4),DAY(基本情報!$C$4))),
                   EDATE($G5,6))),
           $AI5))</f>
        <v>0</v>
      </c>
      <c r="AM5" s="30">
        <f>IF($AI5="-",
    0,
    IF(AND(基本情報!$C$3="一斉",基本情報!$C$7="-",$AI5&lt;EDATE($G5,6)),
        EDATE($G5,6),
        IF(OR($V5=4,$V5=5)=TRUE,
            IF(DATE(YEAR(EDATE($G5,6)),MONTH(基本情報!$C$4),DAY(基本情報!$C$4))
              &gt;EDATE($G5,6),
                IF(OR($W5&lt;DATE(YEAR(EDATE($G5,6))+1,MONTH(基本情報!$C$4),DAY(基本情報!$C$4))-1,YEAR($AI5)=YEAR(EDATE($G5,6))),
                    DATE(YEAR(EDATE($G5,6))+1,MONTH(基本情報!$C$4),DAY(基本情報!$C$4))-1,
                    IF($AI5&gt;=DATE(YEAR($AI5),MONTH($Z5),DAY($Z5)),
                        DATE(YEAR($AI5)+1,MONTH($Z5),DAY($Z5))-1,
                        DATE(YEAR($AI5),MONTH($Z5),DAY($Z5))-1)),
                IF($W5&lt;DATE(YEAR(EDATE($G5,6))+2,MONTH(基本情報!$C$4),DAY(基本情報!$C$4))-1,
                    DATE(YEAR(EDATE($G5,6))+2,MONTH(基本情報!$C$4),DAY(基本情報!$C$4))-1,
                    IF($AI5&gt;=DATE(YEAR($AI5),MONTH($Z5),DAY($Z5)),
                        DATE(YEAR($AI5)+1,MONTH($Z5),DAY($Z5))-1,
                        DATE(YEAR($AI5),MONTH($Z5),DAY($Z5))-1))),
            IF($AI5&gt;=DATE(YEAR($AI5),MONTH($Z5),DAY($Z5)),
                DATE(YEAR($AI5)+1,MONTH($Z5),DAY($Z5))-1,
                DATE(YEAR($AI5),MONTH($Z5),DAY($Z5))-1))))</f>
        <v>0</v>
      </c>
      <c r="AN5" s="28">
        <f>IF($AI5="-",
       0,
       IF(AND(OR(基本情報!$C$3="法定",AND(基本情報!$C$3="一斉",EDATE($G5,6))),$K5&lt;MONTH($J5)),
           YEAR($AM5)+1,
           IF(YEAR($AM5)=YEAR($AM5+1),
               YEAR($AM5),
               YEAR($AM5)+1)
             -IF(AND(OR($V5=4,$V5=5),EDATE($G5,6)&lt;=$AI5,$AI5&lt;IF(EDATE($G5,6)&gt;=DATE(YEAR(EDATE($G5,6)),MONTH(基本情報!$C$4),DAY(基本情報!$C$4)),
                                                                                 DATE(YEAR(EDATE($G5,6))+1,MONTH(基本情報!$C$4),DAY(基本情報!$C$4)),
                                                                                 DATE(YEAR(EDATE($G5,6)),MONTH(基本情報!$C$4),DAY(基本情報!$C$4)))),
                 1,
                 0)))</f>
        <v>0</v>
      </c>
      <c r="AO5" s="19">
        <f ca="1">IF(ISERROR(MATCH($A5,有給管理簿!$A:$A,0))=TRUE,
       0,
       SUMIFS(INDIRECT("有給管理簿!R" &amp; MATCH($A5,有給管理簿!$A:$A,0) &amp; "C35:R" &amp; MATCH($A5,有給管理簿!$A:$A,0) &amp; "C2239",0),
           有給管理簿!$AI$11:$CHC$11,"&gt;="&amp;$AL5,
           有給管理簿!$AI$11:$CHC$11,"&lt;="&amp;IF(AND($AL5&lt;=EOMONTH(DATE(有給管理簿!$E$10,有給管理簿!$F$10,1),0),
                                                                                                EOMONTH(DATE(有給管理簿!$E$10,有給管理簿!$F$10,1),0)&lt;=$AM5)=TRUE,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IF(EOMONTH(DATE(有給管理簿!$E$10,有給管理簿!$F$10,1),0)&lt;$AL5,
                                                                                EOMONTH(DATE(有給管理簿!$E$10,有給管理簿!$F$10,1),0),
                                                                                $AM5))))</f>
        <v>0</v>
      </c>
      <c r="AP5" s="19">
        <f>IF($AI5="-",
    0,
    IF(HLOOKUP(IF(DATE(YEAR($AM5)-1,MONTH($AM5),DAY($AM5))+1&lt;$G5,
        0,
        IF(基本情報!$C$3="法定",
            IF($H5&gt;=10,
                DATEDIF($G5,DATE(YEAR($AM5)-1,MONTH($AM5),DAY($AM5))+1,"m")/12+0.5,
                DATEDIF($G5,DATE(YEAR($AM5)-1,MONTH($AM5),DAY($AM5))+1,"m")/12),
            IF(AND(基本情報!$C$7&lt;&gt;"-",基本情報!$C$7&gt;0)=TRUE,
                DATEDIF($G5,DATE(YEAR($AM5)-1,MONTH($AM5),DAY($AM5))+1,"m")/12+0.5,
                IF(DATE(YEAR($G5),MONTH($G5)+6,DAY($G5))
                  &gt;=DATE(有給管理簿!$E$10,MONTH(基本情報!$C$4),DAY(基本情報!$C$4)),
                    DATEDIF($G5,DATE(YEAR($AM5)-1,MONTH($AM5),DAY($AM5))+1,"m")/12
                      +IF(DATE(YEAR($G5),MONTH($G5)+6,DAY($G5))&lt;DATE(有給管理簿!$E$10,MONTH(基本情報!$C$4),DAY(基本情報!$C$4)),1.5,0.5),
                    DATEDIF($G5,DATE(YEAR($AM5)-1,MONTH($AM5),DAY($AM5))+1,"m")/12
                      +IF(DATE(YEAR($G5),MONTH($G5)+6,DAY($G5))
                        =DATE(YEAR(DATE(YEAR($G5),MONTH($G5)+6,DAY($G5))),MONTH(基本情報!$C$4),DAY(基本情報!$C$4)),0,1))))),
           付与日数一覧!$O$3:$W$8,2+$F5,1)&lt;IF(基本情報!$C$10=TRUE,
                                                                                IF(($AJ5-$AK5)&lt;$AO5,0,($AJ5-$AK5)-$AO5),
                                                                                IF($AJ5&lt;$AO5,0,IF($AK5&gt;$AO5,$AJ5-$AO5-($AK5-$AO5),$AJ5-$AO5))),
      HLOOKUP(IF(DATE(YEAR($AM5)-1,MONTH($AM5),DAY($AM5))+1&lt;$G5,
          0,
          IF(基本情報!$C$3="法定",
              IF($H5&gt;=10,
                  DATEDIF($G5,DATE(YEAR($AM5)-1,MONTH($AM5),DAY($AM5))+1,"m")/12+0.5,
                  DATEDIF($G5,DATE(YEAR($AM5)-1,MONTH($AM5),DAY($AM5))+1,"m")/12),
              IF(AND(基本情報!$C$7&lt;&gt;"-",基本情報!$C$7&gt;0)=TRUE,
                  DATEDIF($G5,DATE(YEAR($AM5)-1,MONTH($AM5),DAY($AM5))+1,"m")/12+0.5,
                  IF(DATE(YEAR($G5),MONTH($G5)+6,DAY($G5))
                    &gt;=DATE(有給管理簿!$E$10,MONTH(基本情報!$C$4),DAY(基本情報!$C$4)),
                      DATEDIF($G5,DATE(YEAR($AM5)-1,MONTH($AM5),DAY($AM5))+1,"m")/12
                        +IF(DATE(YEAR($G5),MONTH($G5)+6,DAY($G5))&lt;DATE(有給管理簿!$E$10,MONTH(基本情報!$C$4),DAY(基本情報!$C$4)),1.5,0.5),
                      DATEDIF($G5,DATE(YEAR($AM5)-1,MONTH($AM5),DAY($AM5))+1,"m")/12
                        +IF(DATE(YEAR($G5),MONTH($G5)+6,DAY($G5))
                          =DATE(YEAR(DATE(YEAR($G5),MONTH($G5)+6,DAY($G5))),MONTH(基本情報!$C$4),DAY(基本情報!$C$4)),0,1))))),
          付与日数一覧!$O$3:$W$8,2+$F5,1),
      IF(基本情報!$C$10=TRUE,
        IF(($AJ5-$AK5)&lt;$AO5,0,($AJ5-$AK5)-$AO5),
        IF($AJ5&lt;$AO5,0,IF($AK5&gt;$AO5,$AJ5-$AO5-($AK5-$AO5),$AJ5-$AO5)))))</f>
        <v>0</v>
      </c>
      <c r="AQ5" s="19">
        <f>IF(OR(IF(ISERROR(INDEX($BQ$1:$CM5,ROW(),MATCH(IF(INDEX($BQ$1:$CM5,ROW(),MATCH(AQ$1,$BQ$1:$CM$1,0)+1)&gt;DATE(AQ$1,12,IF(基本情報!$C$12="末",31,基本情報!$C$12)),AQ$1-1,AQ$1),$BQ$1:$CM$1,0))),
                  0,
                  INDEX($BQ$1:$CM5,ROW(),MATCH(IF(INDEX($BQ$1:$CM5,ROW(),MATCH(AQ$1,$BQ$1:$CM$1,0)+1)&gt;DATE(AQ$1,12,IF(基本情報!$C$12="末",31,基本情報!$C$12)),AQ$1-1,AQ$1),$BQ$1:$CM$1,0)))=1,
              INDEX($BQ$1:$CM5,ROW(),MATCH(AQ$1,$BQ$1:$CM$1,0))=3,
              INDEX($BQ$1:$CM5,ROW(),MATCH(AQ$1,$BQ$1:$CM$1,0))=4),
     0,
     IF(AND($V5&lt;&gt;3,$V5&lt;&gt;6,$V5&lt;&gt;7,
         AQ$1 =YEAR($G5),
         AND(基本情報!$C$3="一斉",$G5&lt;=DATE(AQ$1,MONTH(基本情報!$C$4),DAY(基本情報!$C$4)),
                                                                   DATE(AQ$1,MONTH(基本情報!$C$4),DAY(基本情報!$C$4))&lt;DATE(YEAR($G5),MONTH($G5)+6,DAY($G5)))),
       HLOOKUP(IF(AQ$1=YEAR(DATE(YEAR($G5),MONTH($G5)+6,DAY($G5))),0.5,0)
                            -IF(基本情報!$C$12="末",
                                0,
                                IF(AND(基本情報!$C$3="一斉",EDATE($G5,6)=DATE(AQ$1,MONTH(EDATE($G5,6)),DAY(EDATE($G5,6))),MONTH(EDATE($G5,6))=12,DAY(EDATE($G5,6))&gt;IF(基本情報!$C$12="末",DAY(EDATE($G5,6)),基本情報!$C$12)),1,0)),
         付与日数一覧!$O$3:$W$8,2+$F5,1),
       HLOOKUP(IF(AND($V5&lt;&gt;3,$V5&lt;&gt;6,$V5&lt;&gt;7,AQ$1&lt;YEAR(DATE(YEAR($G5),MONTH($G5)+6,DAY($G5)))),
                              0,
                              IF(AND(基本情報!$C$3="一斉",
                                     OR(AND(基本情報!$C$7="-",DATE(AQ$1,MONTH(基本情報!$C$4),DAY(基本情報!$C$4))&lt;$G5),
                                       AND(基本情報!$C$7&lt;&gt;"-",基本情報!$C$7&gt;0,DATE(AQ$1,MONTH($J5),DAY($J5))&lt;$G5)),
                                     AND(MONTH(EDATE($G5,6))=12,DAY(EDATE($G5,6))&gt;IF(基本情報!$C$12="末",DAY(EOMONTH(EDATE($G5,6),0)),基本情報!$C$12))=FALSE)=TRUE,
                                  IF(AND(基本情報!$C$3="一斉",基本情報!$C$7="-",DATE(AQ$1,MONTH(基本情報!$C$4),DAY(基本情報!$C$4))&lt;$G5),0.5,0),
                                  IF(基本情報!$C$3="法定",
                                      IF($H5&gt;=10,
                                          IF($G5&gt;DATE(AQ$1,MONTH($J5),DAY($J5)),0,DATEDIF($G5,DATE(AQ$1,MONTH($J5),DAY($J5)),"m")/12+0.5),
                                          DATEDIF($G5,DATE(AQ$1,MONTH($J5),DAY($J5)),"m")/12)
                                        -IF($K5&lt;MONTH($J5),1,0),
                                      IF(AND(基本情報!$C$7&lt;&gt;"-",基本情報!$C$7&gt;0)=TRUE,
                                          IF(DATE(AQ$1,MONTH($J5),DAY($J5))&lt;$G5,0,DATEDIF($G5,DATE(AQ$1,MONTH($J5),DAY($J5)),"m")/12+0.5),
                                          IF(DATE(YEAR($G5),MONTH($G5)+6,DAY($G5))&gt;=DATE(AQ$1,MONTH(基本情報!$C$4),DAY(基本情報!$C$4)),
                                              DATEDIF($G5,IF($G5&lt;DATE(AQ$1,MONTH($J5),DAY($J5)),DATE(AQ$1,MONTH($J5),DAY($J5)),DATE(AQ$1+1,MONTH($J5),DAY($J5))),"m")/12
                                                +IF(DATE(YEAR($G5),MONTH($G5)+6,DAY($G5))&lt;DATE(AQ$1,MONTH(基本情報!$C$4),DAY(基本情報!$C$4)),1.5,0.5),
                                              DATEDIF($G5,DATE(AQ$1,MONTH(基本情報!$C$4),DAY(基本情報!$C$4)),"m")/12
                                                +IF(DATE(YEAR($G5),MONTH($G5)+6,DAY($G5))
                                                  =DATE(YEAR(DATE(YEAR($G5),MONTH($G5)+6,DAY($G5))),MONTH(基本情報!$C$4),DAY(基本情報!$C$4)),0,1)))
                                        -IF(基本情報!$C$12="末",
                                               0,
                                               IF(AND(EDATE($G5,6)=DATE(AQ$1,MONTH(EDATE($G5,6)),DAY(EDATE($G5,6))),MONTH(EDATE($G5,6))=12,DAY(EDATE($G5,6))&gt;基本情報!$C$12),1,0))))),
         付与日数一覧!$O$3:$W$8,2+$F5,1)))
  +IF(OR(INDEX($BQ$1:$CM5,ROW(),MATCH(AQ$1,$BQ$1:$CM$1,0))=2,INDEX($BQ$1:$CM5,ROW(),MATCH(AQ$1,$BQ$1:$CM$1,0))=4),0,IF(基本情報!$C$3="一斉",
      IF(AND(基本情報!$C$7&lt;&gt;"-",基本情報!$C$7&gt;0)=FALSE,
          IF(OR(AQ$1=YEAR(DATE(YEAR($G5),MONTH($G5)+6,DAY($G5))),
                 IF(基本情報!$C$12="末",
                     FALSE,
                     AQ$1=IF(DATE(YEAR($G5),MONTH($G5)+6,DAY($G5))&gt;DATE(YEAR(DATE(YEAR($G5),MONTH($G5)+6,DAY($G5))),12,基本情報!$C$12),
                                  YEAR(DATE(YEAR($G5),MONTH($G5)+6,DAY($G5)))+1,
                                  YEAR(DATE(YEAR($G5),MONTH($G5)+6,DAY($G5)))))),
              IF(DATE(AQ$1,MONTH(基本情報!$C$4),DAY(基本情報!$C$4))&gt;DATE(YEAR($G5),MONTH($G5)+6,DAY($G5)),
                  HLOOKUP(0.5,付与日数一覧!$O$3:$W$8,2+$F5,1),
                  0),
              0),
          0),
      0))</f>
        <v>12</v>
      </c>
      <c r="AR5" s="19">
        <f>IF(AQ$1=$AN5,$AP5,IF(AQ$1=有給管理簿!$AH$1,0,AP5) )</f>
        <v>0</v>
      </c>
      <c r="AS5" s="19">
        <f ca="1">IF(ISERROR(MATCH($A5,有給管理簿!$A:$A,0)),
    0,
    SUMIFS(INDIRECT("有給管理簿!R" &amp; MATCH($A5,有給管理簿!$A:$A,0) &amp; "C35:R" &amp; MATCH($A5,有給管理簿!$A:$A,0) &amp; "C2239",0),
      有給管理簿!$AI$11:$CHC$11,"&gt;="&amp;IF(OR(AND($V5&lt;&gt;3,$V5&lt;&gt;6,$V5&lt;&gt;7,
                                                                                MONTH(DATE(YEAR($G5),MONTH($G5)+6,DAY($G5)))&lt;=MONTH($Z5),
                                                                                DATE(AQ$1,MONTH($Z5),DAY($Z5))&lt;DATE(YEAR($G5),MONTH($G5)+6,DAY($G5))),
                                                                          AND($V5&lt;&gt;3,$V5&lt;&gt;6,$V5&lt;&gt;7,
                                                                            AQ$1=YEAR(DATE(YEAR($G5),MONTH($G5)+6,DAY($G5))),
                                                                            DATE(AQ$1,MONTH($Z5),DAY($Z5))&gt;DATE(YEAR($G5),MONTH($G5)+6,DAY($G5)))),
                                                                       DATE(YEAR($G5),MONTH($G5)+6,DAY($G5)),
                                                                       IF(AND($V5&lt;&gt;3,$V5&lt;&gt;6,$V5&lt;&gt;7,
                                                                              DATE(YEAR($G5),MONTH($G5)+6,DAY($G5))&gt;=DATE(AQ$1,MONTH($Z5),DAY($Z5))),
                                                                           DATE(YEAR($G5),MONTH($G5)+6,DAY($G5)),
                                                                           DATE(AQ$1,MONTH($Z5),DAY($Z5)))),
      有給管理簿!$AI$11:$CHC$11,"&lt;="&amp;IF(DATE(AQ$1+1,MONTH($Z5),DAY($Z5))-1&gt;EOMONTH(DATE(有給管理簿!$E$10,有給管理簿!$F$10,1),0),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DATE(AQ$1+1,MONTH($Z5),DAY($Z5))-1)))</f>
        <v>0</v>
      </c>
      <c r="AT5" s="19">
        <f ca="1">IF(AQ$1+2=$AN5,
       $AK5,
       IF(AQ$1+1=$AN5,
           $AP5,
           IF(AQ5&lt;IF(基本情報!$C$10=TRUE,
                                 IF(AQ5&lt;AS5,0,AQ5-AS5),
                                 IF(AND(基本情報!$C$3="一斉",基本情報!$C$7="-",EDATE($G5,6)&lt;DATE(YEAR(EDATE($G5,6)),MONTH(基本情報!$C$4),DAY(基本情報!$C$4)),
                                       EDATE($G5,6)&lt;=$AI5,$AI5&lt;DATE(YEAR(EDATE($G5,6)),MONTH(基本情報!$C$4),DAY(基本情報!$C$4)),AQ$1=YEAR(EDATE($G5,6))),
                                     $AJ5-$AO5+HLOOKUP(1.5,付与日数一覧!$O$3:$W$8,2+$F5,1),
                                     IF(SUM(AQ5,AR5)&lt;AS5,
                                         0,
                                         SUM(AQ5,AR5)-AS5))),
               IF(AND(基本情報!$C$3="一斉",基本情報!$C$7="-",EDATE($G5,6)&lt;DATE(YEAR(EDATE($G5,6)),MONTH(基本情報!$C$4),DAY(基本情報!$C$4)),
                      AND(ISERROR(MATCH(AQ$1,$BQ$1:$CN$1,0))=FALSE,
                        OR(INDEX($BQ$1:$CN5,ROW(),MATCH(AQ$1,$BQ$1:$CN$1,0))=2,INDEX($BQ$1:$CN5,ROW(),MATCH(AQ$1,$BQ$1:$CN$1,0))=3,INDEX($BQ$1:$CN5,ROW(),MATCH(AQ$1,$BQ$1:$CN$1,0))=4))),
                   AP5,
                   AQ5),
               IF(基本情報!$C$10=TRUE,
                   IF(AQ5&lt;AS5,0,AQ5-AS5),
                   IF(AND(基本情報!$C$3="一斉",基本情報!$C$7="-",EDATE($G5,6)&lt;DATE(YEAR(EDATE($G5,6)),MONTH(基本情報!$C$4),DAY(基本情報!$C$4)),
                       EDATE($G5,6)&lt;=$AI5,$AI5&lt;DATE(YEAR(EDATE($G5,6)),MONTH(基本情報!$C$4),DAY(基本情報!$C$4)),AQ$1=YEAR(EDATE($G5,6))),
                           $AJ5-$AO5+HLOOKUP(1.5,付与日数一覧!$O$3:$W$8,2+$F5,1),
                           IF(SUM(AQ5,AR5)&lt;AS5,
                               0,
                               SUM(AQ5,AR5)-AS5))))))</f>
        <v>12</v>
      </c>
      <c r="AU5" s="19">
        <f>IF(OR(IF(ISERROR(INDEX($BQ$1:$CM5,ROW(),MATCH(IF(INDEX($BQ$1:$CM5,ROW(),MATCH(AU$1,$BQ$1:$CM$1,0)+1)&gt;DATE(AU$1,12,IF(基本情報!$C$12="末",31,基本情報!$C$12)),AU$1-1,AU$1),$BQ$1:$CM$1,0))),
                  0,
                  INDEX($BQ$1:$CM5,ROW(),MATCH(IF(INDEX($BQ$1:$CM5,ROW(),MATCH(AU$1,$BQ$1:$CM$1,0)+1)&gt;DATE(AU$1,12,IF(基本情報!$C$12="末",31,基本情報!$C$12)),AU$1-1,AU$1),$BQ$1:$CM$1,0)))=1,
              INDEX($BQ$1:$CM5,ROW(),MATCH(AU$1,$BQ$1:$CM$1,0))=3,
              INDEX($BQ$1:$CM5,ROW(),MATCH(AU$1,$BQ$1:$CM$1,0))=4),
     0,
     IF(AND($V5&lt;&gt;3,$V5&lt;&gt;6,$V5&lt;&gt;7,
         AU$1 =YEAR($G5),
         AND(基本情報!$C$3="一斉",$G5&lt;=DATE(AU$1,MONTH(基本情報!$C$4),DAY(基本情報!$C$4)),
                                                                   DATE(AU$1,MONTH(基本情報!$C$4),DAY(基本情報!$C$4))&lt;DATE(YEAR($G5),MONTH($G5)+6,DAY($G5)))),
       HLOOKUP(IF(AU$1=YEAR(DATE(YEAR($G5),MONTH($G5)+6,DAY($G5))),0.5,0)
                            -IF(基本情報!$C$12="末",
                                0,
                                IF(AND(基本情報!$C$3="一斉",EDATE($G5,6)=DATE(AU$1,MONTH(EDATE($G5,6)),DAY(EDATE($G5,6))),MONTH(EDATE($G5,6))=12,DAY(EDATE($G5,6))&gt;IF(基本情報!$C$12="末",DAY(EDATE($G5,6)),基本情報!$C$12)),1,0)),
         付与日数一覧!$O$3:$W$8,2+$F5,1),
       HLOOKUP(IF(AND($V5&lt;&gt;3,$V5&lt;&gt;6,$V5&lt;&gt;7,AU$1&lt;YEAR(DATE(YEAR($G5),MONTH($G5)+6,DAY($G5)))),
                              0,
                              IF(AND(基本情報!$C$3="一斉",
                                     OR(AND(基本情報!$C$7="-",DATE(AU$1,MONTH(基本情報!$C$4),DAY(基本情報!$C$4))&lt;$G5),
                                       AND(基本情報!$C$7&lt;&gt;"-",基本情報!$C$7&gt;0,DATE(AU$1,MONTH($J5),DAY($J5))&lt;$G5)),
                                     AND(MONTH(EDATE($G5,6))=12,DAY(EDATE($G5,6))&gt;IF(基本情報!$C$12="末",DAY(EOMONTH(EDATE($G5,6),0)),基本情報!$C$12))=FALSE)=TRUE,
                                  IF(AND(基本情報!$C$3="一斉",基本情報!$C$7="-",DATE(AU$1,MONTH(基本情報!$C$4),DAY(基本情報!$C$4))&lt;$G5),0.5,0),
                                  IF(基本情報!$C$3="法定",
                                      IF($H5&gt;=10,
                                          IF($G5&gt;DATE(AU$1,MONTH($J5),DAY($J5)),0,DATEDIF($G5,DATE(AU$1,MONTH($J5),DAY($J5)),"m")/12+0.5),
                                          DATEDIF($G5,DATE(AU$1,MONTH($J5),DAY($J5)),"m")/12)
                                        -IF($K5&lt;MONTH($J5),1,0),
                                      IF(AND(基本情報!$C$7&lt;&gt;"-",基本情報!$C$7&gt;0)=TRUE,
                                          IF(DATE(AU$1,MONTH($J5),DAY($J5))&lt;$G5,0,DATEDIF($G5,DATE(AU$1,MONTH($J5),DAY($J5)),"m")/12+0.5),
                                          IF(DATE(YEAR($G5),MONTH($G5)+6,DAY($G5))&gt;=DATE(AU$1,MONTH(基本情報!$C$4),DAY(基本情報!$C$4)),
                                              DATEDIF($G5,IF($G5&lt;DATE(AU$1,MONTH($J5),DAY($J5)),DATE(AU$1,MONTH($J5),DAY($J5)),DATE(AU$1+1,MONTH($J5),DAY($J5))),"m")/12
                                                +IF(DATE(YEAR($G5),MONTH($G5)+6,DAY($G5))&lt;DATE(AU$1,MONTH(基本情報!$C$4),DAY(基本情報!$C$4)),1.5,0.5),
                                              DATEDIF($G5,DATE(AU$1,MONTH(基本情報!$C$4),DAY(基本情報!$C$4)),"m")/12
                                                +IF(DATE(YEAR($G5),MONTH($G5)+6,DAY($G5))
                                                  =DATE(YEAR(DATE(YEAR($G5),MONTH($G5)+6,DAY($G5))),MONTH(基本情報!$C$4),DAY(基本情報!$C$4)),0,1)))
                                        -IF(基本情報!$C$12="末",
                                               0,
                                               IF(AND(EDATE($G5,6)=DATE(AU$1,MONTH(EDATE($G5,6)),DAY(EDATE($G5,6))),MONTH(EDATE($G5,6))=12,DAY(EDATE($G5,6))&gt;基本情報!$C$12),1,0))))),
         付与日数一覧!$O$3:$W$8,2+$F5,1)))
  +IF(OR(INDEX($BQ$1:$CM5,ROW(),MATCH(AU$1,$BQ$1:$CM$1,0))=2,INDEX($BQ$1:$CM5,ROW(),MATCH(AU$1,$BQ$1:$CM$1,0))=4),0,IF(基本情報!$C$3="一斉",
      IF(AND(基本情報!$C$7&lt;&gt;"-",基本情報!$C$7&gt;0)=FALSE,
          IF(OR(AU$1=YEAR(DATE(YEAR($G5),MONTH($G5)+6,DAY($G5))),
                 IF(基本情報!$C$12="末",
                     FALSE,
                     AU$1=IF(DATE(YEAR($G5),MONTH($G5)+6,DAY($G5))&gt;DATE(YEAR(DATE(YEAR($G5),MONTH($G5)+6,DAY($G5))),12,基本情報!$C$12),
                                  YEAR(DATE(YEAR($G5),MONTH($G5)+6,DAY($G5)))+1,
                                  YEAR(DATE(YEAR($G5),MONTH($G5)+6,DAY($G5)))))),
              IF(DATE(AU$1,MONTH(基本情報!$C$4),DAY(基本情報!$C$4))&gt;DATE(YEAR($G5),MONTH($G5)+6,DAY($G5)),
                  HLOOKUP(0.5,付与日数一覧!$O$3:$W$8,2+$F5,1),
                  0),
              0),
          0),
      0))</f>
        <v>14</v>
      </c>
      <c r="AV5" s="19">
        <f ca="1">IF(AU$1=$AN5,$AP5,IF(AU$1=有給管理簿!$AH$1,0,AT5) )</f>
        <v>12</v>
      </c>
      <c r="AW5" s="19">
        <f ca="1">IF(ISERROR(MATCH($A5,有給管理簿!$A:$A,0)),
    0,
    SUMIFS(INDIRECT("有給管理簿!R" &amp; MATCH($A5,有給管理簿!$A:$A,0) &amp; "C35:R" &amp; MATCH($A5,有給管理簿!$A:$A,0) &amp; "C2239",0),
      有給管理簿!$AI$11:$CHC$11,"&gt;="&amp;IF(OR(AND($V5&lt;&gt;3,$V5&lt;&gt;6,$V5&lt;&gt;7,
                                                                                MONTH(DATE(YEAR($G5),MONTH($G5)+6,DAY($G5)))&lt;=MONTH($Z5),
                                                                                DATE(AU$1,MONTH($Z5),DAY($Z5))&lt;DATE(YEAR($G5),MONTH($G5)+6,DAY($G5))),
                                                                          AND($V5&lt;&gt;3,$V5&lt;&gt;6,$V5&lt;&gt;7,
                                                                            AU$1=YEAR(DATE(YEAR($G5),MONTH($G5)+6,DAY($G5))),
                                                                            DATE(AU$1,MONTH($Z5),DAY($Z5))&gt;DATE(YEAR($G5),MONTH($G5)+6,DAY($G5)))),
                                                                       DATE(YEAR($G5),MONTH($G5)+6,DAY($G5)),
                                                                       IF(AND($V5&lt;&gt;3,$V5&lt;&gt;6,$V5&lt;&gt;7,
                                                                              DATE(YEAR($G5),MONTH($G5)+6,DAY($G5))&gt;=DATE(AU$1,MONTH($Z5),DAY($Z5))),
                                                                           DATE(YEAR($G5),MONTH($G5)+6,DAY($G5)),
                                                                           DATE(AU$1,MONTH($Z5),DAY($Z5)))),
      有給管理簿!$AI$11:$CHC$11,"&lt;="&amp;IF(DATE(AU$1+1,MONTH($Z5),DAY($Z5))-1&gt;EOMONTH(DATE(有給管理簿!$E$10,有給管理簿!$F$10,1),0),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DATE(AU$1+1,MONTH($Z5),DAY($Z5))-1)))</f>
        <v>0</v>
      </c>
      <c r="AX5" s="19">
        <f ca="1">IF(AU$1+2=$AN5,
       $AK5,
       IF(AU$1+1=$AN5,
           $AP5,
           IF(AU5&lt;IF(基本情報!$C$10=TRUE,
                                 IF(AU5&lt;AW5,0,AU5-AW5),
                                 IF(AND(基本情報!$C$3="一斉",基本情報!$C$7="-",EDATE($G5,6)&lt;DATE(YEAR(EDATE($G5,6)),MONTH(基本情報!$C$4),DAY(基本情報!$C$4)),
                                       EDATE($G5,6)&lt;=$AI5,$AI5&lt;DATE(YEAR(EDATE($G5,6)),MONTH(基本情報!$C$4),DAY(基本情報!$C$4)),AU$1=YEAR(EDATE($G5,6))),
                                     $AJ5-$AO5+HLOOKUP(1.5,付与日数一覧!$O$3:$W$8,2+$F5,1),
                                     IF(SUM(AU5,AV5)&lt;AW5,
                                         0,
                                         SUM(AU5,AV5)-AW5))),
               IF(AND(基本情報!$C$3="一斉",基本情報!$C$7="-",EDATE($G5,6)&lt;DATE(YEAR(EDATE($G5,6)),MONTH(基本情報!$C$4),DAY(基本情報!$C$4)),
                      AND(ISERROR(MATCH(AU$1,$BQ$1:$CN$1,0))=FALSE,
                        OR(INDEX($BQ$1:$CN5,ROW(),MATCH(AU$1,$BQ$1:$CN$1,0))=2,INDEX($BQ$1:$CN5,ROW(),MATCH(AU$1,$BQ$1:$CN$1,0))=3,INDEX($BQ$1:$CN5,ROW(),MATCH(AU$1,$BQ$1:$CN$1,0))=4))),
                   AT5,
                   AU5),
               IF(基本情報!$C$10=TRUE,
                   IF(AU5&lt;AW5,0,AU5-AW5),
                   IF(AND(基本情報!$C$3="一斉",基本情報!$C$7="-",EDATE($G5,6)&lt;DATE(YEAR(EDATE($G5,6)),MONTH(基本情報!$C$4),DAY(基本情報!$C$4)),
                       EDATE($G5,6)&lt;=$AI5,$AI5&lt;DATE(YEAR(EDATE($G5,6)),MONTH(基本情報!$C$4),DAY(基本情報!$C$4)),AU$1=YEAR(EDATE($G5,6))),
                           $AJ5-$AO5+HLOOKUP(1.5,付与日数一覧!$O$3:$W$8,2+$F5,1),
                           IF(SUM(AU5,AV5)&lt;AW5,
                               0,
                               SUM(AU5,AV5)-AW5))))))</f>
        <v>14</v>
      </c>
      <c r="AY5" s="19">
        <f>IF(OR(IF(ISERROR(INDEX($BQ$1:$CM5,ROW(),MATCH(IF(INDEX($BQ$1:$CM5,ROW(),MATCH(AY$1,$BQ$1:$CM$1,0)+1)&gt;DATE(AY$1,12,IF(基本情報!$C$12="末",31,基本情報!$C$12)),AY$1-1,AY$1),$BQ$1:$CM$1,0))),
                  0,
                  INDEX($BQ$1:$CM5,ROW(),MATCH(IF(INDEX($BQ$1:$CM5,ROW(),MATCH(AY$1,$BQ$1:$CM$1,0)+1)&gt;DATE(AY$1,12,IF(基本情報!$C$12="末",31,基本情報!$C$12)),AY$1-1,AY$1),$BQ$1:$CM$1,0)))=1,
              INDEX($BQ$1:$CM5,ROW(),MATCH(AY$1,$BQ$1:$CM$1,0))=3,
              INDEX($BQ$1:$CM5,ROW(),MATCH(AY$1,$BQ$1:$CM$1,0))=4),
     0,
     IF(AND($V5&lt;&gt;3,$V5&lt;&gt;6,$V5&lt;&gt;7,
         AY$1 =YEAR($G5),
         AND(基本情報!$C$3="一斉",$G5&lt;=DATE(AY$1,MONTH(基本情報!$C$4),DAY(基本情報!$C$4)),
                                                                   DATE(AY$1,MONTH(基本情報!$C$4),DAY(基本情報!$C$4))&lt;DATE(YEAR($G5),MONTH($G5)+6,DAY($G5)))),
       HLOOKUP(IF(AY$1=YEAR(DATE(YEAR($G5),MONTH($G5)+6,DAY($G5))),0.5,0)
                            -IF(基本情報!$C$12="末",
                                0,
                                IF(AND(基本情報!$C$3="一斉",EDATE($G5,6)=DATE(AY$1,MONTH(EDATE($G5,6)),DAY(EDATE($G5,6))),MONTH(EDATE($G5,6))=12,DAY(EDATE($G5,6))&gt;IF(基本情報!$C$12="末",DAY(EDATE($G5,6)),基本情報!$C$12)),1,0)),
         付与日数一覧!$O$3:$W$8,2+$F5,1),
       HLOOKUP(IF(AND($V5&lt;&gt;3,$V5&lt;&gt;6,$V5&lt;&gt;7,AY$1&lt;YEAR(DATE(YEAR($G5),MONTH($G5)+6,DAY($G5)))),
                              0,
                              IF(AND(基本情報!$C$3="一斉",
                                     OR(AND(基本情報!$C$7="-",DATE(AY$1,MONTH(基本情報!$C$4),DAY(基本情報!$C$4))&lt;$G5),
                                       AND(基本情報!$C$7&lt;&gt;"-",基本情報!$C$7&gt;0,DATE(AY$1,MONTH($J5),DAY($J5))&lt;$G5)),
                                     AND(MONTH(EDATE($G5,6))=12,DAY(EDATE($G5,6))&gt;IF(基本情報!$C$12="末",DAY(EOMONTH(EDATE($G5,6),0)),基本情報!$C$12))=FALSE)=TRUE,
                                  IF(AND(基本情報!$C$3="一斉",基本情報!$C$7="-",DATE(AY$1,MONTH(基本情報!$C$4),DAY(基本情報!$C$4))&lt;$G5),0.5,0),
                                  IF(基本情報!$C$3="法定",
                                      IF($H5&gt;=10,
                                          IF($G5&gt;DATE(AY$1,MONTH($J5),DAY($J5)),0,DATEDIF($G5,DATE(AY$1,MONTH($J5),DAY($J5)),"m")/12+0.5),
                                          DATEDIF($G5,DATE(AY$1,MONTH($J5),DAY($J5)),"m")/12)
                                        -IF($K5&lt;MONTH($J5),1,0),
                                      IF(AND(基本情報!$C$7&lt;&gt;"-",基本情報!$C$7&gt;0)=TRUE,
                                          IF(DATE(AY$1,MONTH($J5),DAY($J5))&lt;$G5,0,DATEDIF($G5,DATE(AY$1,MONTH($J5),DAY($J5)),"m")/12+0.5),
                                          IF(DATE(YEAR($G5),MONTH($G5)+6,DAY($G5))&gt;=DATE(AY$1,MONTH(基本情報!$C$4),DAY(基本情報!$C$4)),
                                              DATEDIF($G5,IF($G5&lt;DATE(AY$1,MONTH($J5),DAY($J5)),DATE(AY$1,MONTH($J5),DAY($J5)),DATE(AY$1+1,MONTH($J5),DAY($J5))),"m")/12
                                                +IF(DATE(YEAR($G5),MONTH($G5)+6,DAY($G5))&lt;DATE(AY$1,MONTH(基本情報!$C$4),DAY(基本情報!$C$4)),1.5,0.5),
                                              DATEDIF($G5,DATE(AY$1,MONTH(基本情報!$C$4),DAY(基本情報!$C$4)),"m")/12
                                                +IF(DATE(YEAR($G5),MONTH($G5)+6,DAY($G5))
                                                  =DATE(YEAR(DATE(YEAR($G5),MONTH($G5)+6,DAY($G5))),MONTH(基本情報!$C$4),DAY(基本情報!$C$4)),0,1)))
                                        -IF(基本情報!$C$12="末",
                                               0,
                                               IF(AND(EDATE($G5,6)=DATE(AY$1,MONTH(EDATE($G5,6)),DAY(EDATE($G5,6))),MONTH(EDATE($G5,6))=12,DAY(EDATE($G5,6))&gt;基本情報!$C$12),1,0))))),
         付与日数一覧!$O$3:$W$8,2+$F5,1)))
  +IF(OR(INDEX($BQ$1:$CM5,ROW(),MATCH(AY$1,$BQ$1:$CM$1,0))=2,INDEX($BQ$1:$CM5,ROW(),MATCH(AY$1,$BQ$1:$CM$1,0))=4),0,IF(基本情報!$C$3="一斉",
      IF(AND(基本情報!$C$7&lt;&gt;"-",基本情報!$C$7&gt;0)=FALSE,
          IF(OR(AY$1=YEAR(DATE(YEAR($G5),MONTH($G5)+6,DAY($G5))),
                 IF(基本情報!$C$12="末",
                     FALSE,
                     AY$1=IF(DATE(YEAR($G5),MONTH($G5)+6,DAY($G5))&gt;DATE(YEAR(DATE(YEAR($G5),MONTH($G5)+6,DAY($G5))),12,基本情報!$C$12),
                                  YEAR(DATE(YEAR($G5),MONTH($G5)+6,DAY($G5)))+1,
                                  YEAR(DATE(YEAR($G5),MONTH($G5)+6,DAY($G5)))))),
              IF(DATE(AY$1,MONTH(基本情報!$C$4),DAY(基本情報!$C$4))&gt;DATE(YEAR($G5),MONTH($G5)+6,DAY($G5)),
                  HLOOKUP(0.5,付与日数一覧!$O$3:$W$8,2+$F5,1),
                  0),
              0),
          0),
      0))</f>
        <v>16</v>
      </c>
      <c r="AZ5" s="19">
        <f ca="1">IF(AY$1=$AN5,$AP5,IF(AY$1=有給管理簿!$AH$1,0,AX5) )</f>
        <v>14</v>
      </c>
      <c r="BA5" s="19">
        <f ca="1">IF(ISERROR(MATCH($A5,有給管理簿!$A:$A,0)),
    0,
    SUMIFS(INDIRECT("有給管理簿!R" &amp; MATCH($A5,有給管理簿!$A:$A,0) &amp; "C35:R" &amp; MATCH($A5,有給管理簿!$A:$A,0) &amp; "C2239",0),
      有給管理簿!$AI$11:$CHC$11,"&gt;="&amp;IF(OR(AND($V5&lt;&gt;3,$V5&lt;&gt;6,$V5&lt;&gt;7,
                                                                                MONTH(DATE(YEAR($G5),MONTH($G5)+6,DAY($G5)))&lt;=MONTH($Z5),
                                                                                DATE(AY$1,MONTH($Z5),DAY($Z5))&lt;DATE(YEAR($G5),MONTH($G5)+6,DAY($G5))),
                                                                          AND($V5&lt;&gt;3,$V5&lt;&gt;6,$V5&lt;&gt;7,
                                                                            AY$1=YEAR(DATE(YEAR($G5),MONTH($G5)+6,DAY($G5))),
                                                                            DATE(AY$1,MONTH($Z5),DAY($Z5))&gt;DATE(YEAR($G5),MONTH($G5)+6,DAY($G5)))),
                                                                       DATE(YEAR($G5),MONTH($G5)+6,DAY($G5)),
                                                                       IF(AND($V5&lt;&gt;3,$V5&lt;&gt;6,$V5&lt;&gt;7,
                                                                              DATE(YEAR($G5),MONTH($G5)+6,DAY($G5))&gt;=DATE(AY$1,MONTH($Z5),DAY($Z5))),
                                                                           DATE(YEAR($G5),MONTH($G5)+6,DAY($G5)),
                                                                           DATE(AY$1,MONTH($Z5),DAY($Z5)))),
      有給管理簿!$AI$11:$CHC$11,"&lt;="&amp;IF(DATE(AY$1+1,MONTH($Z5),DAY($Z5))-1&gt;EOMONTH(DATE(有給管理簿!$E$10,有給管理簿!$F$10,1),0),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DATE(AY$1+1,MONTH($Z5),DAY($Z5))-1)))</f>
        <v>0</v>
      </c>
      <c r="BB5" s="19">
        <f ca="1">IF(AY$1+2=$AN5,
       $AK5,
       IF(AY$1+1=$AN5,
           $AP5,
           IF(AY5&lt;IF(基本情報!$C$10=TRUE,
                                 IF(AY5&lt;BA5,0,AY5-BA5),
                                 IF(AND(基本情報!$C$3="一斉",基本情報!$C$7="-",EDATE($G5,6)&lt;DATE(YEAR(EDATE($G5,6)),MONTH(基本情報!$C$4),DAY(基本情報!$C$4)),
                                       EDATE($G5,6)&lt;=$AI5,$AI5&lt;DATE(YEAR(EDATE($G5,6)),MONTH(基本情報!$C$4),DAY(基本情報!$C$4)),AY$1=YEAR(EDATE($G5,6))),
                                     $AJ5-$AO5+HLOOKUP(1.5,付与日数一覧!$O$3:$W$8,2+$F5,1),
                                     IF(SUM(AY5,AZ5)&lt;BA5,
                                         0,
                                         SUM(AY5,AZ5)-BA5))),
               IF(AND(基本情報!$C$3="一斉",基本情報!$C$7="-",EDATE($G5,6)&lt;DATE(YEAR(EDATE($G5,6)),MONTH(基本情報!$C$4),DAY(基本情報!$C$4)),
                      AND(ISERROR(MATCH(AY$1,$BQ$1:$CN$1,0))=FALSE,
                        OR(INDEX($BQ$1:$CN5,ROW(),MATCH(AY$1,$BQ$1:$CN$1,0))=2,INDEX($BQ$1:$CN5,ROW(),MATCH(AY$1,$BQ$1:$CN$1,0))=3,INDEX($BQ$1:$CN5,ROW(),MATCH(AY$1,$BQ$1:$CN$1,0))=4))),
                   AX5,
                   AY5),
               IF(基本情報!$C$10=TRUE,
                   IF(AY5&lt;BA5,0,AY5-BA5),
                   IF(AND(基本情報!$C$3="一斉",基本情報!$C$7="-",EDATE($G5,6)&lt;DATE(YEAR(EDATE($G5,6)),MONTH(基本情報!$C$4),DAY(基本情報!$C$4)),
                       EDATE($G5,6)&lt;=$AI5,$AI5&lt;DATE(YEAR(EDATE($G5,6)),MONTH(基本情報!$C$4),DAY(基本情報!$C$4)),AY$1=YEAR(EDATE($G5,6))),
                           $AJ5-$AO5+HLOOKUP(1.5,付与日数一覧!$O$3:$W$8,2+$F5,1),
                           IF(SUM(AY5,AZ5)&lt;BA5,
                               0,
                               SUM(AY5,AZ5)-BA5))))))</f>
        <v>16</v>
      </c>
      <c r="BC5" s="19">
        <f>IF(OR(IF(ISERROR(INDEX($BQ$1:$CM5,ROW(),MATCH(IF(INDEX($BQ$1:$CM5,ROW(),MATCH(BC$1,$BQ$1:$CM$1,0)+1)&gt;DATE(BC$1,12,IF(基本情報!$C$12="末",31,基本情報!$C$12)),BC$1-1,BC$1),$BQ$1:$CM$1,0))),
                  0,
                  INDEX($BQ$1:$CM5,ROW(),MATCH(IF(INDEX($BQ$1:$CM5,ROW(),MATCH(BC$1,$BQ$1:$CM$1,0)+1)&gt;DATE(BC$1,12,IF(基本情報!$C$12="末",31,基本情報!$C$12)),BC$1-1,BC$1),$BQ$1:$CM$1,0)))=1,
              INDEX($BQ$1:$CM5,ROW(),MATCH(BC$1,$BQ$1:$CM$1,0))=3,
              INDEX($BQ$1:$CM5,ROW(),MATCH(BC$1,$BQ$1:$CM$1,0))=4),
     0,
     IF(AND($V5&lt;&gt;3,$V5&lt;&gt;6,$V5&lt;&gt;7,
         BC$1 =YEAR($G5),
         AND(基本情報!$C$3="一斉",$G5&lt;=DATE(BC$1,MONTH(基本情報!$C$4),DAY(基本情報!$C$4)),
                                                                   DATE(BC$1,MONTH(基本情報!$C$4),DAY(基本情報!$C$4))&lt;DATE(YEAR($G5),MONTH($G5)+6,DAY($G5)))),
       HLOOKUP(IF(BC$1=YEAR(DATE(YEAR($G5),MONTH($G5)+6,DAY($G5))),0.5,0)
                            -IF(基本情報!$C$12="末",
                                0,
                                IF(AND(基本情報!$C$3="一斉",EDATE($G5,6)=DATE(BC$1,MONTH(EDATE($G5,6)),DAY(EDATE($G5,6))),MONTH(EDATE($G5,6))=12,DAY(EDATE($G5,6))&gt;IF(基本情報!$C$12="末",DAY(EDATE($G5,6)),基本情報!$C$12)),1,0)),
         付与日数一覧!$O$3:$W$8,2+$F5,1),
       HLOOKUP(IF(AND($V5&lt;&gt;3,$V5&lt;&gt;6,$V5&lt;&gt;7,BC$1&lt;YEAR(DATE(YEAR($G5),MONTH($G5)+6,DAY($G5)))),
                              0,
                              IF(AND(基本情報!$C$3="一斉",
                                     OR(AND(基本情報!$C$7="-",DATE(BC$1,MONTH(基本情報!$C$4),DAY(基本情報!$C$4))&lt;$G5),
                                       AND(基本情報!$C$7&lt;&gt;"-",基本情報!$C$7&gt;0,DATE(BC$1,MONTH($J5),DAY($J5))&lt;$G5)),
                                     AND(MONTH(EDATE($G5,6))=12,DAY(EDATE($G5,6))&gt;IF(基本情報!$C$12="末",DAY(EOMONTH(EDATE($G5,6),0)),基本情報!$C$12))=FALSE)=TRUE,
                                  IF(AND(基本情報!$C$3="一斉",基本情報!$C$7="-",DATE(BC$1,MONTH(基本情報!$C$4),DAY(基本情報!$C$4))&lt;$G5),0.5,0),
                                  IF(基本情報!$C$3="法定",
                                      IF($H5&gt;=10,
                                          IF($G5&gt;DATE(BC$1,MONTH($J5),DAY($J5)),0,DATEDIF($G5,DATE(BC$1,MONTH($J5),DAY($J5)),"m")/12+0.5),
                                          DATEDIF($G5,DATE(BC$1,MONTH($J5),DAY($J5)),"m")/12)
                                        -IF($K5&lt;MONTH($J5),1,0),
                                      IF(AND(基本情報!$C$7&lt;&gt;"-",基本情報!$C$7&gt;0)=TRUE,
                                          IF(DATE(BC$1,MONTH($J5),DAY($J5))&lt;$G5,0,DATEDIF($G5,DATE(BC$1,MONTH($J5),DAY($J5)),"m")/12+0.5),
                                          IF(DATE(YEAR($G5),MONTH($G5)+6,DAY($G5))&gt;=DATE(BC$1,MONTH(基本情報!$C$4),DAY(基本情報!$C$4)),
                                              DATEDIF($G5,IF($G5&lt;DATE(BC$1,MONTH($J5),DAY($J5)),DATE(BC$1,MONTH($J5),DAY($J5)),DATE(BC$1+1,MONTH($J5),DAY($J5))),"m")/12
                                                +IF(DATE(YEAR($G5),MONTH($G5)+6,DAY($G5))&lt;DATE(BC$1,MONTH(基本情報!$C$4),DAY(基本情報!$C$4)),1.5,0.5),
                                              DATEDIF($G5,DATE(BC$1,MONTH(基本情報!$C$4),DAY(基本情報!$C$4)),"m")/12
                                                +IF(DATE(YEAR($G5),MONTH($G5)+6,DAY($G5))
                                                  =DATE(YEAR(DATE(YEAR($G5),MONTH($G5)+6,DAY($G5))),MONTH(基本情報!$C$4),DAY(基本情報!$C$4)),0,1)))
                                        -IF(基本情報!$C$12="末",
                                               0,
                                               IF(AND(EDATE($G5,6)=DATE(BC$1,MONTH(EDATE($G5,6)),DAY(EDATE($G5,6))),MONTH(EDATE($G5,6))=12,DAY(EDATE($G5,6))&gt;基本情報!$C$12),1,0))))),
         付与日数一覧!$O$3:$W$8,2+$F5,1)))
  +IF(OR(INDEX($BQ$1:$CM5,ROW(),MATCH(BC$1,$BQ$1:$CM$1,0))=2,INDEX($BQ$1:$CM5,ROW(),MATCH(BC$1,$BQ$1:$CM$1,0))=4),0,IF(基本情報!$C$3="一斉",
      IF(AND(基本情報!$C$7&lt;&gt;"-",基本情報!$C$7&gt;0)=FALSE,
          IF(OR(BC$1=YEAR(DATE(YEAR($G5),MONTH($G5)+6,DAY($G5))),
                 IF(基本情報!$C$12="末",
                     FALSE,
                     BC$1=IF(DATE(YEAR($G5),MONTH($G5)+6,DAY($G5))&gt;DATE(YEAR(DATE(YEAR($G5),MONTH($G5)+6,DAY($G5))),12,基本情報!$C$12),
                                  YEAR(DATE(YEAR($G5),MONTH($G5)+6,DAY($G5)))+1,
                                  YEAR(DATE(YEAR($G5),MONTH($G5)+6,DAY($G5)))))),
              IF(DATE(BC$1,MONTH(基本情報!$C$4),DAY(基本情報!$C$4))&gt;DATE(YEAR($G5),MONTH($G5)+6,DAY($G5)),
                  HLOOKUP(0.5,付与日数一覧!$O$3:$W$8,2+$F5,1),
                  0),
              0),
          0),
      0))</f>
        <v>18</v>
      </c>
      <c r="BD5" s="19">
        <f ca="1">IF(BC$1=$AN5,$AP5,IF(BC$1=有給管理簿!$AH$1,0,BB5) )</f>
        <v>16</v>
      </c>
      <c r="BE5" s="19">
        <f ca="1">IF(ISERROR(MATCH($A5,有給管理簿!$A:$A,0)),
    0,
    SUMIFS(INDIRECT("有給管理簿!R" &amp; MATCH($A5,有給管理簿!$A:$A,0) &amp; "C35:R" &amp; MATCH($A5,有給管理簿!$A:$A,0) &amp; "C2239",0),
      有給管理簿!$AI$11:$CHC$11,"&gt;="&amp;IF(OR(AND($V5&lt;&gt;3,$V5&lt;&gt;6,$V5&lt;&gt;7,
                                                                                MONTH(DATE(YEAR($G5),MONTH($G5)+6,DAY($G5)))&lt;=MONTH($Z5),
                                                                                DATE(BC$1,MONTH($Z5),DAY($Z5))&lt;DATE(YEAR($G5),MONTH($G5)+6,DAY($G5))),
                                                                          AND($V5&lt;&gt;3,$V5&lt;&gt;6,$V5&lt;&gt;7,
                                                                            BC$1=YEAR(DATE(YEAR($G5),MONTH($G5)+6,DAY($G5))),
                                                                            DATE(BC$1,MONTH($Z5),DAY($Z5))&gt;DATE(YEAR($G5),MONTH($G5)+6,DAY($G5)))),
                                                                       DATE(YEAR($G5),MONTH($G5)+6,DAY($G5)),
                                                                       IF(AND($V5&lt;&gt;3,$V5&lt;&gt;6,$V5&lt;&gt;7,
                                                                              DATE(YEAR($G5),MONTH($G5)+6,DAY($G5))&gt;=DATE(BC$1,MONTH($Z5),DAY($Z5))),
                                                                           DATE(YEAR($G5),MONTH($G5)+6,DAY($G5)),
                                                                           DATE(BC$1,MONTH($Z5),DAY($Z5)))),
      有給管理簿!$AI$11:$CHC$11,"&lt;="&amp;IF(DATE(BC$1+1,MONTH($Z5),DAY($Z5))-1&gt;EOMONTH(DATE(有給管理簿!$E$10,有給管理簿!$F$10,1),0),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DATE(BC$1+1,MONTH($Z5),DAY($Z5))-1)))</f>
        <v>0</v>
      </c>
      <c r="BF5" s="19">
        <f ca="1">IF(BC$1+2=$AN5,
       $AK5,
       IF(BC$1+1=$AN5,
           $AP5,
           IF(BC5&lt;IF(基本情報!$C$10=TRUE,
                                 IF(BC5&lt;BE5,0,BC5-BE5),
                                 IF(AND(基本情報!$C$3="一斉",基本情報!$C$7="-",EDATE($G5,6)&lt;DATE(YEAR(EDATE($G5,6)),MONTH(基本情報!$C$4),DAY(基本情報!$C$4)),
                                       EDATE($G5,6)&lt;=$AI5,$AI5&lt;DATE(YEAR(EDATE($G5,6)),MONTH(基本情報!$C$4),DAY(基本情報!$C$4)),BC$1=YEAR(EDATE($G5,6))),
                                     $AJ5-$AO5+HLOOKUP(1.5,付与日数一覧!$O$3:$W$8,2+$F5,1),
                                     IF(SUM(BC5,BD5)&lt;BE5,
                                         0,
                                         SUM(BC5,BD5)-BE5))),
               IF(AND(基本情報!$C$3="一斉",基本情報!$C$7="-",EDATE($G5,6)&lt;DATE(YEAR(EDATE($G5,6)),MONTH(基本情報!$C$4),DAY(基本情報!$C$4)),
                      AND(ISERROR(MATCH(BC$1,$BQ$1:$CN$1,0))=FALSE,
                        OR(INDEX($BQ$1:$CN5,ROW(),MATCH(BC$1,$BQ$1:$CN$1,0))=2,INDEX($BQ$1:$CN5,ROW(),MATCH(BC$1,$BQ$1:$CN$1,0))=3,INDEX($BQ$1:$CN5,ROW(),MATCH(BC$1,$BQ$1:$CN$1,0))=4))),
                   BB5,
                   BC5),
               IF(基本情報!$C$10=TRUE,
                   IF(BC5&lt;BE5,0,BC5-BE5),
                   IF(AND(基本情報!$C$3="一斉",基本情報!$C$7="-",EDATE($G5,6)&lt;DATE(YEAR(EDATE($G5,6)),MONTH(基本情報!$C$4),DAY(基本情報!$C$4)),
                       EDATE($G5,6)&lt;=$AI5,$AI5&lt;DATE(YEAR(EDATE($G5,6)),MONTH(基本情報!$C$4),DAY(基本情報!$C$4)),BC$1=YEAR(EDATE($G5,6))),
                           $AJ5-$AO5+HLOOKUP(1.5,付与日数一覧!$O$3:$W$8,2+$F5,1),
                           IF(SUM(BC5,BD5)&lt;BE5,
                               0,
                               SUM(BC5,BD5)-BE5))))))</f>
        <v>18</v>
      </c>
      <c r="BG5" s="19">
        <f>IF(OR(IF(ISERROR(INDEX($BQ$1:$CM5,ROW(),MATCH(IF(INDEX($BQ$1:$CM5,ROW(),MATCH(BG$1,$BQ$1:$CM$1,0)+1)&gt;DATE(BG$1,12,IF(基本情報!$C$12="末",31,基本情報!$C$12)),BG$1-1,BG$1),$BQ$1:$CM$1,0))),
                  0,
                  INDEX($BQ$1:$CM5,ROW(),MATCH(IF(INDEX($BQ$1:$CM5,ROW(),MATCH(BG$1,$BQ$1:$CM$1,0)+1)&gt;DATE(BG$1,12,IF(基本情報!$C$12="末",31,基本情報!$C$12)),BG$1-1,BG$1),$BQ$1:$CM$1,0)))=1,
              INDEX($BQ$1:$CM5,ROW(),MATCH(BG$1,$BQ$1:$CM$1,0))=3,
              INDEX($BQ$1:$CM5,ROW(),MATCH(BG$1,$BQ$1:$CM$1,0))=4),
     0,
     IF(AND($V5&lt;&gt;3,$V5&lt;&gt;6,$V5&lt;&gt;7,
         BG$1 =YEAR($G5),
         AND(基本情報!$C$3="一斉",$G5&lt;=DATE(BG$1,MONTH(基本情報!$C$4),DAY(基本情報!$C$4)),
                                                                   DATE(BG$1,MONTH(基本情報!$C$4),DAY(基本情報!$C$4))&lt;DATE(YEAR($G5),MONTH($G5)+6,DAY($G5)))),
       HLOOKUP(IF(BG$1=YEAR(DATE(YEAR($G5),MONTH($G5)+6,DAY($G5))),0.5,0)
                            -IF(基本情報!$C$12="末",
                                0,
                                IF(AND(基本情報!$C$3="一斉",EDATE($G5,6)=DATE(BG$1,MONTH(EDATE($G5,6)),DAY(EDATE($G5,6))),MONTH(EDATE($G5,6))=12,DAY(EDATE($G5,6))&gt;IF(基本情報!$C$12="末",DAY(EDATE($G5,6)),基本情報!$C$12)),1,0)),
         付与日数一覧!$O$3:$W$8,2+$F5,1),
       HLOOKUP(IF(AND($V5&lt;&gt;3,$V5&lt;&gt;6,$V5&lt;&gt;7,BG$1&lt;YEAR(DATE(YEAR($G5),MONTH($G5)+6,DAY($G5)))),
                              0,
                              IF(AND(基本情報!$C$3="一斉",
                                     OR(AND(基本情報!$C$7="-",DATE(BG$1,MONTH(基本情報!$C$4),DAY(基本情報!$C$4))&lt;$G5),
                                       AND(基本情報!$C$7&lt;&gt;"-",基本情報!$C$7&gt;0,DATE(BG$1,MONTH($J5),DAY($J5))&lt;$G5)),
                                     AND(MONTH(EDATE($G5,6))=12,DAY(EDATE($G5,6))&gt;IF(基本情報!$C$12="末",DAY(EOMONTH(EDATE($G5,6),0)),基本情報!$C$12))=FALSE)=TRUE,
                                  IF(AND(基本情報!$C$3="一斉",基本情報!$C$7="-",DATE(BG$1,MONTH(基本情報!$C$4),DAY(基本情報!$C$4))&lt;$G5),0.5,0),
                                  IF(基本情報!$C$3="法定",
                                      IF($H5&gt;=10,
                                          IF($G5&gt;DATE(BG$1,MONTH($J5),DAY($J5)),0,DATEDIF($G5,DATE(BG$1,MONTH($J5),DAY($J5)),"m")/12+0.5),
                                          DATEDIF($G5,DATE(BG$1,MONTH($J5),DAY($J5)),"m")/12)
                                        -IF($K5&lt;MONTH($J5),1,0),
                                      IF(AND(基本情報!$C$7&lt;&gt;"-",基本情報!$C$7&gt;0)=TRUE,
                                          IF(DATE(BG$1,MONTH($J5),DAY($J5))&lt;$G5,0,DATEDIF($G5,DATE(BG$1,MONTH($J5),DAY($J5)),"m")/12+0.5),
                                          IF(DATE(YEAR($G5),MONTH($G5)+6,DAY($G5))&gt;=DATE(BG$1,MONTH(基本情報!$C$4),DAY(基本情報!$C$4)),
                                              DATEDIF($G5,IF($G5&lt;DATE(BG$1,MONTH($J5),DAY($J5)),DATE(BG$1,MONTH($J5),DAY($J5)),DATE(BG$1+1,MONTH($J5),DAY($J5))),"m")/12
                                                +IF(DATE(YEAR($G5),MONTH($G5)+6,DAY($G5))&lt;DATE(BG$1,MONTH(基本情報!$C$4),DAY(基本情報!$C$4)),1.5,0.5),
                                              DATEDIF($G5,DATE(BG$1,MONTH(基本情報!$C$4),DAY(基本情報!$C$4)),"m")/12
                                                +IF(DATE(YEAR($G5),MONTH($G5)+6,DAY($G5))
                                                  =DATE(YEAR(DATE(YEAR($G5),MONTH($G5)+6,DAY($G5))),MONTH(基本情報!$C$4),DAY(基本情報!$C$4)),0,1)))
                                        -IF(基本情報!$C$12="末",
                                               0,
                                               IF(AND(EDATE($G5,6)=DATE(BG$1,MONTH(EDATE($G5,6)),DAY(EDATE($G5,6))),MONTH(EDATE($G5,6))=12,DAY(EDATE($G5,6))&gt;基本情報!$C$12),1,0))))),
         付与日数一覧!$O$3:$W$8,2+$F5,1)))
  +IF(OR(INDEX($BQ$1:$CM5,ROW(),MATCH(BG$1,$BQ$1:$CM$1,0))=2,INDEX($BQ$1:$CM5,ROW(),MATCH(BG$1,$BQ$1:$CM$1,0))=4),0,IF(基本情報!$C$3="一斉",
      IF(AND(基本情報!$C$7&lt;&gt;"-",基本情報!$C$7&gt;0)=FALSE,
          IF(OR(BG$1=YEAR(DATE(YEAR($G5),MONTH($G5)+6,DAY($G5))),
                 IF(基本情報!$C$12="末",
                     FALSE,
                     BG$1=IF(DATE(YEAR($G5),MONTH($G5)+6,DAY($G5))&gt;DATE(YEAR(DATE(YEAR($G5),MONTH($G5)+6,DAY($G5))),12,基本情報!$C$12),
                                  YEAR(DATE(YEAR($G5),MONTH($G5)+6,DAY($G5)))+1,
                                  YEAR(DATE(YEAR($G5),MONTH($G5)+6,DAY($G5)))))),
              IF(DATE(BG$1,MONTH(基本情報!$C$4),DAY(基本情報!$C$4))&gt;DATE(YEAR($G5),MONTH($G5)+6,DAY($G5)),
                  HLOOKUP(0.5,付与日数一覧!$O$3:$W$8,2+$F5,1),
                  0),
              0),
          0),
      0))</f>
        <v>20</v>
      </c>
      <c r="BH5" s="19">
        <f ca="1">IF(BG$1=$AN5,$AP5,IF(BG$1=有給管理簿!$AH$1,0,BF5) )</f>
        <v>18</v>
      </c>
      <c r="BI5" s="19">
        <f ca="1">IF(ISERROR(MATCH($A5,有給管理簿!$A:$A,0)),
    0,
    SUMIFS(INDIRECT("有給管理簿!R" &amp; MATCH($A5,有給管理簿!$A:$A,0) &amp; "C35:R" &amp; MATCH($A5,有給管理簿!$A:$A,0) &amp; "C2239",0),
      有給管理簿!$AI$11:$CHC$11,"&gt;="&amp;IF(OR(AND($V5&lt;&gt;3,$V5&lt;&gt;6,$V5&lt;&gt;7,
                                                                                MONTH(DATE(YEAR($G5),MONTH($G5)+6,DAY($G5)))&lt;=MONTH($Z5),
                                                                                DATE(BG$1,MONTH($Z5),DAY($Z5))&lt;DATE(YEAR($G5),MONTH($G5)+6,DAY($G5))),
                                                                          AND($V5&lt;&gt;3,$V5&lt;&gt;6,$V5&lt;&gt;7,
                                                                            BG$1=YEAR(DATE(YEAR($G5),MONTH($G5)+6,DAY($G5))),
                                                                            DATE(BG$1,MONTH($Z5),DAY($Z5))&gt;DATE(YEAR($G5),MONTH($G5)+6,DAY($G5)))),
                                                                       DATE(YEAR($G5),MONTH($G5)+6,DAY($G5)),
                                                                       IF(AND($V5&lt;&gt;3,$V5&lt;&gt;6,$V5&lt;&gt;7,
                                                                              DATE(YEAR($G5),MONTH($G5)+6,DAY($G5))&gt;=DATE(BG$1,MONTH($Z5),DAY($Z5))),
                                                                           DATE(YEAR($G5),MONTH($G5)+6,DAY($G5)),
                                                                           DATE(BG$1,MONTH($Z5),DAY($Z5)))),
      有給管理簿!$AI$11:$CHC$11,"&lt;="&amp;IF(DATE(BG$1+1,MONTH($Z5),DAY($Z5))-1&gt;EOMONTH(DATE(有給管理簿!$E$10,有給管理簿!$F$10,1),0),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DATE(BG$1+1,MONTH($Z5),DAY($Z5))-1)))</f>
        <v>3</v>
      </c>
      <c r="BJ5" s="19">
        <f ca="1">IF(BG$1+2=$AN5,
       $AK5,
       IF(BG$1+1=$AN5,
           $AP5,
           IF(BG5&lt;IF(基本情報!$C$10=TRUE,
                                 IF(BG5&lt;BI5,0,BG5-BI5),
                                 IF(AND(基本情報!$C$3="一斉",基本情報!$C$7="-",EDATE($G5,6)&lt;DATE(YEAR(EDATE($G5,6)),MONTH(基本情報!$C$4),DAY(基本情報!$C$4)),
                                       EDATE($G5,6)&lt;=$AI5,$AI5&lt;DATE(YEAR(EDATE($G5,6)),MONTH(基本情報!$C$4),DAY(基本情報!$C$4)),BG$1=YEAR(EDATE($G5,6))),
                                     $AJ5-$AO5+HLOOKUP(1.5,付与日数一覧!$O$3:$W$8,2+$F5,1),
                                     IF(SUM(BG5,BH5)&lt;BI5,
                                         0,
                                         SUM(BG5,BH5)-BI5))),
               IF(AND(基本情報!$C$3="一斉",基本情報!$C$7="-",EDATE($G5,6)&lt;DATE(YEAR(EDATE($G5,6)),MONTH(基本情報!$C$4),DAY(基本情報!$C$4)),
                      AND(ISERROR(MATCH(BG$1,$BQ$1:$CN$1,0))=FALSE,
                        OR(INDEX($BQ$1:$CN5,ROW(),MATCH(BG$1,$BQ$1:$CN$1,0))=2,INDEX($BQ$1:$CN5,ROW(),MATCH(BG$1,$BQ$1:$CN$1,0))=3,INDEX($BQ$1:$CN5,ROW(),MATCH(BG$1,$BQ$1:$CN$1,0))=4))),
                   BF5,
                   BG5),
               IF(基本情報!$C$10=TRUE,
                   IF(BG5&lt;BI5,0,BG5-BI5),
                   IF(AND(基本情報!$C$3="一斉",基本情報!$C$7="-",EDATE($G5,6)&lt;DATE(YEAR(EDATE($G5,6)),MONTH(基本情報!$C$4),DAY(基本情報!$C$4)),
                       EDATE($G5,6)&lt;=$AI5,$AI5&lt;DATE(YEAR(EDATE($G5,6)),MONTH(基本情報!$C$4),DAY(基本情報!$C$4)),BG$1=YEAR(EDATE($G5,6))),
                           $AJ5-$AO5+HLOOKUP(1.5,付与日数一覧!$O$3:$W$8,2+$F5,1),
                           IF(SUM(BG5,BH5)&lt;BI5,
                               0,
                               SUM(BG5,BH5)-BI5))))))</f>
        <v>20</v>
      </c>
      <c r="BK5" s="19">
        <f>IF(OR(IF(ISERROR(INDEX($BQ$1:$CM5,ROW(),MATCH(IF(INDEX($BQ$1:$CM5,ROW(),MATCH(BK$1,$BQ$1:$CM$1,0)+1)&gt;DATE(BK$1,12,IF(基本情報!$C$12="末",31,基本情報!$C$12)),BK$1-1,BK$1),$BQ$1:$CM$1,0))),
                  0,
                  INDEX($BQ$1:$CM5,ROW(),MATCH(IF(INDEX($BQ$1:$CM5,ROW(),MATCH(BK$1,$BQ$1:$CM$1,0)+1)&gt;DATE(BK$1,12,IF(基本情報!$C$12="末",31,基本情報!$C$12)),BK$1-1,BK$1),$BQ$1:$CM$1,0)))=1,
              INDEX($BQ$1:$CM5,ROW(),MATCH(BK$1,$BQ$1:$CM$1,0))=3,
              INDEX($BQ$1:$CM5,ROW(),MATCH(BK$1,$BQ$1:$CM$1,0))=4),
     0,
     IF(AND($V5&lt;&gt;3,$V5&lt;&gt;6,$V5&lt;&gt;7,
         BK$1 =YEAR($G5),
         AND(基本情報!$C$3="一斉",$G5&lt;=DATE(BK$1,MONTH(基本情報!$C$4),DAY(基本情報!$C$4)),
                                                                   DATE(BK$1,MONTH(基本情報!$C$4),DAY(基本情報!$C$4))&lt;DATE(YEAR($G5),MONTH($G5)+6,DAY($G5)))),
       HLOOKUP(IF(BK$1=YEAR(DATE(YEAR($G5),MONTH($G5)+6,DAY($G5))),0.5,0)
                            -IF(基本情報!$C$12="末",
                                0,
                                IF(AND(基本情報!$C$3="一斉",EDATE($G5,6)=DATE(BK$1,MONTH(EDATE($G5,6)),DAY(EDATE($G5,6))),MONTH(EDATE($G5,6))=12,DAY(EDATE($G5,6))&gt;IF(基本情報!$C$12="末",DAY(EDATE($G5,6)),基本情報!$C$12)),1,0)),
         付与日数一覧!$O$3:$W$8,2+$F5,1),
       HLOOKUP(IF(AND($V5&lt;&gt;3,$V5&lt;&gt;6,$V5&lt;&gt;7,BK$1&lt;YEAR(DATE(YEAR($G5),MONTH($G5)+6,DAY($G5)))),
                              0,
                              IF(AND(基本情報!$C$3="一斉",
                                     OR(AND(基本情報!$C$7="-",DATE(BK$1,MONTH(基本情報!$C$4),DAY(基本情報!$C$4))&lt;$G5),
                                       AND(基本情報!$C$7&lt;&gt;"-",基本情報!$C$7&gt;0,DATE(BK$1,MONTH($J5),DAY($J5))&lt;$G5)),
                                     AND(MONTH(EDATE($G5,6))=12,DAY(EDATE($G5,6))&gt;IF(基本情報!$C$12="末",DAY(EOMONTH(EDATE($G5,6),0)),基本情報!$C$12))=FALSE)=TRUE,
                                  IF(AND(基本情報!$C$3="一斉",基本情報!$C$7="-",DATE(BK$1,MONTH(基本情報!$C$4),DAY(基本情報!$C$4))&lt;$G5),0.5,0),
                                  IF(基本情報!$C$3="法定",
                                      IF($H5&gt;=10,
                                          IF($G5&gt;DATE(BK$1,MONTH($J5),DAY($J5)),0,DATEDIF($G5,DATE(BK$1,MONTH($J5),DAY($J5)),"m")/12+0.5),
                                          DATEDIF($G5,DATE(BK$1,MONTH($J5),DAY($J5)),"m")/12)
                                        -IF($K5&lt;MONTH($J5),1,0),
                                      IF(AND(基本情報!$C$7&lt;&gt;"-",基本情報!$C$7&gt;0)=TRUE,
                                          IF(DATE(BK$1,MONTH($J5),DAY($J5))&lt;$G5,0,DATEDIF($G5,DATE(BK$1,MONTH($J5),DAY($J5)),"m")/12+0.5),
                                          IF(DATE(YEAR($G5),MONTH($G5)+6,DAY($G5))&gt;=DATE(BK$1,MONTH(基本情報!$C$4),DAY(基本情報!$C$4)),
                                              DATEDIF($G5,IF($G5&lt;DATE(BK$1,MONTH($J5),DAY($J5)),DATE(BK$1,MONTH($J5),DAY($J5)),DATE(BK$1+1,MONTH($J5),DAY($J5))),"m")/12
                                                +IF(DATE(YEAR($G5),MONTH($G5)+6,DAY($G5))&lt;DATE(BK$1,MONTH(基本情報!$C$4),DAY(基本情報!$C$4)),1.5,0.5),
                                              DATEDIF($G5,DATE(BK$1,MONTH(基本情報!$C$4),DAY(基本情報!$C$4)),"m")/12
                                                +IF(DATE(YEAR($G5),MONTH($G5)+6,DAY($G5))
                                                  =DATE(YEAR(DATE(YEAR($G5),MONTH($G5)+6,DAY($G5))),MONTH(基本情報!$C$4),DAY(基本情報!$C$4)),0,1)))
                                        -IF(基本情報!$C$12="末",
                                               0,
                                               IF(AND(EDATE($G5,6)=DATE(BK$1,MONTH(EDATE($G5,6)),DAY(EDATE($G5,6))),MONTH(EDATE($G5,6))=12,DAY(EDATE($G5,6))&gt;基本情報!$C$12),1,0))))),
         付与日数一覧!$O$3:$W$8,2+$F5,1)))
  +IF(OR(INDEX($BQ$1:$CM5,ROW(),MATCH(BK$1,$BQ$1:$CM$1,0))=2,INDEX($BQ$1:$CM5,ROW(),MATCH(BK$1,$BQ$1:$CM$1,0))=4),0,IF(基本情報!$C$3="一斉",
      IF(AND(基本情報!$C$7&lt;&gt;"-",基本情報!$C$7&gt;0)=FALSE,
          IF(OR(BK$1=YEAR(DATE(YEAR($G5),MONTH($G5)+6,DAY($G5))),
                 IF(基本情報!$C$12="末",
                     FALSE,
                     BK$1=IF(DATE(YEAR($G5),MONTH($G5)+6,DAY($G5))&gt;DATE(YEAR(DATE(YEAR($G5),MONTH($G5)+6,DAY($G5))),12,基本情報!$C$12),
                                  YEAR(DATE(YEAR($G5),MONTH($G5)+6,DAY($G5)))+1,
                                  YEAR(DATE(YEAR($G5),MONTH($G5)+6,DAY($G5)))))),
              IF(DATE(BK$1,MONTH(基本情報!$C$4),DAY(基本情報!$C$4))&gt;DATE(YEAR($G5),MONTH($G5)+6,DAY($G5)),
                  HLOOKUP(0.5,付与日数一覧!$O$3:$W$8,2+$F5,1),
                  0),
              0),
          0),
      0))</f>
        <v>20</v>
      </c>
      <c r="BL5" s="19">
        <f ca="1">IF(BK$1=$AN5,$AP5,IF(BK$1=有給管理簿!$AH$1,0,BJ5) )</f>
        <v>20</v>
      </c>
      <c r="BM5" s="19">
        <f ca="1">IF(ISERROR(MATCH($A5,有給管理簿!$A:$A,0)),
    0,
    SUMIFS(INDIRECT("有給管理簿!R" &amp; MATCH($A5,有給管理簿!$A:$A,0) &amp; "C35:R" &amp; MATCH($A5,有給管理簿!$A:$A,0) &amp; "C2239",0),
      有給管理簿!$AI$11:$CHC$11,"&gt;="&amp;IF(OR(AND($V5&lt;&gt;3,$V5&lt;&gt;6,$V5&lt;&gt;7,
                                                                                MONTH(DATE(YEAR($G5),MONTH($G5)+6,DAY($G5)))&lt;=MONTH($Z5),
                                                                                DATE(BK$1,MONTH($Z5),DAY($Z5))&lt;DATE(YEAR($G5),MONTH($G5)+6,DAY($G5))),
                                                                          AND($V5&lt;&gt;3,$V5&lt;&gt;6,$V5&lt;&gt;7,
                                                                            BK$1=YEAR(DATE(YEAR($G5),MONTH($G5)+6,DAY($G5))),
                                                                            DATE(BK$1,MONTH($Z5),DAY($Z5))&gt;DATE(YEAR($G5),MONTH($G5)+6,DAY($G5)))),
                                                                       DATE(YEAR($G5),MONTH($G5)+6,DAY($G5)),
                                                                       IF(AND($V5&lt;&gt;3,$V5&lt;&gt;6,$V5&lt;&gt;7,
                                                                              DATE(YEAR($G5),MONTH($G5)+6,DAY($G5))&gt;=DATE(BK$1,MONTH($Z5),DAY($Z5))),
                                                                           DATE(YEAR($G5),MONTH($G5)+6,DAY($G5)),
                                                                           DATE(BK$1,MONTH($Z5),DAY($Z5)))),
      有給管理簿!$AI$11:$CHC$11,"&lt;="&amp;IF(DATE(BK$1+1,MONTH($Z5),DAY($Z5))-1&gt;EOMONTH(DATE(有給管理簿!$E$10,有給管理簿!$F$10,1),0),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DATE(BK$1+1,MONTH($Z5),DAY($Z5))-1)))</f>
        <v>0</v>
      </c>
      <c r="BN5" s="19">
        <f ca="1">IF(BK$1+2=$AN5,
       $AK5,
       IF(BK$1+1=$AN5,
           $AP5,
           IF(BK5&lt;IF(基本情報!$C$10=TRUE,
                                 IF(BK5&lt;BM5,0,BK5-BM5),
                                 IF(AND(基本情報!$C$3="一斉",基本情報!$C$7="-",EDATE($G5,6)&lt;DATE(YEAR(EDATE($G5,6)),MONTH(基本情報!$C$4),DAY(基本情報!$C$4)),
                                       EDATE($G5,6)&lt;=$AI5,$AI5&lt;DATE(YEAR(EDATE($G5,6)),MONTH(基本情報!$C$4),DAY(基本情報!$C$4)),BK$1=YEAR(EDATE($G5,6))),
                                     $AJ5-$AO5+HLOOKUP(1.5,付与日数一覧!$O$3:$W$8,2+$F5,1),
                                     IF(SUM(BK5,BL5)&lt;BM5,
                                         0,
                                         SUM(BK5,BL5)-BM5))),
               IF(AND(基本情報!$C$3="一斉",基本情報!$C$7="-",EDATE($G5,6)&lt;DATE(YEAR(EDATE($G5,6)),MONTH(基本情報!$C$4),DAY(基本情報!$C$4)),
                      AND(ISERROR(MATCH(BK$1,$BQ$1:$CN$1,0))=FALSE,
                        OR(INDEX($BQ$1:$CN5,ROW(),MATCH(BK$1,$BQ$1:$CN$1,0))=2,INDEX($BQ$1:$CN5,ROW(),MATCH(BK$1,$BQ$1:$CN$1,0))=3,INDEX($BQ$1:$CN5,ROW(),MATCH(BK$1,$BQ$1:$CN$1,0))=4))),
                   BJ5,
                   BK5),
               IF(基本情報!$C$10=TRUE,
                   IF(BK5&lt;BM5,0,BK5-BM5),
                   IF(AND(基本情報!$C$3="一斉",基本情報!$C$7="-",EDATE($G5,6)&lt;DATE(YEAR(EDATE($G5,6)),MONTH(基本情報!$C$4),DAY(基本情報!$C$4)),
                       EDATE($G5,6)&lt;=$AI5,$AI5&lt;DATE(YEAR(EDATE($G5,6)),MONTH(基本情報!$C$4),DAY(基本情報!$C$4)),BK$1=YEAR(EDATE($G5,6))),
                           $AJ5-$AO5+HLOOKUP(1.5,付与日数一覧!$O$3:$W$8,2+$F5,1),
                           IF(SUM(BK5,BL5)&lt;BM5,
                               0,
                               SUM(BK5,BL5)-BM5))))))</f>
        <v>20</v>
      </c>
      <c r="BR5" s="57">
        <f>IF(基本情報!$C$3="法定",
       IF($V5=3,
           IF($G5&lt;=DATE(BQ$1,MONTH($G5),DAY($G5)),DATE(BQ$1,MONTH($G5),DAY($G5)),0),
           IF($G5&lt;=DATE(BQ$1,MONTH(EDATE($G5,6)),DAY(EDATE($G5,6))),DATE(BQ$1,MONTH(EDATE($G5,6)),DAY(EDATE($G5,6))),0)),
       IF(基本情報!$C$7="-",
           IF(DATE(BQ$1,MONTH(EDATE($G5,6)),DAY(EDATE($G5,6)))=EDATE($G5,6),
               IF(AND(BQ$1=YEAR(EDATE($G5,6)),IF(基本情報!$C$12="末",FALSE,DATE(BQ$1,MONTH(EDATE($G5,6)),DAY(EDATE($G5,6)))&gt;DATE(BQ$1,12,基本情報!$C$12))),
                   0,
                   DATE(BQ$1,MONTH(EDATE($G5,6)),DAY(EDATE($G5,6)))),
               IF(EDATE($G5,6)&lt;DATE(BQ$1,MONTH(基本情報!$C$4),DAY(基本情報!$C$4)),
                   IF(AND(BQ$1-1=YEAR(EDATE($G5,6)),IF(基本情報!$C$12="末",FALSE,DATE(BQ$1-1,MONTH(EDATE($G5,6)),DAY(EDATE($G5,6)))&gt;DATE(BQ$1-1,12,基本情報!$C$12))),
                       DATE(BQ$1-1,MONTH(EDATE($G5,6)),DAY(EDATE($G5,6))),
                       DATE(BQ$1,MONTH(基本情報!$C$4),DAY(基本情報!$C$4))),
                   IF($G5&lt;=DATE(BQ$1,MONTH(EDATE($G5,6)),DAY(EDATE($G5,6))),DATE(BQ$1,MONTH(EDATE($G5,6)),DAY(EDATE($G5,6))),0))),
           IF($G5&lt;=IF(DATE(BQ$1,MONTH(基本情報!$C$4),DAY(基本情報!$C$4))
                           &lt;DATE(BQ$1,MONTH(基本情報!$C$7),DAY(基本情報!$C$7)),
                             IF(AND(DATE(BQ$1,MONTH(基本情報!$C$4),DAY(基本情報!$C$4))&lt;=DATE(BQ$1,MONTH($G5),DAY($G5)),
                                   DATE(BQ$1,MONTH($G5),DAY($G5))&lt;DATE(BQ$1,MONTH(基本情報!$C$7),DAY(基本情報!$C$7)))=TRUE,
                                 DATE(BQ$1,MONTH(基本情報!$C$7),DAY(基本情報!$C$7)),
                                 IF($G5&gt;DATE(BQ$1,MONTH(基本情報!$C$4),DAY(基本情報!$C$4)),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IF(AND(DATE(BQ$1,MONTH(基本情報!$C$7),DAY(基本情報!$C$7))&lt;=DATE(BQ$1,MONTH($G5),DAY($G5)),
                                    DATE(BQ$1,MONTH($G5),DAY($G5))&lt;DATE(BQ$1,MONTH(基本情報!$C$4),DAY(基本情報!$C$4)))=TRUE,
                                 DATE(BQ$1,MONTH(基本情報!$C$4),DAY(基本情報!$C$4)),
                                 IF($G5&gt;DATE(BQ$1,MONTH(基本情報!$C$7),DAY(基本情報!$C$7)),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IF(AND(DATE(BQ$1,MONTH(基本情報!$C$4),DAY(基本情報!$C$4))&lt;=DATE(BQ$1,MONTH($G5),DAY($G5)),
                      DATE(BQ$1,MONTH($G5),DAY($G5))&lt;DATE(BQ$1,MONTH(基本情報!$C$7),DAY(基本情報!$C$7)))=TRUE,
                   DATE(BQ$1,MONTH(基本情報!$C$7),DAY(基本情報!$C$7)),
                   IF($G5&gt;DATE(BQ$1,MONTH(基本情報!$C$4),DAY(基本情報!$C$4)),
                       0,
                       DATE(BQ$1,MONTH(基本情報!$C$4),DAY(基本情報!$C$4)))),
               IF(AND(DATE(BQ$1,MONTH(基本情報!$C$7),DAY(基本情報!$C$7))&lt;=DATE(BQ$1,MONTH($G5),DAY($G5)),
                      DATE(BQ$1,MONTH($G5),DAY($G5))&lt;DATE(BQ$1,MONTH(基本情報!$C$4),DAY(基本情報!$C$4)))=TRUE,
                   DATE(BQ$1,MONTH(基本情報!$C$4),DAY(基本情報!$C$4)),
                   IF($G5&gt;DATE(BQ$1,MONTH(基本情報!$C$7),DAY(基本情報!$C$7)),
                       0,
                       DATE(BQ$1,MONTH(基本情報!$C$7),DAY(基本情報!$C$7))))),
           0)))</f>
        <v>44115</v>
      </c>
      <c r="BS5" s="57">
        <f>IF(AND(OR($V5=4,$V5=5),BR5=EDATE($G5,6)),
       IF(DATE(BQ$1,MONTH(基本情報!$C$4),DAY(基本情報!$C$4))&gt;EDATE($G5,6),
           DATE(BQ$1,MONTH(基本情報!$C$4),DAY(基本情報!$C$4)),
           0),
       IF(AND(基本情報!$C$3="一斉",基本情報!$C$7="-",
              BR5=EDATE($G5,6),
              DATE(BQ$1,MONTH(基本情報!$C$4),DAY(基本情報!$C$4))&gt;EDATE($G5,6)),
           DATE(BQ$1,MONTH(基本情報!$C$4),DAY(基本情報!$C$4)),
           0))</f>
        <v>0</v>
      </c>
      <c r="BV5" s="57">
        <f>IF(基本情報!$C$3="法定",
       IF($V5=3,
           IF($G5&lt;=DATE(BU$1,MONTH($G5),DAY($G5)),DATE(BU$1,MONTH($G5),DAY($G5)),0),
           IF($G5&lt;=DATE(BU$1,MONTH(EDATE($G5,6)),DAY(EDATE($G5,6))),DATE(BU$1,MONTH(EDATE($G5,6)),DAY(EDATE($G5,6))),0)),
       IF(基本情報!$C$7="-",
           IF(DATE(BU$1,MONTH(EDATE($G5,6)),DAY(EDATE($G5,6)))=EDATE($G5,6),
               IF(AND(BU$1=YEAR(EDATE($G5,6)),IF(基本情報!$C$12="末",FALSE,DATE(BU$1,MONTH(EDATE($G5,6)),DAY(EDATE($G5,6)))&gt;DATE(BU$1,12,基本情報!$C$12))),
                   0,
                   DATE(BU$1,MONTH(EDATE($G5,6)),DAY(EDATE($G5,6)))),
               IF(EDATE($G5,6)&lt;DATE(BU$1,MONTH(基本情報!$C$4),DAY(基本情報!$C$4)),
                   IF(AND(BU$1-1=YEAR(EDATE($G5,6)),IF(基本情報!$C$12="末",FALSE,DATE(BU$1-1,MONTH(EDATE($G5,6)),DAY(EDATE($G5,6)))&gt;DATE(BU$1-1,12,基本情報!$C$12))),
                       DATE(BU$1-1,MONTH(EDATE($G5,6)),DAY(EDATE($G5,6))),
                       DATE(BU$1,MONTH(基本情報!$C$4),DAY(基本情報!$C$4))),
                   IF($G5&lt;=DATE(BU$1,MONTH(EDATE($G5,6)),DAY(EDATE($G5,6))),DATE(BU$1,MONTH(EDATE($G5,6)),DAY(EDATE($G5,6))),0))),
           IF($G5&lt;=IF(DATE(BU$1,MONTH(基本情報!$C$4),DAY(基本情報!$C$4))
                           &lt;DATE(BU$1,MONTH(基本情報!$C$7),DAY(基本情報!$C$7)),
                             IF(AND(DATE(BU$1,MONTH(基本情報!$C$4),DAY(基本情報!$C$4))&lt;=DATE(BU$1,MONTH($G5),DAY($G5)),
                                   DATE(BU$1,MONTH($G5),DAY($G5))&lt;DATE(BU$1,MONTH(基本情報!$C$7),DAY(基本情報!$C$7)))=TRUE,
                                 DATE(BU$1,MONTH(基本情報!$C$7),DAY(基本情報!$C$7)),
                                 IF($G5&gt;DATE(BU$1,MONTH(基本情報!$C$4),DAY(基本情報!$C$4)),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IF(AND(DATE(BU$1,MONTH(基本情報!$C$7),DAY(基本情報!$C$7))&lt;=DATE(BU$1,MONTH($G5),DAY($G5)),
                                    DATE(BU$1,MONTH($G5),DAY($G5))&lt;DATE(BU$1,MONTH(基本情報!$C$4),DAY(基本情報!$C$4)))=TRUE,
                                 DATE(BU$1,MONTH(基本情報!$C$4),DAY(基本情報!$C$4)),
                                 IF($G5&gt;DATE(BU$1,MONTH(基本情報!$C$7),DAY(基本情報!$C$7)),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IF(AND(DATE(BU$1,MONTH(基本情報!$C$4),DAY(基本情報!$C$4))&lt;=DATE(BU$1,MONTH($G5),DAY($G5)),
                      DATE(BU$1,MONTH($G5),DAY($G5))&lt;DATE(BU$1,MONTH(基本情報!$C$7),DAY(基本情報!$C$7)))=TRUE,
                   DATE(BU$1,MONTH(基本情報!$C$7),DAY(基本情報!$C$7)),
                   IF($G5&gt;DATE(BU$1,MONTH(基本情報!$C$4),DAY(基本情報!$C$4)),
                       0,
                       DATE(BU$1,MONTH(基本情報!$C$4),DAY(基本情報!$C$4)))),
               IF(AND(DATE(BU$1,MONTH(基本情報!$C$7),DAY(基本情報!$C$7))&lt;=DATE(BU$1,MONTH($G5),DAY($G5)),
                      DATE(BU$1,MONTH($G5),DAY($G5))&lt;DATE(BU$1,MONTH(基本情報!$C$4),DAY(基本情報!$C$4)))=TRUE,
                   DATE(BU$1,MONTH(基本情報!$C$4),DAY(基本情報!$C$4)),
                   IF($G5&gt;DATE(BU$1,MONTH(基本情報!$C$7),DAY(基本情報!$C$7)),
                       0,
                       DATE(BU$1,MONTH(基本情報!$C$7),DAY(基本情報!$C$7))))),
           0)))</f>
        <v>44480</v>
      </c>
      <c r="BW5" s="57">
        <f>IF(AND(OR($V5=4,$V5=5),BV5=EDATE($G5,6)),
       IF(DATE(BU$1,MONTH(基本情報!$C$4),DAY(基本情報!$C$4))&gt;EDATE($G5,6),
           DATE(BU$1,MONTH(基本情報!$C$4),DAY(基本情報!$C$4)),
           0),
       IF(AND(基本情報!$C$3="一斉",基本情報!$C$7="-",
              BV5=EDATE($G5,6),
              DATE(BU$1,MONTH(基本情報!$C$4),DAY(基本情報!$C$4))&gt;EDATE($G5,6)),
           DATE(BU$1,MONTH(基本情報!$C$4),DAY(基本情報!$C$4)),
           0))</f>
        <v>0</v>
      </c>
      <c r="BZ5" s="57">
        <f>IF(基本情報!$C$3="法定",
       IF($V5=3,
           IF($G5&lt;=DATE(BY$1,MONTH($G5),DAY($G5)),DATE(BY$1,MONTH($G5),DAY($G5)),0),
           IF($G5&lt;=DATE(BY$1,MONTH(EDATE($G5,6)),DAY(EDATE($G5,6))),DATE(BY$1,MONTH(EDATE($G5,6)),DAY(EDATE($G5,6))),0)),
       IF(基本情報!$C$7="-",
           IF(DATE(BY$1,MONTH(EDATE($G5,6)),DAY(EDATE($G5,6)))=EDATE($G5,6),
               IF(AND(BY$1=YEAR(EDATE($G5,6)),IF(基本情報!$C$12="末",FALSE,DATE(BY$1,MONTH(EDATE($G5,6)),DAY(EDATE($G5,6)))&gt;DATE(BY$1,12,基本情報!$C$12))),
                   0,
                   DATE(BY$1,MONTH(EDATE($G5,6)),DAY(EDATE($G5,6)))),
               IF(EDATE($G5,6)&lt;DATE(BY$1,MONTH(基本情報!$C$4),DAY(基本情報!$C$4)),
                   IF(AND(BY$1-1=YEAR(EDATE($G5,6)),IF(基本情報!$C$12="末",FALSE,DATE(BY$1-1,MONTH(EDATE($G5,6)),DAY(EDATE($G5,6)))&gt;DATE(BY$1-1,12,基本情報!$C$12))),
                       DATE(BY$1-1,MONTH(EDATE($G5,6)),DAY(EDATE($G5,6))),
                       DATE(BY$1,MONTH(基本情報!$C$4),DAY(基本情報!$C$4))),
                   IF($G5&lt;=DATE(BY$1,MONTH(EDATE($G5,6)),DAY(EDATE($G5,6))),DATE(BY$1,MONTH(EDATE($G5,6)),DAY(EDATE($G5,6))),0))),
           IF($G5&lt;=IF(DATE(BY$1,MONTH(基本情報!$C$4),DAY(基本情報!$C$4))
                           &lt;DATE(BY$1,MONTH(基本情報!$C$7),DAY(基本情報!$C$7)),
                             IF(AND(DATE(BY$1,MONTH(基本情報!$C$4),DAY(基本情報!$C$4))&lt;=DATE(BY$1,MONTH($G5),DAY($G5)),
                                   DATE(BY$1,MONTH($G5),DAY($G5))&lt;DATE(BY$1,MONTH(基本情報!$C$7),DAY(基本情報!$C$7)))=TRUE,
                                 DATE(BY$1,MONTH(基本情報!$C$7),DAY(基本情報!$C$7)),
                                 IF($G5&gt;DATE(BY$1,MONTH(基本情報!$C$4),DAY(基本情報!$C$4)),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IF(AND(DATE(BY$1,MONTH(基本情報!$C$7),DAY(基本情報!$C$7))&lt;=DATE(BY$1,MONTH($G5),DAY($G5)),
                                    DATE(BY$1,MONTH($G5),DAY($G5))&lt;DATE(BY$1,MONTH(基本情報!$C$4),DAY(基本情報!$C$4)))=TRUE,
                                 DATE(BY$1,MONTH(基本情報!$C$4),DAY(基本情報!$C$4)),
                                 IF($G5&gt;DATE(BY$1,MONTH(基本情報!$C$7),DAY(基本情報!$C$7)),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IF(AND(DATE(BY$1,MONTH(基本情報!$C$4),DAY(基本情報!$C$4))&lt;=DATE(BY$1,MONTH($G5),DAY($G5)),
                      DATE(BY$1,MONTH($G5),DAY($G5))&lt;DATE(BY$1,MONTH(基本情報!$C$7),DAY(基本情報!$C$7)))=TRUE,
                   DATE(BY$1,MONTH(基本情報!$C$7),DAY(基本情報!$C$7)),
                   IF($G5&gt;DATE(BY$1,MONTH(基本情報!$C$4),DAY(基本情報!$C$4)),
                       0,
                       DATE(BY$1,MONTH(基本情報!$C$4),DAY(基本情報!$C$4)))),
               IF(AND(DATE(BY$1,MONTH(基本情報!$C$7),DAY(基本情報!$C$7))&lt;=DATE(BY$1,MONTH($G5),DAY($G5)),
                      DATE(BY$1,MONTH($G5),DAY($G5))&lt;DATE(BY$1,MONTH(基本情報!$C$4),DAY(基本情報!$C$4)))=TRUE,
                   DATE(BY$1,MONTH(基本情報!$C$4),DAY(基本情報!$C$4)),
                   IF($G5&gt;DATE(BY$1,MONTH(基本情報!$C$7),DAY(基本情報!$C$7)),
                       0,
                       DATE(BY$1,MONTH(基本情報!$C$7),DAY(基本情報!$C$7))))),
           0)))</f>
        <v>44845</v>
      </c>
      <c r="CA5" s="57">
        <f>IF(AND(OR($V5=4,$V5=5),BZ5=EDATE($G5,6)),
       IF(DATE(BY$1,MONTH(基本情報!$C$4),DAY(基本情報!$C$4))&gt;EDATE($G5,6),
           DATE(BY$1,MONTH(基本情報!$C$4),DAY(基本情報!$C$4)),
           0),
       IF(AND(基本情報!$C$3="一斉",基本情報!$C$7="-",
              BZ5=EDATE($G5,6),
              DATE(BY$1,MONTH(基本情報!$C$4),DAY(基本情報!$C$4))&gt;EDATE($G5,6)),
           DATE(BY$1,MONTH(基本情報!$C$4),DAY(基本情報!$C$4)),
           0))</f>
        <v>0</v>
      </c>
      <c r="CD5" s="57">
        <f>IF(基本情報!$C$3="法定",
       IF($V5=3,
           IF($G5&lt;=DATE(CC$1,MONTH($G5),DAY($G5)),DATE(CC$1,MONTH($G5),DAY($G5)),0),
           IF($G5&lt;=DATE(CC$1,MONTH(EDATE($G5,6)),DAY(EDATE($G5,6))),DATE(CC$1,MONTH(EDATE($G5,6)),DAY(EDATE($G5,6))),0)),
       IF(基本情報!$C$7="-",
           IF(DATE(CC$1,MONTH(EDATE($G5,6)),DAY(EDATE($G5,6)))=EDATE($G5,6),
               IF(AND(CC$1=YEAR(EDATE($G5,6)),IF(基本情報!$C$12="末",FALSE,DATE(CC$1,MONTH(EDATE($G5,6)),DAY(EDATE($G5,6)))&gt;DATE(CC$1,12,基本情報!$C$12))),
                   0,
                   DATE(CC$1,MONTH(EDATE($G5,6)),DAY(EDATE($G5,6)))),
               IF(EDATE($G5,6)&lt;DATE(CC$1,MONTH(基本情報!$C$4),DAY(基本情報!$C$4)),
                   IF(AND(CC$1-1=YEAR(EDATE($G5,6)),IF(基本情報!$C$12="末",FALSE,DATE(CC$1-1,MONTH(EDATE($G5,6)),DAY(EDATE($G5,6)))&gt;DATE(CC$1-1,12,基本情報!$C$12))),
                       DATE(CC$1-1,MONTH(EDATE($G5,6)),DAY(EDATE($G5,6))),
                       DATE(CC$1,MONTH(基本情報!$C$4),DAY(基本情報!$C$4))),
                   IF($G5&lt;=DATE(CC$1,MONTH(EDATE($G5,6)),DAY(EDATE($G5,6))),DATE(CC$1,MONTH(EDATE($G5,6)),DAY(EDATE($G5,6))),0))),
           IF($G5&lt;=IF(DATE(CC$1,MONTH(基本情報!$C$4),DAY(基本情報!$C$4))
                           &lt;DATE(CC$1,MONTH(基本情報!$C$7),DAY(基本情報!$C$7)),
                             IF(AND(DATE(CC$1,MONTH(基本情報!$C$4),DAY(基本情報!$C$4))&lt;=DATE(CC$1,MONTH($G5),DAY($G5)),
                                   DATE(CC$1,MONTH($G5),DAY($G5))&lt;DATE(CC$1,MONTH(基本情報!$C$7),DAY(基本情報!$C$7)))=TRUE,
                                 DATE(CC$1,MONTH(基本情報!$C$7),DAY(基本情報!$C$7)),
                                 IF($G5&gt;DATE(CC$1,MONTH(基本情報!$C$4),DAY(基本情報!$C$4)),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IF(AND(DATE(CC$1,MONTH(基本情報!$C$7),DAY(基本情報!$C$7))&lt;=DATE(CC$1,MONTH($G5),DAY($G5)),
                                    DATE(CC$1,MONTH($G5),DAY($G5))&lt;DATE(CC$1,MONTH(基本情報!$C$4),DAY(基本情報!$C$4)))=TRUE,
                                 DATE(CC$1,MONTH(基本情報!$C$4),DAY(基本情報!$C$4)),
                                 IF($G5&gt;DATE(CC$1,MONTH(基本情報!$C$7),DAY(基本情報!$C$7)),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IF(AND(DATE(CC$1,MONTH(基本情報!$C$4),DAY(基本情報!$C$4))&lt;=DATE(CC$1,MONTH($G5),DAY($G5)),
                      DATE(CC$1,MONTH($G5),DAY($G5))&lt;DATE(CC$1,MONTH(基本情報!$C$7),DAY(基本情報!$C$7)))=TRUE,
                   DATE(CC$1,MONTH(基本情報!$C$7),DAY(基本情報!$C$7)),
                   IF($G5&gt;DATE(CC$1,MONTH(基本情報!$C$4),DAY(基本情報!$C$4)),
                       0,
                       DATE(CC$1,MONTH(基本情報!$C$4),DAY(基本情報!$C$4)))),
               IF(AND(DATE(CC$1,MONTH(基本情報!$C$7),DAY(基本情報!$C$7))&lt;=DATE(CC$1,MONTH($G5),DAY($G5)),
                      DATE(CC$1,MONTH($G5),DAY($G5))&lt;DATE(CC$1,MONTH(基本情報!$C$4),DAY(基本情報!$C$4)))=TRUE,
                   DATE(CC$1,MONTH(基本情報!$C$4),DAY(基本情報!$C$4)),
                   IF($G5&gt;DATE(CC$1,MONTH(基本情報!$C$7),DAY(基本情報!$C$7)),
                       0,
                       DATE(CC$1,MONTH(基本情報!$C$7),DAY(基本情報!$C$7))))),
           0)))</f>
        <v>45210</v>
      </c>
      <c r="CE5" s="57">
        <f>IF(AND(OR($V5=4,$V5=5),CD5=EDATE($G5,6)),
       IF(DATE(CC$1,MONTH(基本情報!$C$4),DAY(基本情報!$C$4))&gt;EDATE($G5,6),
           DATE(CC$1,MONTH(基本情報!$C$4),DAY(基本情報!$C$4)),
           0),
       IF(AND(基本情報!$C$3="一斉",基本情報!$C$7="-",
              CD5=EDATE($G5,6),
              DATE(CC$1,MONTH(基本情報!$C$4),DAY(基本情報!$C$4))&gt;EDATE($G5,6)),
           DATE(CC$1,MONTH(基本情報!$C$4),DAY(基本情報!$C$4)),
           0))</f>
        <v>0</v>
      </c>
      <c r="CH5" s="57">
        <f>IF(基本情報!$C$3="法定",
       IF($V5=3,
           IF($G5&lt;=DATE(CG$1,MONTH($G5),DAY($G5)),DATE(CG$1,MONTH($G5),DAY($G5)),0),
           IF($G5&lt;=DATE(CG$1,MONTH(EDATE($G5,6)),DAY(EDATE($G5,6))),DATE(CG$1,MONTH(EDATE($G5,6)),DAY(EDATE($G5,6))),0)),
       IF(基本情報!$C$7="-",
           IF(DATE(CG$1,MONTH(EDATE($G5,6)),DAY(EDATE($G5,6)))=EDATE($G5,6),
               IF(AND(CG$1=YEAR(EDATE($G5,6)),IF(基本情報!$C$12="末",FALSE,DATE(CG$1,MONTH(EDATE($G5,6)),DAY(EDATE($G5,6)))&gt;DATE(CG$1,12,基本情報!$C$12))),
                   0,
                   DATE(CG$1,MONTH(EDATE($G5,6)),DAY(EDATE($G5,6)))),
               IF(EDATE($G5,6)&lt;DATE(CG$1,MONTH(基本情報!$C$4),DAY(基本情報!$C$4)),
                   IF(AND(CG$1-1=YEAR(EDATE($G5,6)),IF(基本情報!$C$12="末",FALSE,DATE(CG$1-1,MONTH(EDATE($G5,6)),DAY(EDATE($G5,6)))&gt;DATE(CG$1-1,12,基本情報!$C$12))),
                       DATE(CG$1-1,MONTH(EDATE($G5,6)),DAY(EDATE($G5,6))),
                       DATE(CG$1,MONTH(基本情報!$C$4),DAY(基本情報!$C$4))),
                   IF($G5&lt;=DATE(CG$1,MONTH(EDATE($G5,6)),DAY(EDATE($G5,6))),DATE(CG$1,MONTH(EDATE($G5,6)),DAY(EDATE($G5,6))),0))),
           IF($G5&lt;=IF(DATE(CG$1,MONTH(基本情報!$C$4),DAY(基本情報!$C$4))
                           &lt;DATE(CG$1,MONTH(基本情報!$C$7),DAY(基本情報!$C$7)),
                             IF(AND(DATE(CG$1,MONTH(基本情報!$C$4),DAY(基本情報!$C$4))&lt;=DATE(CG$1,MONTH($G5),DAY($G5)),
                                   DATE(CG$1,MONTH($G5),DAY($G5))&lt;DATE(CG$1,MONTH(基本情報!$C$7),DAY(基本情報!$C$7)))=TRUE,
                                 DATE(CG$1,MONTH(基本情報!$C$7),DAY(基本情報!$C$7)),
                                 IF($G5&gt;DATE(CG$1,MONTH(基本情報!$C$4),DAY(基本情報!$C$4)),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IF(AND(DATE(CG$1,MONTH(基本情報!$C$7),DAY(基本情報!$C$7))&lt;=DATE(CG$1,MONTH($G5),DAY($G5)),
                                    DATE(CG$1,MONTH($G5),DAY($G5))&lt;DATE(CG$1,MONTH(基本情報!$C$4),DAY(基本情報!$C$4)))=TRUE,
                                 DATE(CG$1,MONTH(基本情報!$C$4),DAY(基本情報!$C$4)),
                                 IF($G5&gt;DATE(CG$1,MONTH(基本情報!$C$7),DAY(基本情報!$C$7)),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IF(AND(DATE(CG$1,MONTH(基本情報!$C$4),DAY(基本情報!$C$4))&lt;=DATE(CG$1,MONTH($G5),DAY($G5)),
                      DATE(CG$1,MONTH($G5),DAY($G5))&lt;DATE(CG$1,MONTH(基本情報!$C$7),DAY(基本情報!$C$7)))=TRUE,
                   DATE(CG$1,MONTH(基本情報!$C$7),DAY(基本情報!$C$7)),
                   IF($G5&gt;DATE(CG$1,MONTH(基本情報!$C$4),DAY(基本情報!$C$4)),
                       0,
                       DATE(CG$1,MONTH(基本情報!$C$4),DAY(基本情報!$C$4)))),
               IF(AND(DATE(CG$1,MONTH(基本情報!$C$7),DAY(基本情報!$C$7))&lt;=DATE(CG$1,MONTH($G5),DAY($G5)),
                      DATE(CG$1,MONTH($G5),DAY($G5))&lt;DATE(CG$1,MONTH(基本情報!$C$4),DAY(基本情報!$C$4)))=TRUE,
                   DATE(CG$1,MONTH(基本情報!$C$4),DAY(基本情報!$C$4)),
                   IF($G5&gt;DATE(CG$1,MONTH(基本情報!$C$7),DAY(基本情報!$C$7)),
                       0,
                       DATE(CG$1,MONTH(基本情報!$C$7),DAY(基本情報!$C$7))))),
           0)))</f>
        <v>45576</v>
      </c>
      <c r="CI5" s="57">
        <f>IF(AND(OR($V5=4,$V5=5),CH5=EDATE($G5,6)),
       IF(DATE(CG$1,MONTH(基本情報!$C$4),DAY(基本情報!$C$4))&gt;EDATE($G5,6),
           DATE(CG$1,MONTH(基本情報!$C$4),DAY(基本情報!$C$4)),
           0),
       IF(AND(基本情報!$C$3="一斉",基本情報!$C$7="-",
              CH5=EDATE($G5,6),
              DATE(CG$1,MONTH(基本情報!$C$4),DAY(基本情報!$C$4))&gt;EDATE($G5,6)),
           DATE(CG$1,MONTH(基本情報!$C$4),DAY(基本情報!$C$4)),
           0))</f>
        <v>0</v>
      </c>
      <c r="CL5" s="57">
        <f>IF(基本情報!$C$3="法定",
       IF($V5=3,
           IF($G5&lt;=DATE(CK$1,MONTH($G5),DAY($G5)),DATE(CK$1,MONTH($G5),DAY($G5)),0),
           IF($G5&lt;=DATE(CK$1,MONTH(EDATE($G5,6)),DAY(EDATE($G5,6))),DATE(CK$1,MONTH(EDATE($G5,6)),DAY(EDATE($G5,6))),0)),
       IF(基本情報!$C$7="-",
           IF(DATE(CK$1,MONTH(EDATE($G5,6)),DAY(EDATE($G5,6)))=EDATE($G5,6),
               IF(AND(CK$1=YEAR(EDATE($G5,6)),IF(基本情報!$C$12="末",FALSE,DATE(CK$1,MONTH(EDATE($G5,6)),DAY(EDATE($G5,6)))&gt;DATE(CK$1,12,基本情報!$C$12))),
                   0,
                   DATE(CK$1,MONTH(EDATE($G5,6)),DAY(EDATE($G5,6)))),
               IF(EDATE($G5,6)&lt;DATE(CK$1,MONTH(基本情報!$C$4),DAY(基本情報!$C$4)),
                   IF(AND(CK$1-1=YEAR(EDATE($G5,6)),IF(基本情報!$C$12="末",FALSE,DATE(CK$1-1,MONTH(EDATE($G5,6)),DAY(EDATE($G5,6)))&gt;DATE(CK$1-1,12,基本情報!$C$12))),
                       DATE(CK$1-1,MONTH(EDATE($G5,6)),DAY(EDATE($G5,6))),
                       DATE(CK$1,MONTH(基本情報!$C$4),DAY(基本情報!$C$4))),
                   IF($G5&lt;=DATE(CK$1,MONTH(EDATE($G5,6)),DAY(EDATE($G5,6))),DATE(CK$1,MONTH(EDATE($G5,6)),DAY(EDATE($G5,6))),0))),
           IF($G5&lt;=IF(DATE(CK$1,MONTH(基本情報!$C$4),DAY(基本情報!$C$4))
                           &lt;DATE(CK$1,MONTH(基本情報!$C$7),DAY(基本情報!$C$7)),
                             IF(AND(DATE(CK$1,MONTH(基本情報!$C$4),DAY(基本情報!$C$4))&lt;=DATE(CK$1,MONTH($G5),DAY($G5)),
                                   DATE(CK$1,MONTH($G5),DAY($G5))&lt;DATE(CK$1,MONTH(基本情報!$C$7),DAY(基本情報!$C$7)))=TRUE,
                                 DATE(CK$1,MONTH(基本情報!$C$7),DAY(基本情報!$C$7)),
                                 IF($G5&gt;DATE(CK$1,MONTH(基本情報!$C$4),DAY(基本情報!$C$4)),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IF(AND(DATE(CK$1,MONTH(基本情報!$C$7),DAY(基本情報!$C$7))&lt;=DATE(CK$1,MONTH($G5),DAY($G5)),
                                    DATE(CK$1,MONTH($G5),DAY($G5))&lt;DATE(CK$1,MONTH(基本情報!$C$4),DAY(基本情報!$C$4)))=TRUE,
                                 DATE(CK$1,MONTH(基本情報!$C$4),DAY(基本情報!$C$4)),
                                 IF($G5&gt;DATE(CK$1,MONTH(基本情報!$C$7),DAY(基本情報!$C$7)),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IF(AND(DATE(CK$1,MONTH(基本情報!$C$4),DAY(基本情報!$C$4))&lt;=DATE(CK$1,MONTH($G5),DAY($G5)),
                      DATE(CK$1,MONTH($G5),DAY($G5))&lt;DATE(CK$1,MONTH(基本情報!$C$7),DAY(基本情報!$C$7)))=TRUE,
                   DATE(CK$1,MONTH(基本情報!$C$7),DAY(基本情報!$C$7)),
                   IF($G5&gt;DATE(CK$1,MONTH(基本情報!$C$4),DAY(基本情報!$C$4)),
                       0,
                       DATE(CK$1,MONTH(基本情報!$C$4),DAY(基本情報!$C$4)))),
               IF(AND(DATE(CK$1,MONTH(基本情報!$C$7),DAY(基本情報!$C$7))&lt;=DATE(CK$1,MONTH($G5),DAY($G5)),
                      DATE(CK$1,MONTH($G5),DAY($G5))&lt;DATE(CK$1,MONTH(基本情報!$C$4),DAY(基本情報!$C$4)))=TRUE,
                   DATE(CK$1,MONTH(基本情報!$C$4),DAY(基本情報!$C$4)),
                   IF($G5&gt;DATE(CK$1,MONTH(基本情報!$C$7),DAY(基本情報!$C$7)),
                       0,
                       DATE(CK$1,MONTH(基本情報!$C$7),DAY(基本情報!$C$7))))),
           0)))</f>
        <v>45941</v>
      </c>
      <c r="CM5" s="57">
        <f>IF(AND(OR($V5=4,$V5=5),CL5=EDATE($G5,6)),
       IF(DATE(CK$1,MONTH(基本情報!$C$4),DAY(基本情報!$C$4))&gt;EDATE($G5,6),
           DATE(CK$1,MONTH(基本情報!$C$4),DAY(基本情報!$C$4)),
           0),
       IF(AND(基本情報!$C$3="一斉",基本情報!$C$7="-",
              CL5=EDATE($G5,6),
              DATE(CK$1,MONTH(基本情報!$C$4),DAY(基本情報!$C$4))&gt;EDATE($G5,6)),
           DATE(CK$1,MONTH(基本情報!$C$4),DAY(基本情報!$C$4)),
           0))</f>
        <v>0</v>
      </c>
    </row>
    <row r="6" spans="1:94">
      <c r="A6" s="19">
        <v>6</v>
      </c>
      <c r="B6" s="19">
        <v>8</v>
      </c>
      <c r="C6" s="19" t="s">
        <v>184</v>
      </c>
      <c r="G6" s="57">
        <v>44197</v>
      </c>
      <c r="I6" s="56">
        <f>IF($J6&lt;$G6,
      0,
      IF(基本情報!$C$3="法定",
          IF($H6&gt;=10,
              DATEDIF($G6,$J6,"m")/12+0.5,
              DATEDIF($G6,$J6,"m")/12),
          IF(AND(基本情報!$C$7&lt;&gt;"-",基本情報!$C$7&gt;0)=TRUE,
              DATEDIF($G6,$J6,"m")/12+0.5,
              IF(DATE(YEAR($G6),MONTH($G6)+6,DAY($G6))
                &gt;=DATE(有給管理簿!$E$10,MONTH(基本情報!$C$4),DAY(基本情報!$C$4)),
                  DATEDIF($G6,$J6,"m")/12
                    +IF(DATE(YEAR($G6),MONTH($G6)+6,DAY($G6))&lt;DATE(有給管理簿!$E$10,MONTH(基本情報!$C$4),DAY(基本情報!$C$4)),1.5,0.5),
                  DATEDIF($G6,$J6,"m")/12
                    +IF(DATE(YEAR($G6),MONTH($G6)+6,DAY($G6))
                      =DATE(YEAR(DATE(YEAR($G6),MONTH($G6)+6,DAY($G6))),MONTH(基本情報!$C$4),DAY(基本情報!$C$4)),0,1)))))</f>
        <v>5.5</v>
      </c>
      <c r="J6" s="57">
        <f>IF(OR(有給管理簿!$E$10
         &gt;=YEAR(DATE(YEAR($G6),MONTH($G6)+6,DAY($G6)))
           -IF(AND(OR($V6=6,$V6=7),YEAR($G6)&lt;YEAR(DATE(YEAR($G6),MONTH($G6)+6,DAY($G6)))),1,0),
         AND(基本情報!$C$3="法定",$H6&gt;=10,有給管理簿!$E$10&gt;=YEAR($G6))),
       IF(基本情報!$C$3="法定",
           IF(AND(($F6&gt;0)=FALSE,$H6&gt;=10),
               DATE(有給管理簿!$E$10,MONTH($G6),DAY($G6)),
               IF(MONTH($G6)&gt;6,
                   DATE(有給管理簿!$E$10-1,MONTH($G6)+6,DAY($G6)),
                   DATE(有給管理簿!$E$10,MONTH($G6)+6,DAY($G6)))),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IF(AND(DATE(有給管理簿!$E$10,MONTH(基本情報!$C$4),DAY(基本情報!$C$4))&lt;=DATE(有給管理簿!$E$10,MONTH($G6),DAY($G6)),
                                     DATE(有給管理簿!$E$10,MONTH($G6),DAY($G6))&lt;DATE(有給管理簿!$E$10,MONTH(基本情報!$C$7),DAY(基本情報!$C$7)))
                                       =TRUE,
                           DATE(有給管理簿!$E$10,MONTH(基本情報!$C$7),DAY(基本情報!$C$7)),
                           IF($G6&gt;DATE(有給管理簿!$E$10,MONTH(基本情報!$C$4),DAY(基本情報!$C$4)),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IF(AND(DATE(有給管理簿!$E$10,MONTH(基本情報!$C$7),DAY(基本情報!$C$7))&lt;=DATE(有給管理簿!$E$10,MONTH($G6),DAY($G6)),
                                     DATE(有給管理簿!$E$10,MONTH($G6),DAY($G6))&lt;DATE(有給管理簿!$E$10,MONTH(基本情報!$C$4),DAY(基本情報!$C$4)))
                                       =TRUE,
                           DATE(有給管理簿!$E$10,MONTH(基本情報!$C$4),DAY(基本情報!$C$4)),
                           IF($G6&gt;DATE(有給管理簿!$E$10,MONTH(基本情報!$C$7),DAY(基本情報!$C$7)),
                               0,
                               DATE(有給管理簿!$E$10,MONTH(基本情報!$C$7),DAY(基本情報!$C$7))))),
                   IF(OR(YEAR(DATE(YEAR($G6),MONTH($G6)+6,DAY($G6)))&gt;有給管理簿!$E$10,
                            AND(YEAR(DATE(YEAR($G6),MONTH($G6)+6,DAY($G6)))=有給管理簿!$E$10,
                                     MONTH(DATE(YEAR($G6),MONTH($G6)+6,DAY($G6)))&gt;=有給管理簿!$F$10))=TRUE,
                       DATE(YEAR($G6),MONTH($G6)+6,DAY($G6)),
                       IF(DATE(有給管理簿!$E$10,MONTH(基本情報!$C$4),DAY(基本情報!$C$4))&gt;DATE(YEAR($G6),MONTH($G6)+6,DAY($G6)),
                           DATE(有給管理簿!$E$10,MONTH(基本情報!$C$4),DAY(基本情報!$C$4)),
                           DATE(YEAR($G6),MONTH($G6)+6,DAY($G6)))))),
       0)</f>
        <v>46204</v>
      </c>
      <c r="K6" s="19">
        <f>IF($J6=0,
       "-",
       IF(基本情報!$C$12="末",
           MONTH($J6),
           IF(DAY($J6)&lt;=基本情報!$C$12,
               MONTH($J6),
               IF(MONTH($J6)+1=13,1,MONTH($J6)+1))))</f>
        <v>7</v>
      </c>
      <c r="L6" s="19">
        <f>HLOOKUP(IF(AND(OR(基本情報!$C$3="法定", AND(基本情報!$C$3="一斉",EDATE($G6,6)=$J6)),$K6&lt;MONTH($J6)),$I6-1,$I6),
     付与日数一覧!$O$3:$W$8,2+$F6,1)
  +IF(基本情報!$C$3="一斉",
    IF(AND(基本情報!$C$7&lt;&gt;"-",基本情報!$C$7&gt;0)=FALSE,
        IF(OR(有給管理簿!$E$10=YEAR(DATE(YEAR($G6),MONTH($G6)+6,DAY($G6))),
               IF(基本情報!$C$12="末",
                   FALSE,
                   有給管理簿!$E$10=IF(DATE(YEAR($G6),MONTH($G6)+6,DAY($G6))&gt;DATE(YEAR(DATE(YEAR($G6),MONTH($G6)+6,DAY($G6))),12,基本情報!$C$12),
                                                        YEAR(DATE(YEAR($G6),MONTH($G6)+6,DAY($G6)))+1,
                                                        YEAR(DATE(YEAR($G6),MONTH($G6)+6,DAY($G6)))))),
            IF(DATE(有給管理簿!$E$10,MONTH(基本情報!$C$4),DAY(基本情報!$C$4))&gt;DATE(YEAR($G6),MONTH($G6)+6,DAY($G6)),
                HLOOKUP(0.5,付与日数一覧!$O$3:$W$8,2+$F6,1),
                0),
            0),
        0),
    0)</f>
        <v>18</v>
      </c>
      <c r="M6" s="19" t="e">
        <f>IF(有給管理簿!$F$10
     &lt;IF(基本情報!$C$12="末",MONTH($Z6),IF(DAY($Z6)&lt;=基本情報!$C$12,MONTH($Z6),IF(MONTH($Z6)+1=13,1,MONTH($Z6)+1))),
       IF(有給管理簿!$E$10-1&lt;有給管理簿!$AH$1,
           0,
           IF(AND(基本情報!$C$3="一斉",基本情報!$C$7="-"),
               IF(OR(AND(YEAR(EDATE($G6,6))=YEAR($J6),$J6=DATE(YEAR(EDATE($G6,6)),MONTH(基本情報!$C$4),DAY(基本情報!$C$4))),
                     AND(基本情報!$C$12&lt;&gt;"末",MONTH(EDATE($G6,6))=12,DAY(EDATE($G6,6))&gt;基本情報!$C$12,有給管理簿!$E$10=YEAR(EDATE($G6,6))+1)),
                   INDEX($AQ$1:$BN6,ROW(),MATCH(有給管理簿!$E$10,$AQ$1:$BN$1,0)+3),
                   INDEX($AQ$1:$BN6,ROW(),MATCH(有給管理簿!$E$10-1,$AQ$1:$BN$1,0)+3)),
               INDEX($AQ$1:$BN6,ROW(),MATCH(有給管理簿!$E$10-1,$AQ$1:$BN$1,0)+3))),
           IF(有給管理簿!$E$10&lt;有給管理簿!$AH$1,
               0,
               INDEX($AQ$1:$BN6,ROW(),MATCH(有給管理簿!$E$10,$AQ$1:$BN$1,0)+3)))</f>
        <v>#N/A</v>
      </c>
      <c r="N6" s="19" t="e">
        <f>IF(有給管理簿!$F$10&lt;IF(基本情報!$C$12="末",MONTH($Z6),IF(DAY($Z6)&lt;=基本情報!$C$12,MONTH($Z6),IF(MONTH($Z6)+1=13,1,MONTH($Z6)+1))),
    IF(有給管理簿!$E$10-1&lt;有給管理簿!$AH$1,
      0,
      INDEX($AQ$1:$BN6,ROW(),MATCH(有給管理簿!$E$10-1,$AQ$1:$BN$1,0)+1)),
    INDEX($AQ$1:$BN6,ROW(),MATCH(有給管理簿!$E$10,$AQ$1:$BN$1,0)+1))</f>
        <v>#N/A</v>
      </c>
      <c r="O6" s="19" t="e">
        <f ca="1">IF(AND($AI6&lt;&gt;"-",$AI6&gt;0,EOMONTH(DATE(有給管理簿!$E$10,有給管理簿!$F$10,1),0)&lt;$AI6),
       IF(EOMONTH(DATE(有給管理簿!$E$10,有給管理簿!$F$10,1),0)&lt;$G6,0,$AJ6),
       IF($G6&gt;EOMONTH(DATE(有給管理簿!$E$10,有給管理簿!$F$10,1),0),
           0,
           IF(AND($AI6&lt;&gt;"-",$AI6&gt;0,
                  OR(AND($AA6&lt;=$AI6,$AI6&lt;=$AB6,$AI6&lt;=EOMONTH(DATE(有給管理簿!$E$10,有給管理簿!$F$10,1),0)),
                    AND($AA6=0,$AM6&gt;=EOMONTH(DATE(有給管理簿!$E$10,有給管理簿!$F$10,1),0)),
                    AND(OR($V6=4,$V6=5),EDATE($G6,6)&gt;DATE(YEAR(EDATE($G6,6)),MONTH(基本情報!$C$4),DAY(基本情報!$C$4)),
                    AND($AE6=1,DATE(YEAR(EDATE($G6,6))+2,MONTH(基本情報!$C$4),DAY(基本情報!$C$4))&gt;DATE(有給管理簿!$E$10,有給管理簿!$F$10,1))),
                    AND(OR($V6=4,$V6=5),$AF6=1,EDATE($G6,6)&lt;DATE(YEAR(EDATE($G6,6)),MONTH(基本情報!$C$4),DAY(基本情報!$C$4)),
                      DATE(YEAR(EDATE($G6,6))+2,MONTH(基本情報!$C$4),DAY(基本情報!$C$4))&gt;DATE(有給管理簿!$E$10,有給管理簿!$F$10,1))))=TRUE,
               $AJ6-$AO6
                 +IF(AND(OR($V6=4,$V6=5),
                          EDATE($G6,6)&lt;=$AI6,
                          $AI6&lt;IF(DATE(YEAR($G6),MONTH($G6)+6,DAY($G6))
                                       &gt;=DATE(YEAR(EDATE($G6,6)),MONTH(基本情報!$C$4),DAY(基本情報!$C$4)),
                                         DATE(YEAR(EDATE($G6,6))+1,MONTH(基本情報!$C$4),DAY(基本情報!$C$4)),
                                         DATE(YEAR(EDATE($G6,6)),MONTH(基本情報!$C$4),DAY(基本情報!$C$4)))),
                     IF(IF(DATE(YEAR($G6),MONTH($G6)+6,DAY($G6))
                            &gt;=DATE(YEAR(EDATE($G6,6)),MONTH(基本情報!$C$4),DAY(基本情報!$C$4)),
                              DATE(YEAR(EDATE($G6,6))+1,MONTH(基本情報!$C$4),DAY(基本情報!$C$4)),
                              DATE(YEAR(EDATE($G6,6)),MONTH(基本情報!$C$4),DAY(基本情報!$C$4)))
                       &lt;=EOMONTH(DATE(有給管理簿!$E$10,有給管理簿!$F$10,1),0),HLOOKUP(1.5,付与日数一覧!$O$3:$W$8,2+$F6,1),0),
                     0)
                     -IF(OR(AND(OR($V6=4,$V6=5),EDATE($G6,6)&lt;DATE(YEAR(EDATE($G6,6)),MONTH(基本情報!$C$4),DAY(基本情報!$C$4)),$AI6&lt;DATE(YEAR(EDATE($G6,6)),MONTH(基本情報!$C$4),DAY(基本情報!$C$4)),
                                  OR(AND(OR($AF6=2,$AF6=3,$AF6=4),DATE(YEAR(EDATE($G6,6)),MONTH(基本情報!$C$4),DAY(基本情報!$C$4))&lt;=DATE(有給管理簿!$E$10,有給管理簿!$F$10,1)),
                                    AND(OR($AE6=2,$AE6=3,$AE6=4),DATE(YEAR(EDATE($G6,6))+1,MONTH(基本情報!$C$4),DAY(基本情報!$C$4))&gt;DATE(有給管理簿!$E$10,有給管理簿!$F$10,1)))),
                             AND(OR($V6=4,$V6=5),EDATE($G6,6)&gt;DATE(YEAR(EDATE($G6,6)),MONTH(基本情報!$C$4),DAY(基本情報!$C$4)),$AI6&lt;DATE(YEAR(EDATE($G6,6))+1,MONTH(基本情報!$C$4),DAY(基本情報!$C$4)),
                               OR(AND($AF6=1,DATE(YEAR(EDATE($G6,6))+1,MONTH(基本情報!$C$4),DAY(基本情報!$C$4))&lt;=DATE(有給管理簿!$E$10,有給管理簿!$F$10,1)),
                                 AND($AE6=1,DATE(YEAR(EDATE($G6,6))+2,MONTH(基本情報!$C$4),DAY(基本情報!$C$4))&gt;DATE(有給管理簿!$E$10,有給管理簿!$F$10,1),有給管理簿!$E$10&lt;&gt;YEAR(EDATE($G6,6))+1)))),
                           HLOOKUP(1.5,付与日数一覧!$O$3:$W$8,2+$F6,1),
                           0),
               IF(OR(AND($J6=0,$H6&gt;0),
                      AND(IF(OR($V6=6,$V6=7),IF($G6&lt;DATE(YEAR($G6),MONTH($J6),DAY($J6)),
                                                                            DATE(YEAR($G6),MONTH($J6),DAY($J6)),
                                                                            DATE(YEAR($G6)+1,MONTH($J6),DAY($J6)))
                                                                              &gt;EOMONTH(DATE(有給管理簿!$E$10,有給管理簿!$F$10,1),0),FALSE)),
                       AND($V6&lt;&gt;3,$V6&lt;&gt;6,$V6&lt;&gt;7,EDATE($G6,6)
                                                                                   &gt;EOMONTH(DATE(有給管理簿!$E$10,IF(AND(基本情報!$C$3="法定",MONTH($J6)&lt;$K6),
                                                                                                                                                     有給管理簿!$F$10-1,有給管理簿!$F$10),1),0)))=TRUE,
                      $H6
                        -IF(ISERROR(MATCH($A6,有給管理簿!$A:$A,0))=TRUE,
                            0,
                            SUMIFS(INDIRECT("有給管理簿!R" &amp; MATCH($A6,有給管理簿!$A:$A,0) &amp; "C35:R" &amp; MATCH($A6,有給管理簿!$A:$A,0) &amp; "C2239",0),
                                有給管理簿!$AI$11:$CHC$11,"&gt;="&amp;$G6,
                                有給管理簿!$AI$11:$CHC$11,"&lt;="&amp;EOMONTH(DATE(有給管理簿!$E$10,有給管理簿!$F$10,1),0))),
                      IF(AND(IF(AND(基本情報!$C$3="一斉",基本情報!$C$7="-",MONTH(EDATE($G6,6))=12,DAY($G6)&gt;基本情報!$C$12,有給管理簿!$E$10&lt;YEAR(EDATE($G6,6))+2),
                                        DATE(有給管理簿!$E$10,MONTH(基本情報!$C$4),DAY(基本情報!$C$4)),
                                        $J6)
                                      &gt;EOMONTH(DATE(有給管理簿!$E$10,IF(AND(基本情報!$C$3="法定",MONTH($J6)&lt;$K6),有給管理簿!$F$10-1,有給管理簿!$F$10),1),0),
                               OR($V6=3,
                                 AND(AND(AND(基本情報!$C$3="一斉",基本情報!$C$7="-")=FALSE,EDATE($G6,6)&lt;$J6,$J6&lt;=EDATE($G6,12))=FALSE,
                                   YEAR($J6)&gt;YEAR(DATE(YEAR($G6),MONTH($G6)+6,DAY($G6)))
                                                         +IF(IF(基本情報!$C$12="末",FALSE,DATE(YEAR(EDATE($G6,6)),MONTH(EDATE($G6,6)),DAY(EDATE($G6,6)))&gt;DATE(YEAR(EDATE($G6,6)),12,基本情報!$C$12)),1,0)
                                                         -IF(AND(OR($V6=6,$V6=7),YEAR($G6)&lt;YEAR(EDATE($G6,6))),1,0))),
                               AND(OR(基本情報!$C$3="法定", AND(基本情報!$C$3="一斉",EDATE($G6,6)=$J6)),$K6&lt;MONTH($J6))=FALSE),
                          IF(ISERROR(MATCH(有給管理簿!$E$10-1,$AQ$1:$BN$1,0))=TRUE,
                              0,
                              INDEX($AQ$1:$BN6,ROW(),MATCH(有給管理簿!$E$10-1,$AQ$1:$BN$1,0))
                                -IF(AND(基本情報!$C$3="一斉",基本情報!$C$7="-",$J6&lt;DATE(YEAR($J6),MONTH(基本情報!$C$4),DAY(基本情報!$C$4)),AND($AF6&lt;&gt;2,$AF6&lt;&gt;3,$AF6&lt;&gt;4)),
                                    HLOOKUP($I6,付与日数一覧!$O$3:$W$8,2+$F6,1),
                                    0)
                                +IF(AND($Y6&lt;&gt;"-",$Y6&lt;&gt;5,MONTH(基本情報!$C$4)&gt;MONTH(EDATE($G6,6)))=TRUE,
                                    0,
                                    INDEX($AQ$1:$BN6,ROW(),MATCH(有給管理簿!$E$10-1,$AQ$1:$BN$1,0)+1))
                                -$S6),
                          IF(AND(OR($AF6=2,$AE6=2),IF(EDATE($G6,6)&lt;DATE(YEAR(EDATE($G6,6)),MONTH(基本情報!$C$4),DAY(基本情報!$C$4)),
                                                      EOMONTH(DATE(YEAR(EDATE($G6,6)),MONTH(基本情報!$C$4),DAY(基本情報!$C$4)),-1),
                                                      EOMONTH(DATE(YEAR(EDATE($G6,6))+1,MONTH(基本情報!$C$4),DAY(基本情報!$C$4)),-1))
                                                        &gt;DATE(有給管理簿!$E$10,有給管理簿!$F$10,1)),0,INDEX($AQ$1:$BN6,ROW(),MATCH(有給管理簿!$E$10,$AQ$1:$BN$1,0)))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&lt;DATE(YEAR($J6),MONTH(基本情報!$C$4),DAY(基本情報!$C$4)),
                                  AND($AF6&lt;&gt;2,$AF6&lt;&gt;3,$AF6&lt;&gt;4,$AE6&lt;&gt;2,$AE6&lt;&gt;3,$AE6&lt;&gt;4)),
                                HLOOKUP($I6,付与日数一覧!$O$3:$W$8,2+$F6,1),
                                0)
                            +IF(AND($Y6&lt;&gt;"-",$Y6&lt;&gt;5,
                                     EDATE($G6,6)&lt;EOMONTH(DATE(有給管理簿!$E$10,有給管理簿!$F$10,1),0),
                                     AND(基本情報!$C$3="一斉",基本情報!$C$7="-",
                                       DATE(YEAR($G6),MONTH($G6)+6,DAY($G6))
                                         =DATE(YEAR(EDATE($G6,6)),MONTH(基本情報!$C$4),DAY(基本情報!$C$4))))=TRUE,
                                0,
                                INDEX($AQ$1:$BN6,ROW(),MATCH(有給管理簿!$E$10,$AQ$1:$BN$1,0)+1))
                            -$S6)))))</f>
        <v>#N/A</v>
      </c>
      <c r="P6" s="57" t="e">
        <f>IF($AF6 = 4,
       0,
       IF($AF6 = 3,
           DATE(YEAR($G6),MONTH($G6)+6,DAY($G6)),
           IF($AF6 = 2,
               DATE(YEAR(DATE(YEAR($G6)+IF(IF(基本情報!$C$12="末",FALSE,DATE(YEAR(EDATE($G6,6)),MONTH(EDATE($G6,6)),DAY(EDATE($G6,6)))&gt;DATE(YEAR(EDATE($G6,6)),12,基本情報!$C$12)),1,0),
                 MONTH($G6)+6,DAY($G6))),MONTH(基本情報!$C$4),DAY(基本情報!$C$4)),
               IF($AF6 = 1,
                   0,
                   $J6))))</f>
        <v>#N/A</v>
      </c>
      <c r="Q6" s="50" t="e">
        <f>IF($P6=0,
       "-",
       IF(基本情報!$C$12="末",
           MONTH($P6),
           IF(DAY($P6)&lt;=基本情報!$C$12,
               MONTH($P6),
               IF(MONTH($P6)+1=13,1,MONTH($P6)+1))))</f>
        <v>#N/A</v>
      </c>
      <c r="R6" s="50" t="e">
        <f>INDEX($AQ$1:$BN6,ROW(),MATCH(有給管理簿!$E$10,$AQ$1:$BN$1,0))</f>
        <v>#N/A</v>
      </c>
      <c r="S6" s="19" t="e">
        <f ca="1">IF(ISERROR(MATCH($A6,有給管理簿!$A:$A,0))=TRUE,
       0,
       SUMIFS(INDIRECT("有給管理簿!R" &amp; MATCH($A6,有給管理簿!$A:$A,0) &amp; "C35:R" &amp; MATCH($A6,有給管理簿!$A:$A,0) &amp; "C2239",0),
           有給管理簿!$AI$11:$CHC$11,"&gt;="&amp;IF(AND($AA6=0,EOMONTH(DATE(有給管理簿!$E$10,有給管理簿!$F$10,1),0)&gt;$J6),$J6,$AA6),
           有給管理簿!$AI$11:$CHC$11,"&lt;="&amp;EOMONTH(DATE(有給管理簿!$E$10,有給管理簿!$F$10,1),0))
         -IF(AND(基本情報!$C$3="一斉",基本情報!$C$7="-",$AA6&lt;=$AI6,
                 EDATE($G6,6)&gt;DATE(YEAR(EDATE($G6,6)),MONTH(基本情報!$C$4),DAY(基本情報!$C$4)),
                 IF($J6&gt;$AB6,YEAR($J6)-1,YEAR($J6))=YEAR(EDATE($G6,6))+1,
                 EOMONTH(DATE(有給管理簿!$E$10,有給管理簿!$F$10,1),0)&gt;IF($J6&gt;$AB6,DATE(YEAR($J6)-1,MONTH($J6),DAY($J6)),$J6)),
               SUMIFS(INDIRECT("有給管理簿!R" &amp; MATCH($A6,有給管理簿!$A:$A,0) &amp; "C35:R" &amp; MATCH($A6,有給管理簿!$A:$A,0) &amp; "C2239",0),
                   有給管理簿!$AI$11:$CHC$11,"&gt;="&amp;EDATE($G6,6),
                   有給管理簿!$AI$11:$CHC$11,"&lt;="&amp;IF($J6&gt;$AB6,DATE(YEAR($J6)-1,MONTH($J6),DAY($J6)),$J6)-1),
               0))</f>
        <v>#N/A</v>
      </c>
      <c r="T6" s="19">
        <f ca="1">IF(ISERROR(MATCH($A6,有給管理簿!$A:$A,0))=TRUE,
       0,
       SUMIFS(INDIRECT("有給管理簿!R" &amp; MATCH($A6,有給管理簿!$A:$A,0) &amp; "C35:R" &amp; MATCH($A6,有給管理簿!$A:$A,0) &amp; "C2239",0),
           有給管理簿!$AI$11:$CHC$11,"&gt;="&amp;IF(AND($AA6=0,EOMONTH(DATE(有給管理簿!$E$10,有給管理簿!$F$10,1),0)&gt;$J6),$J6,$AA6),
           有給管理簿!$AI$11:$CHC$11,"&lt;="&amp;EOMONTH(DATE(有給管理簿!$E$10,有給管理簿!$F$10,1),0)))</f>
        <v>0</v>
      </c>
      <c r="U6" s="19" t="e">
        <f ca="1">IF(HLOOKUP($I6,付与日数一覧!$O$3:$W$8,2+$F6,1)&lt;IF(基本情報!$C$10=TRUE,
                                                                                        IF($L6&lt;$S6,0,$L6-$S6),
                                                                                        IF(SUM($L6,$N6)&lt;$S6,0,SUM($L6,$N6)-$S6)),
    HLOOKUP($I6,付与日数一覧!$O$3:$W$8,2+$F6,1),
    IF(基本情報!$C$10=TRUE,
      IF($L6&lt;$S6,0,$L6-$S6),
      IF(SUM($L6,$N6)&lt;$S6,0,SUM($L6,$N6)-$S6)))</f>
        <v>#N/A</v>
      </c>
      <c r="V6" s="50">
        <f>IF($F6&gt;0,
       1,
       IF(基本情報!$C$3="法定",
           IF($H6&gt;=10,3,IF(AND(0&lt;$H6,$H6&lt;10)=TRUE,2,1)),
           IF(AND(基本情報!$C$7&lt;&gt;"-",基本情報!$C$7&gt;0)=FALSE,
               IF($H6&gt;0,5,4),
               IF($H6&gt;0,7,6))))</f>
        <v>1</v>
      </c>
      <c r="W6" s="57" t="e">
        <f>IF($AF6 = 4,
       0,
       IF($AF6 = 3,
           IF(EOMONTH(EDATE($G6,6),-1)&gt;DATE(有給管理簿!$E$10,有給管理簿!$F$10,DAY($G6)),
               0,
               EDATE($G6,6)),
           IF($AF6 = 2,
               IF(EOMONTH(DATE(YEAR(EDATE($G6,6)),MONTH(基本情報!$C$4),DAY(基本情報!$C$4)),-1)&gt;DATE(有給管理簿!$E$10,有給管理簿!$F$10,DAY(基本情報!$C$4)),
                   0,
                   DATE(YEAR(EDATE($G6,6))+IF(IF(基本情報!$C$12="末",FALSE,DATE(YEAR(EDATE($G6,6)),MONTH(EDATE($G6,6)),DAY(EDATE($G6,6)))&gt;DATE(YEAR(EDATE($G6,6)),12,基本情報!$C$12)),1,0),
                     MONTH(基本情報!$C$4),DAY(基本情報!$C$4))),
               IF($AF6 = 1,
                   IF(AND($V6&lt;&gt;4,$V6&lt;&gt;5),
                       IF($J6=0,0,IF(EDATE($J6,-12)&lt;=$G6,
                                                 0,
                                                 IF($J6-1&lt;DATE(有給管理簿!$E$10,有給管理簿!$F$10,DAY($J6)),
                                                     0,
                                                     EDATE($J6,-12)))),
                       IF($AE6 = 4,
                           0,
                           IF($AE6 = 3,
                               IF(EOMONTH(EDATE(EDATE($G6,6),12)-1,0)&lt;DATE(有給管理簿!$E$10,有給管理簿!$F$10,DAY($G6)),
                                   0,
                                   EDATE($G6,6)),
                               IF($AE6 = 2,
                                   IF(EOMONTH(EDATE(DATE(YEAR(EDATE($G6,6)),MONTH(基本情報!$C$4),DAY(基本情報!$C$4)),12)-1,0)&gt;DATE(有給管理簿!$E$10,有給管理簿!$F$10,DAY(基本情報!$C$4)),
                                       0,
                                       DATE(YEAR(EDATE($G6,6)),MONTH(基本情報!$C$4),DAY(基本情報!$C$4))),
                                   IF($AE6 = 1,
                                       0,
                                       IF($J6=0,0,IF(EDATE($J6,-12)&lt;=EDATE($G6,6),IF($J6=EDATE($G6,6),0,EDATE($G6,6)),EDATE($J6,-12)))))))),
                   IF($AE6 = 4,
                       IF($J6&gt;DATE(有給管理簿!$E$10,有給管理簿!$F$10,DAY(基本情報!$C$4)),
                           0,
                           $J6),
                       IF($AE6 = 3,
                           IF(EOMONTH(DATE(YEAR($G6)+1,MONTH($G6)+6,DAY($G6)-1),0)&lt;DATE(有給管理簿!$E$10,有給管理簿!$F$10,DAY($G6)),
                               IF($J6&gt;DATE(有給管理簿!$E$10,有給管理簿!$F$10,1),
                                   0,
                                   $J6),
                               EDATE($G6,6)),
                           IF($AE6 = 2,
                               IF($J6-1&lt;DATE(有給管理簿!$E$10,有給管理簿!$F$10,DAY(基本情報!$C$4)),
                                   $J6,
                                   IF($J6=0,0,EDATE($J6,-12))),
                               IF($AE6 = 1,
                                   IF(EOMONTH($J6,-1)&gt;DATE(有給管理簿!$E$10,有給管理簿!$F$10,DAY($J6)),
                                       0,
                                       IF($J6&gt;IF(基本情報!$C$12="末",EOMONTH(DATE(有給管理簿!$E$10,有給管理簿!$F$10,1),0),DATE(有給管理簿!$E$10,有給管理簿!$F$10,基本情報!$C$12)),0,$J6)),
                                   IF(AND(OR($V6=4,$V6=5),
                                         AND(MONTH(EDATE($G6,6))=MONTH(基本情報!$C$4),DAY($G6)=DAY(基本情報!$C$4))=FALSE)=TRUE,
                                       IF(IF(DATE(YEAR(EDATE($G6,6)),MONTH(基本情報!$C$4),DAY(基本情報!$C$4))
                                             &gt;EDATE($G6,6),
                                               DATE(YEAR(EDATE($G6,6))+1,MONTH(基本情報!$C$4),DAY(基本情報!$C$4))-1,
                                               DATE(YEAR(EDATE($G6,6))+2,MONTH(基本情報!$C$4),DAY(基本情報!$C$4))-1)
                                         &gt;DATE(有給管理簿!$E$10,有給管理簿!$F$10,DAY(基本情報!$C$4)),
                                           IF(YEAR(EDATE($G6,6))&lt;=有給管理簿!$E$10,EDATE($G6,6),0),
                                           IF($J6&gt;DATE(有給管理簿!$E$10,有給管理簿!$F$10,DAY($J6)),
                                               IF(DATE(YEAR($J6)-1,MONTH($J6),DAY($J6))&lt;$G6,
                                                   0,
                                                   DATE(YEAR($J6)-1,MONTH($J6),DAY($J6))),
                                               $J6)),
                                       IF($J6&gt;DATE(有給管理簿!$E$10,IF(AND(基本情報!$C$3="法定",OR(MONTH($J6)&lt;$K6,AND(MONTH($J6)=12,$K6=1))),
                                                                                                     有給管理簿!$F$10-1,有給管理簿!$F$10),DAY($J6)),
                                          IF(DATE(YEAR($J6)-1,MONTH($J6),DAY($J6))&lt;$G6,
                                               0,
                                               IF(AND($V6&lt;&gt;3,$V6&lt;&gt;6,$V6&lt;&gt;7,DATE(YEAR($J6)-1,MONTH($J6),DAY($J6))&lt;EDATE($G6,6)),
                                                   EDATE($G6,6),
                                                   DATE(YEAR($J6)-1,MONTH($J6),DAY($J6)))),
                                           $J6))))))))))</f>
        <v>#N/A</v>
      </c>
      <c r="X6" s="57" t="e">
        <f>IF($AF6 = 4,
       0,
       IF($AF6 = 3,
           IF(EOMONTH(EDATE($G6,6),-1)&gt;DATE(有給管理簿!$E$10,有給管理簿!$F$10,DAY($G6)),
               0,
               EDATE(EDATE($G6,6),12)-1),
           IF($AF6 = 2,
               IF(EOMONTH(DATE(YEAR(EDATE($G6,6)),MONTH(基本情報!$C$4),DAY(基本情報!$C$4)),-1)&gt;DATE(有給管理簿!$E$10,有給管理簿!$F$10,DAY(基本情報!$C$4)),
                   0,
                   EDATE(DATE(YEAR(EDATE($G6,6))+IF(IF(基本情報!$C$12="末",FALSE,DATE(YEAR(EDATE($G6,6)),MONTH(EDATE($G6,6)),DAY(EDATE($G6,6)))&gt;DATE(YEAR(EDATE($G6,6)),12,基本情報!$C$12)),1,0),
                     MONTH(基本情報!$C$4),DAY(基本情報!$C$4)),12)-1),
               IF($AF6 = 1,
                   IF(AND($V6&lt;&gt;4,$V6&lt;&gt;5),
                       IF($J6=0,0,IF(EDATE($J6,-12)&lt;=$G6,
                                                 0,
                                                 IF($J6-1&lt;DATE(有給管理簿!$E$10,有給管理簿!$F$10,DAY($J6)),
                                                     0,
                                                     $J6-1))),
                       IF($AE6 = 4,
                           0,
                           IF($AE6 = 3,
                               IF(EOMONTH(EDATE(EDATE($G6,6),12)-1,0)&lt;DATE(有給管理簿!$E$10,有給管理簿!$F$10,DAY($G6)),
                                   0,
                                   EDATE(EDATE($G6,6),12)-1),
                               IF($AE6 = 2,
                                   IF(EOMONTH(EDATE(DATE(YEAR(EDATE($G6,6)),MONTH(基本情報!$C$4),DAY(基本情報!$C$4)),12)-1,0)&gt;DATE(有給管理簿!$E$10,有給管理簿!$F$10,DAY(基本情報!$C$4)),
                                       0,
                                       EDATE(DATE(YEAR(EDATE($G6,6)),MONTH(基本情報!$C$4),DAY(基本情報!$C$4)),12)-1),
                                   IF($AE6 = 1,
                                       0,
                                       IF($J6-1&lt;=EDATE($G6,18)-1,IF(EDATE($J6,12)-1=EDATE($G6,18)-1,0,EDATE($G6,18)-1),$J6-1)))))),
                   IF($AE6 = 4,
                       IF($J6&gt;DATE(有給管理簿!$E$10,有給管理簿!$F$10,1),
                           0,
                           EDATE($J6,12)-1),
                       IF($AE6 = 3,
                           IF(EOMONTH(DATE(YEAR($G6)+1,MONTH($G6)+6,DAY($G6)-1),0)&lt;DATE(有給管理簿!$E$10,有給管理簿!$F$10,DAY($G6)),
                               IF($J6&gt;DATE(有給管理簿!$E$10,有給管理簿!$F$10,1),
                                   0,
                                   EDATE($J6,12)-1),
                               EDATE(EDATE($G6,6),12)-1),
                           IF($AE6 = 2,
                               IF($J6-1&lt;DATE(有給管理簿!$E$10,有給管理簿!$F$10,DAY(基本情報!$C$4)),
                                   EDATE($J6,12)-1,
                                   $J6-1),
                               IF($AE6 = 1,
                                   IF(EOMONTH($J6,-1)&gt;DATE(有給管理簿!$E$10,有給管理簿!$F$10,DAY($J6)),
                                       0,
                                       IF(EDATE($J6,12)-1&gt;IF(基本情報!$C$12="末",EOMONTH(DATE(有給管理簿!$E$10,有給管理簿!$F$10,1),12)-1,EDATE(DATE(有給管理簿!$E$10,有給管理簿!$F$10,基本情報!$C$12),12)-1),0,EDATE($J6,12)-1)),
                                   IF($W6=0,
                                       0,
                                       IF(AND(OR($V6=4,$V6=5),
                                              IF(ISERROR(MATCH(有給管理簿!$E$10+1,$BQ$1:$CM$1,0)),0,INDEX($BQ$1:$CM6,ROW(),MATCH(有給管理簿!$E$10+1,$BQ$1:$CM$1,0)))=0,
                                              AND(MONTH(EDATE($G6,6))=MONTH(基本情報!$C$4),DAY($G6)=DAY(基本情報!$C$4))=FALSE)=TRUE,
                                           IF(DATE(YEAR(EDATE($G6,6)),MONTH(基本情報!$C$4),DAY(基本情報!$C$4))
                                               &gt;EDATE($G6,6),
                                               IF($W6&lt;DATE(YEAR(EDATE($G6,6))+1,MONTH(基本情報!$C$4),DAY(基本情報!$C$4))-1,
                                                   DATE(YEAR(EDATE($G6,6))+1,MONTH(基本情報!$C$4),DAY(基本情報!$C$4))-1,
                                                   DATE(YEAR($W6),MONTH($W6)+12,DAY($W6))-1),
                                               IF($W6&lt;DATE(YEAR(EDATE($G6,6))+2,MONTH(基本情報!$C$4),DAY(基本情報!$C$4))-1,
                                                   DATE(YEAR(EDATE($G6,6))+2,MONTH(基本情報!$C$4),DAY(基本情報!$C$4))-1,
                                                   DATE(YEAR($W6),MONTH($W6)+12,DAY($W6))-1)),
                                           DATE(YEAR($W6),MONTH($W6)+12,DAY($W6))-1))))))))))</f>
        <v>#N/A</v>
      </c>
      <c r="Y6" s="58" t="e">
        <f>IF(OR($L6&lt;10,
           $W6=0,
           AND($I6&lt;=0.5,有給管理簿!$F$10&lt;$K6),
           $G6&gt;DATE(有給管理簿!$E$10,有給管理簿!$F$10,1),
           AND($W6=DATE(YEAR($G6),MONTH($G6)+6,DAY($G6)),$W6&gt;EOMONTH(DATE(有給管理簿!$E$10,有給管理簿!$F$10,1),0)),
           OR(AND($F6=3,$I6&lt;5.5),AND($F6=4,$I6&lt;3.5))),
    "-",
    IF(DATEDIF($W6,$X6+1,"m")&gt;12,
        IF(DATEDIF($W6,$X6+1,"m")/12*5-INT(DATEDIF($W6,$X6+1,"m")/12*5)&gt;0.5,
          INT(DATEDIF($W6,$X6+1,"m")/12*5)+1,
          INT(DATEDIF($W6,$X6+1,"m")/12*5)+0.5),
        5))</f>
        <v>#N/A</v>
      </c>
      <c r="Z6" s="57">
        <f t="shared" si="0"/>
        <v>46204</v>
      </c>
      <c r="AA6" s="57" t="e">
        <f>IF($AF6 = 4,
       0,
       IF($AF6 = 3,
           IF(EOMONTH(EDATE($G6,6),-1)&gt;DATE(有給管理簿!$E$10,有給管理簿!$F$10,DAY($G6)),
               0,
               EDATE($G6,6)),
           IF($AF6 = 2,
               IF(EOMONTH(DATE(YEAR(EDATE($G6,6)),MONTH(基本情報!$C$4),DAY(基本情報!$C$4)),-1)&gt;DATE(有給管理簿!$E$10,有給管理簿!$F$10,DAY(基本情報!$C$4)),
                   0,
                   DATE(YEAR(EDATE($G6,6))+IF(IF(基本情報!$C$12="末",FALSE,DATE(YEAR(EDATE($G6,6)),MONTH(EDATE($G6,6)),DAY(EDATE($G6,6)))&gt;DATE(YEAR(EDATE($G6,6)),12,基本情報!$C$12)),1,0),
                     MONTH(基本情報!$C$4),DAY(基本情報!$C$4))),
               IF($AF6 = 1,
                   IF(AND($V6&lt;&gt;4,$V6&lt;&gt;5),
                       IF($J6=0,0,IF(EDATE($J6,-12)&lt;=$G6,
                                                 0,
                                                 IF($J6-1&lt;DATE(有給管理簿!$E$10,有給管理簿!$F$10,DAY($J6)),
                                                     $J6,
                                                     EDATE($J6,-12)))),
                       IF($AE6 = 4,
                           0,
                           IF($AE6 = 3,
                               IF(EOMONTH(EDATE(EDATE($G6,6),12)-1,0)&lt;DATE(有給管理簿!$E$10,有給管理簿!$F$10,DAY($G6)),
                                   0,
                                   EDATE($G6,6)),
                               IF($AE6 = 2,
                                   IF(EOMONTH(EDATE(DATE(YEAR(EDATE($G6,6)),MONTH(基本情報!$C$4),DAY(基本情報!$C$4)),12)-1,0)&gt;DATE(有給管理簿!$E$10,有給管理簿!$F$10,DAY(基本情報!$C$4)),
                                       0,
                                       DATE(YEAR(EDATE($G6,6)),MONTH(基本情報!$C$4),DAY(基本情報!$C$4))),
                                   IF($AE6 = 1,
                                       0,
                                       IF($J6=0,0,IF(EDATE($J6,-12)&lt;=EDATE($G6,6),IF($J6=EDATE($G6,6),0,EDATE($G6,6)),EDATE($J6,-12)))))))),
                   IF($AE6 = 4,
                       IF($J6&gt;DATE(有給管理簿!$E$10,有給管理簿!$F$10,DAY(基本情報!$C$4)),
                           0,
                           $J6),
                       IF($AE6 = 3,
                           IF(EOMONTH(DATE(YEAR($G6)+1,MONTH($G6)+6,DAY($G6)-1),0)&lt;DATE(有給管理簿!$E$10,有給管理簿!$F$10,DAY($G6)),
                               IF($J6&gt;DATE(有給管理簿!$E$10,有給管理簿!$F$10,1),
                                   0,
                                   $J6),
                               EDATE($G6,6)),
                           IF($AE6 = 2,
                               IF($J6-1&lt;DATE(有給管理簿!$E$10,有給管理簿!$F$10,DAY(基本情報!$C$4)),
                                   $J6,
                                   IF($J6=0,0,EDATE($J6,-12))),
                               IF($AE6 = 1,
                                   IF(EOMONTH($J6,-1)&gt;DATE(有給管理簿!$E$10,有給管理簿!$F$10,DAY($J6)),
                                       EDATE($J6,-12),
                                       IF($J6&gt;IF(基本情報!$C$12="末",EOMONTH(DATE(有給管理簿!$E$10,有給管理簿!$F$10,1),0),DATE(有給管理簿!$E$10,有給管理簿!$F$10,基本情報!$C$12)),0,$J6)),
                                   IF($W6=0,
                                       0,
                                       IF(AND($H6&gt;0,
                                              $W6=$G6,
                                              $W6&lt;=EOMONTH(DATE(有給管理簿!$E$10,有給管理簿!$F$10,1),0))=TRUE,
                                           $G6,
                                           IF(AND($J6=0,$H6&gt;0),
                                               $G6,
                                               IF(AND(基本情報!$C$3="法定",
                                                      IF(ISNUMBER($K6),EOMONTH(DATE(有給管理簿!$E$10,有給管理簿!$F$10,1),0)&lt;DATE(YEAR($J6),$K6,1),FALSE),
                                                      IF(ISNUMBER($K6),IF(MONTH($W6)&lt;$K6,TRUE,FALSE),FALSE),
                                                     YEAR($J6)=YEAR($W6)),
                                                   DATE(YEAR($W6)-1,MONTH($W6),DAY($W6)),
                                                   IF($W6&gt;EOMONTH(DATE(有給管理簿!$E$10,有給管理簿!$F$10,1),0),0,$W6)))))))))))))</f>
        <v>#N/A</v>
      </c>
      <c r="AB6" s="57" t="e">
        <f>0+(IF($AF6 = 4,
       0,
       IF($AF6 = 3,
           IF(EOMONTH(EDATE($G6,6),-1)&gt;DATE(有給管理簿!$E$10,有給管理簿!$F$10,DAY($G6)),
               0,
               EDATE(EDATE($G6,6),12)-1),
           IF($AF6 = 2,
               IF(EOMONTH(DATE(YEAR(EDATE($G6,6)),MONTH(基本情報!$C$4),DAY(基本情報!$C$4)),-1)&gt;DATE(有給管理簿!$E$10,有給管理簿!$F$10,DAY(基本情報!$C$4)),
                   0,
                   EDATE(DATE(YEAR(EDATE($G6,6))+IF(IF(基本情報!$C$12="末",FALSE,DATE(YEAR(EDATE($G6,6)),MONTH(EDATE($G6,6)),DAY(EDATE($G6,6)))&gt;DATE(YEAR(EDATE($G6,6)),12,基本情報!$C$12)),1,0),
                     MONTH(基本情報!$C$4),DAY(基本情報!$C$4)),12)-1),
               IF($AF6 = 1,
                   IF(AND($V6&lt;&gt;4,$V6&lt;&gt;5),
                       IF($J6=0,0,IF(EDATE($J6,-12)&lt;=$G6,
                                                 0,
                                                 IF($J6-1&lt;DATE(有給管理簿!$E$10,有給管理簿!$F$10,DAY($J6)),
                                                     EDATE($J6,12)-1,
                                                     $J6-1))),
                       IF($AE6 = 4,
                           0,
                           IF($AE6 = 3,
                               IF(EOMONTH(EDATE(EDATE($G6,6),12)-1,0)&lt;DATE(有給管理簿!$E$10,有給管理簿!$F$10,DAY($G6)),
                                   0,
                                   EDATE(EDATE($G6,6),12)-1),
                               IF($AE6 = 2,
                                   IF(EOMONTH(EDATE(DATE(YEAR(EDATE($G6,6)),MONTH(基本情報!$C$4),DAY(基本情報!$C$4)),12)-1,0)&gt;DATE(有給管理簿!$E$10,有給管理簿!$F$10,DAY(基本情報!$C$4)),
                                       0,
                                       EDATE(DATE(YEAR(EDATE($G6,6)),MONTH(基本情報!$C$4),DAY(基本情報!$C$4)),12)-1),
                                   IF($AE6 = 1,
                                       0,
                                       IF($J6-1&lt;=EDATE($G6,18)-1,IF(EDATE($J6,12)-1=EDATE($G6,18)-1,0,EDATE($G6,18)-1),$J6-1)))))),
                   IF($AE6 = 4,
                       IF($J6&gt;DATE(有給管理簿!$E$10,有給管理簿!$F$10,DAY(基本情報!$C$4)),
                           0,
                           EDATE($J6,12)-1),
                       IF($AE6 = 3,
                           IF(EOMONTH(DATE(YEAR($G6)+1,MONTH($G6)+6,DAY($G6)-1),0)&lt;DATE(有給管理簿!$E$10,有給管理簿!$F$10,DAY($G6)),
                               IF($J6&gt;DATE(有給管理簿!$E$10,有給管理簿!$F$10,1),
                                   0,
                                   EDATE($J6,12)-1),
                               EDATE(EDATE($G6,6),12)-1),
                           IF($AE6 = 2,
                               IF($J6-1&lt;DATE(有給管理簿!$E$10,有給管理簿!$F$10,DAY(基本情報!$C$4)),
                                   EDATE($J6,12)-1,
                                   $J6-1),
                               IF($AE6 = 1,
                                   IF(EOMONTH($J6,-1)&gt;DATE(有給管理簿!$E$10,有給管理簿!$F$10,DAY($J6)),
                                       $J6-1,
                                       IF(EDATE($J6,12)-1&gt;IF(基本情報!$C$12="末",EOMONTH(DATE(有給管理簿!$E$10,有給管理簿!$F$10,1),12)-1,EDATE(DATE(有給管理簿!$E$10,有給管理簿!$F$10,基本情報!$C$12),12)-1),0,EDATE($J6,12)-1)),
                                   IF($X6=0,
                                       0,
                                       IF(AND($J6=0,$H6&gt;0),
                                           EOMONTH(DATE(有給管理簿!$E$10,有給管理簿!$F$10,1),0),
                                           IF(AND(基本情報!$C$3="法定",
                                                  IF(ISNUMBER($K6),EOMONTH(DATE(有給管理簿!$E$10,有給管理簿!$F$10,1),0)&lt;DATE(YEAR($J6),$K6,1),FALSE),
                                                  IF(ISNUMBER($K6),MONTH($W6)&lt;$K6,FALSE),
                                                  YEAR($J6)=YEAR($W6)),
                                               DATE(YEAR($X6)-1,MONTH($X6),DAY($X6)),
                                               IF($W6&gt;EOMONTH(DATE(有給管理簿!$E$10,有給管理簿!$F$10,1),0),0,$X6)))))))))))))</f>
        <v>#N/A</v>
      </c>
      <c r="AC6" s="50" t="e">
        <f ca="1">IF($Y6="-",
       "-",
       IF($Y6&lt;=IF(AND($AI6&lt;&gt;"-",$AI6&gt;0),
                              IF(AND($W6&lt;=$AI6,$AI6&lt;=$X6),
                                  SUMIFS(INDIRECT("有給管理簿!R"&amp;MATCH($A6,有給管理簿!$A:$A,0)&amp;"C35:R"&amp;MATCH($A6,有給管理簿!$A:$A,0)&amp;"C2239",0),
                                      有給管理簿!$AI$11:$CHC$11,"&gt;="&amp;$AL6,
                                      有給管理簿!$AI$11:$CHC$11,"&lt;="&amp;EOMONTH(DATE(有給管理簿!$E$10,有給管理簿!$F$10,1),0)),
                                  SUMIFS(INDIRECT("有給管理簿!R"&amp;MATCH($A6,有給管理簿!$A:$A,0)&amp;"C35:R"&amp;MATCH($A6,有給管理簿!$A:$A,0)&amp;"C2239",0),
                                      有給管理簿!$AI$11:$CHC$11,"&gt;="&amp;$AA6,
                                      有給管理簿!$AI$11:$CHC$11,"&lt;="&amp;EOMONTH(DATE(有給管理簿!$E$10,有給管理簿!$F$10,1),0))),
                              SUMIFS(INDIRECT("有給管理簿!R"&amp;MATCH($A6,有給管理簿!$A:$A,0)&amp;"C35:R"&amp;MATCH($A6,有給管理簿!$A:$A,0)&amp;"C2239",0),
                                  有給管理簿!$AI$11:$CHC$11,"&gt;="&amp;$AA6,
                                  有給管理簿!$AI$11:$CHC$11,"&lt;="&amp;EOMONTH(DATE(有給管理簿!$E$10,有給管理簿!$F$10,1),0))),
           "OK",
           $Y6 - IF(AND($AI6&lt;&gt;"-",$AI6&gt;0),
                           IF(AND($W6&lt;=$AI6,$AI6&lt;=$X6),
                               SUMIFS(INDIRECT("有給管理簿!R"&amp;MATCH($A6,有給管理簿!$A:$A,0)&amp;"C35:R"&amp;MATCH($A6,有給管理簿!$A:$A,0)&amp;"C2239",0),
                                   有給管理簿!$AI$11:$CHC$11,"&gt;="&amp;$AL6,
                                   有給管理簿!$AI$11:$CHC$11,"&lt;="&amp;EOMONTH(DATE(有給管理簿!$E$10,有給管理簿!$F$10,1),0)),
                               SUMIFS(INDIRECT("有給管理簿!R"&amp;MATCH($A6,有給管理簿!$A:$A,0)&amp;"C35:R"&amp;MATCH($A6,有給管理簿!$A:$A,0)&amp;"C2239",0),
                                   有給管理簿!$AI$11:$CHC$11,"&gt;="&amp;$AA6,
                                   有給管理簿!$AI$11:$CHC$11,"&lt;="&amp;EOMONTH(DATE(有給管理簿!$E$10,有給管理簿!$F$10,1),0))),
                           SUMIFS(INDIRECT("有給管理簿!R"&amp;MATCH($A6,有給管理簿!$A:$A,0)&amp;"C35:R"&amp;MATCH($A6,有給管理簿!$A:$A,0)&amp;"C2239",0),
                               有給管理簿!$AI$11:$CHC$11,"&gt;="&amp;$AA6,
                               有給管理簿!$AI$11:$CHC$11,"&lt;="&amp;EOMONTH(DATE(有給管理簿!$E$10,有給管理簿!$F$10,1),0)))))</f>
        <v>#N/A</v>
      </c>
      <c r="AE6" s="19">
        <f>IF(ISERROR(INDEX($BQ6:$CN6,1,MATCH(有給管理簿!$E$10-1,社員情報!$BQ$1:$CN$1,0))),"",INDEX($BQ6:$CN6,1,MATCH(有給管理簿!$E$10-1,$BQ$1:$CN$1,0)))</f>
        <v>0</v>
      </c>
      <c r="AF6" s="19" t="e">
        <f>INDEX($BQ6:$CN6,1,MATCH(有給管理簿!$E$10,$BQ$1:$CN$1,0))</f>
        <v>#N/A</v>
      </c>
      <c r="AI6" s="30" t="s">
        <v>201</v>
      </c>
      <c r="AJ6" s="19" t="s">
        <v>201</v>
      </c>
      <c r="AK6" s="19" t="s">
        <v>201</v>
      </c>
      <c r="AL6" s="30">
        <f>IF($AI6="-",
       0,
       IF(AND($V6&lt;&gt;3,$AI6&lt;EDATE($G6,6))=TRUE,
           IF(AND(基本情報!$C$3="一斉",基本情報!$C$7="-"),
               $AI6,
               IF(OR($V6=6,$V6=7),
                       IF(AND(DATE(YEAR($G6),MONTH(基本情報!$C$4),DAY(基本情報!$C$4))&lt;=$G6,
                             $G6&lt;DATE(YEAR($G6),MONTH(基本情報!$C$7),DAY(基本情報!$C$7))),
                           DATE(YEAR($G6),MONTH(基本情報!$C$7),DAY(基本情報!$C$7)),
                           DATE(YEAR($G6),MONTH(基本情報!$C$4),DAY(基本情報!$C$4))),
                   EDATE($G6,6))),
           $AI6))</f>
        <v>0</v>
      </c>
      <c r="AM6" s="30">
        <f>IF($AI6="-",
    0,
    IF(AND(基本情報!$C$3="一斉",基本情報!$C$7="-",$AI6&lt;EDATE($G6,6)),
        EDATE($G6,6),
        IF(OR($V6=4,$V6=5)=TRUE,
            IF(DATE(YEAR(EDATE($G6,6)),MONTH(基本情報!$C$4),DAY(基本情報!$C$4))
              &gt;EDATE($G6,6),
                IF(OR($W6&lt;DATE(YEAR(EDATE($G6,6))+1,MONTH(基本情報!$C$4),DAY(基本情報!$C$4))-1,YEAR($AI6)=YEAR(EDATE($G6,6))),
                    DATE(YEAR(EDATE($G6,6))+1,MONTH(基本情報!$C$4),DAY(基本情報!$C$4))-1,
                    IF($AI6&gt;=DATE(YEAR($AI6),MONTH($Z6),DAY($Z6)),
                        DATE(YEAR($AI6)+1,MONTH($Z6),DAY($Z6))-1,
                        DATE(YEAR($AI6),MONTH($Z6),DAY($Z6))-1)),
                IF($W6&lt;DATE(YEAR(EDATE($G6,6))+2,MONTH(基本情報!$C$4),DAY(基本情報!$C$4))-1,
                    DATE(YEAR(EDATE($G6,6))+2,MONTH(基本情報!$C$4),DAY(基本情報!$C$4))-1,
                    IF($AI6&gt;=DATE(YEAR($AI6),MONTH($Z6),DAY($Z6)),
                        DATE(YEAR($AI6)+1,MONTH($Z6),DAY($Z6))-1,
                        DATE(YEAR($AI6),MONTH($Z6),DAY($Z6))-1))),
            IF($AI6&gt;=DATE(YEAR($AI6),MONTH($Z6),DAY($Z6)),
                DATE(YEAR($AI6)+1,MONTH($Z6),DAY($Z6))-1,
                DATE(YEAR($AI6),MONTH($Z6),DAY($Z6))-1))))</f>
        <v>0</v>
      </c>
      <c r="AN6" s="28">
        <f>IF($AI6="-",
       0,
       IF(AND(OR(基本情報!$C$3="法定",AND(基本情報!$C$3="一斉",EDATE($G6,6))),$K6&lt;MONTH($J6)),
           YEAR($AM6)+1,
           IF(YEAR($AM6)=YEAR($AM6+1),
               YEAR($AM6),
               YEAR($AM6)+1)
             -IF(AND(OR($V6=4,$V6=5),EDATE($G6,6)&lt;=$AI6,$AI6&lt;IF(EDATE($G6,6)&gt;=DATE(YEAR(EDATE($G6,6)),MONTH(基本情報!$C$4),DAY(基本情報!$C$4)),
                                                                                 DATE(YEAR(EDATE($G6,6))+1,MONTH(基本情報!$C$4),DAY(基本情報!$C$4)),
                                                                                 DATE(YEAR(EDATE($G6,6)),MONTH(基本情報!$C$4),DAY(基本情報!$C$4)))),
                 1,
                 0)))</f>
        <v>0</v>
      </c>
      <c r="AO6" s="19">
        <f ca="1">IF(ISERROR(MATCH($A6,有給管理簿!$A:$A,0))=TRUE,
       0,
       SUMIFS(INDIRECT("有給管理簿!R" &amp; MATCH($A6,有給管理簿!$A:$A,0) &amp; "C35:R" &amp; MATCH($A6,有給管理簿!$A:$A,0) &amp; "C2239",0),
           有給管理簿!$AI$11:$CHC$11,"&gt;="&amp;$AL6,
           有給管理簿!$AI$11:$CHC$11,"&lt;="&amp;IF(AND($AL6&lt;=EOMONTH(DATE(有給管理簿!$E$10,有給管理簿!$F$10,1),0),
                                                                                                EOMONTH(DATE(有給管理簿!$E$10,有給管理簿!$F$10,1),0)&lt;=$AM6)=TRUE,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IF(EOMONTH(DATE(有給管理簿!$E$10,有給管理簿!$F$10,1),0)&lt;$AL6,
                                                                                EOMONTH(DATE(有給管理簿!$E$10,有給管理簿!$F$10,1),0),
                                                                                $AM6))))</f>
        <v>0</v>
      </c>
      <c r="AP6" s="19">
        <f>IF($AI6="-",
    0,
    IF(HLOOKUP(IF(DATE(YEAR($AM6)-1,MONTH($AM6),DAY($AM6))+1&lt;$G6,
        0,
        IF(基本情報!$C$3="法定",
            IF($H6&gt;=10,
                DATEDIF($G6,DATE(YEAR($AM6)-1,MONTH($AM6),DAY($AM6))+1,"m")/12+0.5,
                DATEDIF($G6,DATE(YEAR($AM6)-1,MONTH($AM6),DAY($AM6))+1,"m")/12),
            IF(AND(基本情報!$C$7&lt;&gt;"-",基本情報!$C$7&gt;0)=TRUE,
                DATEDIF($G6,DATE(YEAR($AM6)-1,MONTH($AM6),DAY($AM6))+1,"m")/12+0.5,
                IF(DATE(YEAR($G6),MONTH($G6)+6,DAY($G6))
                  &gt;=DATE(有給管理簿!$E$10,MONTH(基本情報!$C$4),DAY(基本情報!$C$4)),
                    DATEDIF($G6,DATE(YEAR($AM6)-1,MONTH($AM6),DAY($AM6))+1,"m")/12
                      +IF(DATE(YEAR($G6),MONTH($G6)+6,DAY($G6))&lt;DATE(有給管理簿!$E$10,MONTH(基本情報!$C$4),DAY(基本情報!$C$4)),1.5,0.5),
                    DATEDIF($G6,DATE(YEAR($AM6)-1,MONTH($AM6),DAY($AM6))+1,"m")/12
                      +IF(DATE(YEAR($G6),MONTH($G6)+6,DAY($G6))
                        =DATE(YEAR(DATE(YEAR($G6),MONTH($G6)+6,DAY($G6))),MONTH(基本情報!$C$4),DAY(基本情報!$C$4)),0,1))))),
           付与日数一覧!$O$3:$W$8,2+$F6,1)&lt;IF(基本情報!$C$10=TRUE,
                                                                                IF(($AJ6-$AK6)&lt;$AO6,0,($AJ6-$AK6)-$AO6),
                                                                                IF($AJ6&lt;$AO6,0,IF($AK6&gt;$AO6,$AJ6-$AO6-($AK6-$AO6),$AJ6-$AO6))),
      HLOOKUP(IF(DATE(YEAR($AM6)-1,MONTH($AM6),DAY($AM6))+1&lt;$G6,
          0,
          IF(基本情報!$C$3="法定",
              IF($H6&gt;=10,
                  DATEDIF($G6,DATE(YEAR($AM6)-1,MONTH($AM6),DAY($AM6))+1,"m")/12+0.5,
                  DATEDIF($G6,DATE(YEAR($AM6)-1,MONTH($AM6),DAY($AM6))+1,"m")/12),
              IF(AND(基本情報!$C$7&lt;&gt;"-",基本情報!$C$7&gt;0)=TRUE,
                  DATEDIF($G6,DATE(YEAR($AM6)-1,MONTH($AM6),DAY($AM6))+1,"m")/12+0.5,
                  IF(DATE(YEAR($G6),MONTH($G6)+6,DAY($G6))
                    &gt;=DATE(有給管理簿!$E$10,MONTH(基本情報!$C$4),DAY(基本情報!$C$4)),
                      DATEDIF($G6,DATE(YEAR($AM6)-1,MONTH($AM6),DAY($AM6))+1,"m")/12
                        +IF(DATE(YEAR($G6),MONTH($G6)+6,DAY($G6))&lt;DATE(有給管理簿!$E$10,MONTH(基本情報!$C$4),DAY(基本情報!$C$4)),1.5,0.5),
                      DATEDIF($G6,DATE(YEAR($AM6)-1,MONTH($AM6),DAY($AM6))+1,"m")/12
                        +IF(DATE(YEAR($G6),MONTH($G6)+6,DAY($G6))
                          =DATE(YEAR(DATE(YEAR($G6),MONTH($G6)+6,DAY($G6))),MONTH(基本情報!$C$4),DAY(基本情報!$C$4)),0,1))))),
          付与日数一覧!$O$3:$W$8,2+$F6,1),
      IF(基本情報!$C$10=TRUE,
        IF(($AJ6-$AK6)&lt;$AO6,0,($AJ6-$AK6)-$AO6),
        IF($AJ6&lt;$AO6,0,IF($AK6&gt;$AO6,$AJ6-$AO6-($AK6-$AO6),$AJ6-$AO6)))))</f>
        <v>0</v>
      </c>
      <c r="AQ6" s="19">
        <f>IF(OR(IF(ISERROR(INDEX($BQ$1:$CM6,ROW(),MATCH(IF(INDEX($BQ$1:$CM6,ROW(),MATCH(AQ$1,$BQ$1:$CM$1,0)+1)&gt;DATE(AQ$1,12,IF(基本情報!$C$12="末",31,基本情報!$C$12)),AQ$1-1,AQ$1),$BQ$1:$CM$1,0))),
                  0,
                  INDEX($BQ$1:$CM6,ROW(),MATCH(IF(INDEX($BQ$1:$CM6,ROW(),MATCH(AQ$1,$BQ$1:$CM$1,0)+1)&gt;DATE(AQ$1,12,IF(基本情報!$C$12="末",31,基本情報!$C$12)),AQ$1-1,AQ$1),$BQ$1:$CM$1,0)))=1,
              INDEX($BQ$1:$CM6,ROW(),MATCH(AQ$1,$BQ$1:$CM$1,0))=3,
              INDEX($BQ$1:$CM6,ROW(),MATCH(AQ$1,$BQ$1:$CM$1,0))=4),
     0,
     IF(AND($V6&lt;&gt;3,$V6&lt;&gt;6,$V6&lt;&gt;7,
         AQ$1 =YEAR($G6),
         AND(基本情報!$C$3="一斉",$G6&lt;=DATE(AQ$1,MONTH(基本情報!$C$4),DAY(基本情報!$C$4)),
                                                                   DATE(AQ$1,MONTH(基本情報!$C$4),DAY(基本情報!$C$4))&lt;DATE(YEAR($G6),MONTH($G6)+6,DAY($G6)))),
       HLOOKUP(IF(AQ$1=YEAR(DATE(YEAR($G6),MONTH($G6)+6,DAY($G6))),0.5,0)
                            -IF(基本情報!$C$12="末",
                                0,
                                IF(AND(基本情報!$C$3="一斉",EDATE($G6,6)=DATE(AQ$1,MONTH(EDATE($G6,6)),DAY(EDATE($G6,6))),MONTH(EDATE($G6,6))=12,DAY(EDATE($G6,6))&gt;IF(基本情報!$C$12="末",DAY(EDATE($G6,6)),基本情報!$C$12)),1,0)),
         付与日数一覧!$O$3:$W$8,2+$F6,1),
       HLOOKUP(IF(AND($V6&lt;&gt;3,$V6&lt;&gt;6,$V6&lt;&gt;7,AQ$1&lt;YEAR(DATE(YEAR($G6),MONTH($G6)+6,DAY($G6)))),
                              0,
                              IF(AND(基本情報!$C$3="一斉",
                                     OR(AND(基本情報!$C$7="-",DATE(AQ$1,MONTH(基本情報!$C$4),DAY(基本情報!$C$4))&lt;$G6),
                                       AND(基本情報!$C$7&lt;&gt;"-",基本情報!$C$7&gt;0,DATE(AQ$1,MONTH($J6),DAY($J6))&lt;$G6)),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IF(AND(基本情報!$C$3="一斉",基本情報!$C$7="-",DATE(AQ$1,MONTH(基本情報!$C$4),DAY(基本情報!$C$4))&lt;$G6),0.5,0),
                                  IF(基本情報!$C$3="法定",
                                      IF($H6&gt;=10,
                                          IF($G6&gt;DATE(AQ$1,MONTH($J6),DAY($J6)),0,DATEDIF($G6,DATE(AQ$1,MONTH($J6),DAY($J6)),"m")/12+0.5),
                                          DATEDIF($G6,DATE(AQ$1,MONTH($J6),DAY($J6)),"m")/12)
                                        -IF($K6&lt;MONTH($J6),1,0),
                                      IF(AND(基本情報!$C$7&lt;&gt;"-",基本情報!$C$7&gt;0)=TRUE,
                                          IF(DATE(AQ$1,MONTH($J6),DAY($J6))&lt;$G6,0,DATEDIF($G6,DATE(AQ$1,MONTH($J6),DAY($J6)),"m")/12+0.5),
                                          IF(DATE(YEAR($G6),MONTH($G6)+6,DAY($G6))&gt;=DATE(AQ$1,MONTH(基本情報!$C$4),DAY(基本情報!$C$4)),
                                              DATEDIF($G6,IF($G6&lt;DATE(AQ$1,MONTH($J6),DAY($J6)),DATE(AQ$1,MONTH($J6),DAY($J6)),DATE(AQ$1+1,MONTH($J6),DAY($J6))),"m")/12
                                                +IF(DATE(YEAR($G6),MONTH($G6)+6,DAY($G6))&lt;DATE(AQ$1,MONTH(基本情報!$C$4),DAY(基本情報!$C$4)),1.5,0.5),
                                              DATEDIF($G6,DATE(AQ$1,MONTH(基本情報!$C$4),DAY(基本情報!$C$4)),"m")/12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IF(AND(EDATE($G6,6)=DATE(AQ$1,MONTH(EDATE($G6,6)),DAY(EDATE($G6,6))),MONTH(EDATE($G6,6))=12,DAY(EDATE($G6,6))&gt;基本情報!$C$12),1,0))))),
         付与日数一覧!$O$3:$W$8,2+$F6,1)))
  +IF(OR(INDEX($BQ$1:$CM6,ROW(),MATCH(AQ$1,$BQ$1:$CM$1,0))=2,INDEX($BQ$1:$CM6,ROW(),MATCH(AQ$1,$BQ$1:$CM$1,0))=4),0,IF(基本情報!$C$3="一斉",
      IF(AND(基本情報!$C$7&lt;&gt;"-",基本情報!$C$7&gt;0)=FALSE,
          IF(OR(AQ$1=YEAR(DATE(YEAR($G6),MONTH($G6)+6,DAY($G6))),
                 IF(基本情報!$C$12="末",
                     FALSE,
                     AQ$1=IF(DATE(YEAR($G6),MONTH($G6)+6,DAY($G6))&gt;DATE(YEAR(DATE(YEAR($G6),MONTH($G6)+6,DAY($G6))),12,基本情報!$C$12),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IF(DATE(AQ$1,MONTH(基本情報!$C$4),DAY(基本情報!$C$4))&gt;DATE(YEAR($G6),MONTH($G6)+6,DAY($G6)),
                  HLOOKUP(0.5,付与日数一覧!$O$3:$W$8,2+$F6,1),
                  0),
              0),
          0),
      0))</f>
        <v>0</v>
      </c>
      <c r="AR6" s="19">
        <f>IF(AQ$1=$AN6,$AP6,IF(AQ$1=有給管理簿!$AH$1,0,AP6) )</f>
        <v>0</v>
      </c>
      <c r="AS6" s="19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DATE(AQ$1,MONTH($Z6),DAY($Z6))&lt;DATE(YEAR($G6),MONTH($G6)+6,DAY($G6))),
                                                                          AND($V6&lt;&gt;3,$V6&lt;&gt;6,$V6&lt;&gt;7,
                                                                            AQ$1=YEAR(DATE(YEAR($G6),MONTH($G6)+6,DAY($G6))),
                                                                            DATE(AQ$1,MONTH($Z6),DAY($Z6))&gt;DATE(YEAR($G6),MONTH($G6)+6,DAY($G6)))),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DATE(YEAR($G6),MONTH($G6)+6,DAY($G6))&gt;=DATE(AQ$1,MONTH($Z6),DAY($Z6))),
                                                                           DATE(YEAR($G6),MONTH($G6)+6,DAY($G6)),
                                                                           DATE(AQ$1,MONTH($Z6),DAY($Z6)))),
      有給管理簿!$AI$11:$CHC$11,"&lt;="&amp;IF(DATE(AQ$1+1,MONTH($Z6),DAY($Z6))-1&gt;EOMONTH(DATE(有給管理簿!$E$10,有給管理簿!$F$10,1),0),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DATE(AQ$1+1,MONTH($Z6),DAY($Z6))-1)))</f>
        <v>0</v>
      </c>
      <c r="AT6" s="19">
        <f ca="1">IF(AQ$1+2=$AN6,
       $AK6,
       IF(AQ$1+1=$AN6,
           $AP6,
           IF(AQ6&lt;IF(基本情報!$C$10=TRUE,
                                 IF(AQ6&lt;AS6,0,AQ6-AS6),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EDATE($G6,6)&lt;=$AI6,$AI6&lt;DATE(YEAR(EDATE($G6,6)),MONTH(基本情報!$C$4),DAY(基本情報!$C$4)),AQ$1=YEAR(EDATE($G6,6))),
                                     $AJ6-$AO6+HLOOKUP(1.5,付与日数一覧!$O$3:$W$8,2+$F6,1),
                                     IF(SUM(AQ6,AR6)&lt;AS6,
                                         0,
                                         SUM(AQ6,AR6)-AS6))),
               IF(AND(基本情報!$C$3="一斉",基本情報!$C$7="-",EDATE($G6,6)&lt;DATE(YEAR(EDATE($G6,6)),MONTH(基本情報!$C$4),DAY(基本情報!$C$4)),
                      AND(ISERROR(MATCH(AQ$1,$BQ$1:$CN$1,0))=FALSE,
                        OR(INDEX($BQ$1:$CN6,ROW(),MATCH(AQ$1,$BQ$1:$CN$1,0))=2,INDEX($BQ$1:$CN6,ROW(),MATCH(AQ$1,$BQ$1:$CN$1,0))=3,INDEX($BQ$1:$CN6,ROW(),MATCH(AQ$1,$BQ$1:$CN$1,0))=4))),
                   AP6,
                   AQ6),
               IF(基本情報!$C$10=TRUE,
                   IF(AQ6&lt;AS6,0,AQ6-AS6),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EDATE($G6,6)&lt;=$AI6,$AI6&lt;DATE(YEAR(EDATE($G6,6)),MONTH(基本情報!$C$4),DAY(基本情報!$C$4)),AQ$1=YEAR(EDATE($G6,6))),
                           $AJ6-$AO6+HLOOKUP(1.5,付与日数一覧!$O$3:$W$8,2+$F6,1),
                           IF(SUM(AQ6,AR6)&lt;AS6,
                               0,
                               SUM(AQ6,AR6)-AS6))))))</f>
        <v>0</v>
      </c>
      <c r="AU6" s="19">
        <f>IF(OR(IF(ISERROR(INDEX($BQ$1:$CM6,ROW(),MATCH(IF(INDEX($BQ$1:$CM6,ROW(),MATCH(AU$1,$BQ$1:$CM$1,0)+1)&gt;DATE(AU$1,12,IF(基本情報!$C$12="末",31,基本情報!$C$12)),AU$1-1,AU$1),$BQ$1:$CM$1,0))),
                  0,
                  INDEX($BQ$1:$CM6,ROW(),MATCH(IF(INDEX($BQ$1:$CM6,ROW(),MATCH(AU$1,$BQ$1:$CM$1,0)+1)&gt;DATE(AU$1,12,IF(基本情報!$C$12="末",31,基本情報!$C$12)),AU$1-1,AU$1),$BQ$1:$CM$1,0)))=1,
              INDEX($BQ$1:$CM6,ROW(),MATCH(AU$1,$BQ$1:$CM$1,0))=3,
              INDEX($BQ$1:$CM6,ROW(),MATCH(AU$1,$BQ$1:$CM$1,0))=4),
     0,
     IF(AND($V6&lt;&gt;3,$V6&lt;&gt;6,$V6&lt;&gt;7,
         AU$1 =YEAR($G6),
         AND(基本情報!$C$3="一斉",$G6&lt;=DATE(AU$1,MONTH(基本情報!$C$4),DAY(基本情報!$C$4)),
                                                                   DATE(AU$1,MONTH(基本情報!$C$4),DAY(基本情報!$C$4))&lt;DATE(YEAR($G6),MONTH($G6)+6,DAY($G6)))),
       HLOOKUP(IF(AU$1=YEAR(DATE(YEAR($G6),MONTH($G6)+6,DAY($G6))),0.5,0)
                            -IF(基本情報!$C$12="末",
                                0,
                                IF(AND(基本情報!$C$3="一斉",EDATE($G6,6)=DATE(AU$1,MONTH(EDATE($G6,6)),DAY(EDATE($G6,6))),MONTH(EDATE($G6,6))=12,DAY(EDATE($G6,6))&gt;IF(基本情報!$C$12="末",DAY(EDATE($G6,6)),基本情報!$C$12)),1,0)),
         付与日数一覧!$O$3:$W$8,2+$F6,1),
       HLOOKUP(IF(AND($V6&lt;&gt;3,$V6&lt;&gt;6,$V6&lt;&gt;7,AU$1&lt;YEAR(DATE(YEAR($G6),MONTH($G6)+6,DAY($G6)))),
                              0,
                              IF(AND(基本情報!$C$3="一斉",
                                     OR(AND(基本情報!$C$7="-",DATE(AU$1,MONTH(基本情報!$C$4),DAY(基本情報!$C$4))&lt;$G6),
                                       AND(基本情報!$C$7&lt;&gt;"-",基本情報!$C$7&gt;0,DATE(AU$1,MONTH($J6),DAY($J6))&lt;$G6)),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IF(AND(基本情報!$C$3="一斉",基本情報!$C$7="-",DATE(AU$1,MONTH(基本情報!$C$4),DAY(基本情報!$C$4))&lt;$G6),0.5,0),
                                  IF(基本情報!$C$3="法定",
                                      IF($H6&gt;=10,
                                          IF($G6&gt;DATE(AU$1,MONTH($J6),DAY($J6)),0,DATEDIF($G6,DATE(AU$1,MONTH($J6),DAY($J6)),"m")/12+0.5),
                                          DATEDIF($G6,DATE(AU$1,MONTH($J6),DAY($J6)),"m")/12)
                                        -IF($K6&lt;MONTH($J6),1,0),
                                      IF(AND(基本情報!$C$7&lt;&gt;"-",基本情報!$C$7&gt;0)=TRUE,
                                          IF(DATE(AU$1,MONTH($J6),DAY($J6))&lt;$G6,0,DATEDIF($G6,DATE(AU$1,MONTH($J6),DAY($J6)),"m")/12+0.5),
                                          IF(DATE(YEAR($G6),MONTH($G6)+6,DAY($G6))&gt;=DATE(AU$1,MONTH(基本情報!$C$4),DAY(基本情報!$C$4)),
                                              DATEDIF($G6,IF($G6&lt;DATE(AU$1,MONTH($J6),DAY($J6)),DATE(AU$1,MONTH($J6),DAY($J6)),DATE(AU$1+1,MONTH($J6),DAY($J6))),"m")/12
                                                +IF(DATE(YEAR($G6),MONTH($G6)+6,DAY($G6))&lt;DATE(AU$1,MONTH(基本情報!$C$4),DAY(基本情報!$C$4)),1.5,0.5),
                                              DATEDIF($G6,DATE(AU$1,MONTH(基本情報!$C$4),DAY(基本情報!$C$4)),"m")/12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IF(AND(EDATE($G6,6)=DATE(AU$1,MONTH(EDATE($G6,6)),DAY(EDATE($G6,6))),MONTH(EDATE($G6,6))=12,DAY(EDATE($G6,6))&gt;基本情報!$C$12),1,0))))),
         付与日数一覧!$O$3:$W$8,2+$F6,1)))
  +IF(OR(INDEX($BQ$1:$CM6,ROW(),MATCH(AU$1,$BQ$1:$CM$1,0))=2,INDEX($BQ$1:$CM6,ROW(),MATCH(AU$1,$BQ$1:$CM$1,0))=4),0,IF(基本情報!$C$3="一斉",
      IF(AND(基本情報!$C$7&lt;&gt;"-",基本情報!$C$7&gt;0)=FALSE,
          IF(OR(AU$1=YEAR(DATE(YEAR($G6),MONTH($G6)+6,DAY($G6))),
                 IF(基本情報!$C$12="末",
                     FALSE,
                     AU$1=IF(DATE(YEAR($G6),MONTH($G6)+6,DAY($G6))&gt;DATE(YEAR(DATE(YEAR($G6),MONTH($G6)+6,DAY($G6))),12,基本情報!$C$12),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IF(DATE(AU$1,MONTH(基本情報!$C$4),DAY(基本情報!$C$4))&gt;DATE(YEAR($G6),MONTH($G6)+6,DAY($G6)),
                  HLOOKUP(0.5,付与日数一覧!$O$3:$W$8,2+$F6,1),
                  0),
              0),
          0),
      0))</f>
        <v>10</v>
      </c>
      <c r="AV6" s="19">
        <f ca="1">IF(AU$1=$AN6,$AP6,IF(AU$1=有給管理簿!$AH$1,0,AT6) )</f>
        <v>0</v>
      </c>
      <c r="AW6" s="19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DATE(AU$1,MONTH($Z6),DAY($Z6))&lt;DATE(YEAR($G6),MONTH($G6)+6,DAY($G6))),
                                                                          AND($V6&lt;&gt;3,$V6&lt;&gt;6,$V6&lt;&gt;7,
                                                                            AU$1=YEAR(DATE(YEAR($G6),MONTH($G6)+6,DAY($G6))),
                                                                            DATE(AU$1,MONTH($Z6),DAY($Z6))&gt;DATE(YEAR($G6),MONTH($G6)+6,DAY($G6)))),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DATE(YEAR($G6),MONTH($G6)+6,DAY($G6))&gt;=DATE(AU$1,MONTH($Z6),DAY($Z6))),
                                                                           DATE(YEAR($G6),MONTH($G6)+6,DAY($G6)),
                                                                           DATE(AU$1,MONTH($Z6),DAY($Z6)))),
      有給管理簿!$AI$11:$CHC$11,"&lt;="&amp;IF(DATE(AU$1+1,MONTH($Z6),DAY($Z6))-1&gt;EOMONTH(DATE(有給管理簿!$E$10,有給管理簿!$F$10,1),0),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DATE(AU$1+1,MONTH($Z6),DAY($Z6))-1)))</f>
        <v>0</v>
      </c>
      <c r="AX6" s="19">
        <f ca="1">IF(AU$1+2=$AN6,
       $AK6,
       IF(AU$1+1=$AN6,
           $AP6,
           IF(AU6&lt;IF(基本情報!$C$10=TRUE,
                                 IF(AU6&lt;AW6,0,AU6-AW6),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EDATE($G6,6)&lt;=$AI6,$AI6&lt;DATE(YEAR(EDATE($G6,6)),MONTH(基本情報!$C$4),DAY(基本情報!$C$4)),AU$1=YEAR(EDATE($G6,6))),
                                     $AJ6-$AO6+HLOOKUP(1.5,付与日数一覧!$O$3:$W$8,2+$F6,1),
                                     IF(SUM(AU6,AV6)&lt;AW6,
                                         0,
                                         SUM(AU6,AV6)-AW6))),
               IF(AND(基本情報!$C$3="一斉",基本情報!$C$7="-",EDATE($G6,6)&lt;DATE(YEAR(EDATE($G6,6)),MONTH(基本情報!$C$4),DAY(基本情報!$C$4)),
                      AND(ISERROR(MATCH(AU$1,$BQ$1:$CN$1,0))=FALSE,
                        OR(INDEX($BQ$1:$CN6,ROW(),MATCH(AU$1,$BQ$1:$CN$1,0))=2,INDEX($BQ$1:$CN6,ROW(),MATCH(AU$1,$BQ$1:$CN$1,0))=3,INDEX($BQ$1:$CN6,ROW(),MATCH(AU$1,$BQ$1:$CN$1,0))=4))),
                   AT6,
                   AU6),
               IF(基本情報!$C$10=TRUE,
                   IF(AU6&lt;AW6,0,AU6-AW6),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EDATE($G6,6)&lt;=$AI6,$AI6&lt;DATE(YEAR(EDATE($G6,6)),MONTH(基本情報!$C$4),DAY(基本情報!$C$4)),AU$1=YEAR(EDATE($G6,6))),
                           $AJ6-$AO6+HLOOKUP(1.5,付与日数一覧!$O$3:$W$8,2+$F6,1),
                           IF(SUM(AU6,AV6)&lt;AW6,
                               0,
                               SUM(AU6,AV6)-AW6))))))</f>
        <v>10</v>
      </c>
      <c r="AY6" s="19">
        <f>IF(OR(IF(ISERROR(INDEX($BQ$1:$CM6,ROW(),MATCH(IF(INDEX($BQ$1:$CM6,ROW(),MATCH(AY$1,$BQ$1:$CM$1,0)+1)&gt;DATE(AY$1,12,IF(基本情報!$C$12="末",31,基本情報!$C$12)),AY$1-1,AY$1),$BQ$1:$CM$1,0))),
                  0,
                  INDEX($BQ$1:$CM6,ROW(),MATCH(IF(INDEX($BQ$1:$CM6,ROW(),MATCH(AY$1,$BQ$1:$CM$1,0)+1)&gt;DATE(AY$1,12,IF(基本情報!$C$12="末",31,基本情報!$C$12)),AY$1-1,AY$1),$BQ$1:$CM$1,0)))=1,
              INDEX($BQ$1:$CM6,ROW(),MATCH(AY$1,$BQ$1:$CM$1,0))=3,
              INDEX($BQ$1:$CM6,ROW(),MATCH(AY$1,$BQ$1:$CM$1,0))=4),
     0,
     IF(AND($V6&lt;&gt;3,$V6&lt;&gt;6,$V6&lt;&gt;7,
         AY$1 =YEAR($G6),
         AND(基本情報!$C$3="一斉",$G6&lt;=DATE(AY$1,MONTH(基本情報!$C$4),DAY(基本情報!$C$4)),
                                                                   DATE(AY$1,MONTH(基本情報!$C$4),DAY(基本情報!$C$4))&lt;DATE(YEAR($G6),MONTH($G6)+6,DAY($G6)))),
       HLOOKUP(IF(AY$1=YEAR(DATE(YEAR($G6),MONTH($G6)+6,DAY($G6))),0.5,0)
                            -IF(基本情報!$C$12="末",
                                0,
                                IF(AND(基本情報!$C$3="一斉",EDATE($G6,6)=DATE(AY$1,MONTH(EDATE($G6,6)),DAY(EDATE($G6,6))),MONTH(EDATE($G6,6))=12,DAY(EDATE($G6,6))&gt;IF(基本情報!$C$12="末",DAY(EDATE($G6,6)),基本情報!$C$12)),1,0)),
         付与日数一覧!$O$3:$W$8,2+$F6,1),
       HLOOKUP(IF(AND($V6&lt;&gt;3,$V6&lt;&gt;6,$V6&lt;&gt;7,AY$1&lt;YEAR(DATE(YEAR($G6),MONTH($G6)+6,DAY($G6)))),
                              0,
                              IF(AND(基本情報!$C$3="一斉",
                                     OR(AND(基本情報!$C$7="-",DATE(AY$1,MONTH(基本情報!$C$4),DAY(基本情報!$C$4))&lt;$G6),
                                       AND(基本情報!$C$7&lt;&gt;"-",基本情報!$C$7&gt;0,DATE(AY$1,MONTH($J6),DAY($J6))&lt;$G6)),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IF(AND(基本情報!$C$3="一斉",基本情報!$C$7="-",DATE(AY$1,MONTH(基本情報!$C$4),DAY(基本情報!$C$4))&lt;$G6),0.5,0),
                                  IF(基本情報!$C$3="法定",
                                      IF($H6&gt;=10,
                                          IF($G6&gt;DATE(AY$1,MONTH($J6),DAY($J6)),0,DATEDIF($G6,DATE(AY$1,MONTH($J6),DAY($J6)),"m")/12+0.5),
                                          DATEDIF($G6,DATE(AY$1,MONTH($J6),DAY($J6)),"m")/12)
                                        -IF($K6&lt;MONTH($J6),1,0),
                                      IF(AND(基本情報!$C$7&lt;&gt;"-",基本情報!$C$7&gt;0)=TRUE,
                                          IF(DATE(AY$1,MONTH($J6),DAY($J6))&lt;$G6,0,DATEDIF($G6,DATE(AY$1,MONTH($J6),DAY($J6)),"m")/12+0.5),
                                          IF(DATE(YEAR($G6),MONTH($G6)+6,DAY($G6))&gt;=DATE(AY$1,MONTH(基本情報!$C$4),DAY(基本情報!$C$4)),
                                              DATEDIF($G6,IF($G6&lt;DATE(AY$1,MONTH($J6),DAY($J6)),DATE(AY$1,MONTH($J6),DAY($J6)),DATE(AY$1+1,MONTH($J6),DAY($J6))),"m")/12
                                                +IF(DATE(YEAR($G6),MONTH($G6)+6,DAY($G6))&lt;DATE(AY$1,MONTH(基本情報!$C$4),DAY(基本情報!$C$4)),1.5,0.5),
                                              DATEDIF($G6,DATE(AY$1,MONTH(基本情報!$C$4),DAY(基本情報!$C$4)),"m")/12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IF(AND(EDATE($G6,6)=DATE(AY$1,MONTH(EDATE($G6,6)),DAY(EDATE($G6,6))),MONTH(EDATE($G6,6))=12,DAY(EDATE($G6,6))&gt;基本情報!$C$12),1,0))))),
         付与日数一覧!$O$3:$W$8,2+$F6,1)))
  +IF(OR(INDEX($BQ$1:$CM6,ROW(),MATCH(AY$1,$BQ$1:$CM$1,0))=2,INDEX($BQ$1:$CM6,ROW(),MATCH(AY$1,$BQ$1:$CM$1,0))=4),0,IF(基本情報!$C$3="一斉",
      IF(AND(基本情報!$C$7&lt;&gt;"-",基本情報!$C$7&gt;0)=FALSE,
          IF(OR(AY$1=YEAR(DATE(YEAR($G6),MONTH($G6)+6,DAY($G6))),
                 IF(基本情報!$C$12="末",
                     FALSE,
                     AY$1=IF(DATE(YEAR($G6),MONTH($G6)+6,DAY($G6))&gt;DATE(YEAR(DATE(YEAR($G6),MONTH($G6)+6,DAY($G6))),12,基本情報!$C$12),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IF(DATE(AY$1,MONTH(基本情報!$C$4),DAY(基本情報!$C$4))&gt;DATE(YEAR($G6),MONTH($G6)+6,DAY($G6)),
                  HLOOKUP(0.5,付与日数一覧!$O$3:$W$8,2+$F6,1),
                  0),
              0),
          0),
      0))</f>
        <v>11</v>
      </c>
      <c r="AZ6" s="19">
        <f ca="1">IF(AY$1=$AN6,$AP6,IF(AY$1=有給管理簿!$AH$1,0,AX6) )</f>
        <v>10</v>
      </c>
      <c r="BA6" s="19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DATE(AY$1,MONTH($Z6),DAY($Z6))&lt;DATE(YEAR($G6),MONTH($G6)+6,DAY($G6))),
                                                                          AND($V6&lt;&gt;3,$V6&lt;&gt;6,$V6&lt;&gt;7,
                                                                            AY$1=YEAR(DATE(YEAR($G6),MONTH($G6)+6,DAY($G6))),
                                                                            DATE(AY$1,MONTH($Z6),DAY($Z6))&gt;DATE(YEAR($G6),MONTH($G6)+6,DAY($G6)))),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DATE(YEAR($G6),MONTH($G6)+6,DAY($G6))&gt;=DATE(AY$1,MONTH($Z6),DAY($Z6))),
                                                                           DATE(YEAR($G6),MONTH($G6)+6,DAY($G6)),
                                                                           DATE(AY$1,MONTH($Z6),DAY($Z6)))),
      有給管理簿!$AI$11:$CHC$11,"&lt;="&amp;IF(DATE(AY$1+1,MONTH($Z6),DAY($Z6))-1&gt;EOMONTH(DATE(有給管理簿!$E$10,有給管理簿!$F$10,1),0),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DATE(AY$1+1,MONTH($Z6),DAY($Z6))-1)))</f>
        <v>6</v>
      </c>
      <c r="BB6" s="19">
        <f ca="1">IF(AY$1+2=$AN6,
       $AK6,
       IF(AY$1+1=$AN6,
           $AP6,
           IF(AY6&lt;IF(基本情報!$C$10=TRUE,
                                 IF(AY6&lt;BA6,0,AY6-BA6),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EDATE($G6,6)&lt;=$AI6,$AI6&lt;DATE(YEAR(EDATE($G6,6)),MONTH(基本情報!$C$4),DAY(基本情報!$C$4)),AY$1=YEAR(EDATE($G6,6))),
                                     $AJ6-$AO6+HLOOKUP(1.5,付与日数一覧!$O$3:$W$8,2+$F6,1),
                                     IF(SUM(AY6,AZ6)&lt;BA6,
                                         0,
                                         SUM(AY6,AZ6)-BA6))),
               IF(AND(基本情報!$C$3="一斉",基本情報!$C$7="-",EDATE($G6,6)&lt;DATE(YEAR(EDATE($G6,6)),MONTH(基本情報!$C$4),DAY(基本情報!$C$4)),
                      AND(ISERROR(MATCH(AY$1,$BQ$1:$CN$1,0))=FALSE,
                        OR(INDEX($BQ$1:$CN6,ROW(),MATCH(AY$1,$BQ$1:$CN$1,0))=2,INDEX($BQ$1:$CN6,ROW(),MATCH(AY$1,$BQ$1:$CN$1,0))=3,INDEX($BQ$1:$CN6,ROW(),MATCH(AY$1,$BQ$1:$CN$1,0))=4))),
                   AX6,
                   AY6),
               IF(基本情報!$C$10=TRUE,
                   IF(AY6&lt;BA6,0,AY6-BA6),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EDATE($G6,6)&lt;=$AI6,$AI6&lt;DATE(YEAR(EDATE($G6,6)),MONTH(基本情報!$C$4),DAY(基本情報!$C$4)),AY$1=YEAR(EDATE($G6,6))),
                           $AJ6-$AO6+HLOOKUP(1.5,付与日数一覧!$O$3:$W$8,2+$F6,1),
                           IF(SUM(AY6,AZ6)&lt;BA6,
                               0,
                               SUM(AY6,AZ6)-BA6))))))</f>
        <v>11</v>
      </c>
      <c r="BC6" s="19">
        <f>IF(OR(IF(ISERROR(INDEX($BQ$1:$CM6,ROW(),MATCH(IF(INDEX($BQ$1:$CM6,ROW(),MATCH(BC$1,$BQ$1:$CM$1,0)+1)&gt;DATE(BC$1,12,IF(基本情報!$C$12="末",31,基本情報!$C$12)),BC$1-1,BC$1),$BQ$1:$CM$1,0))),
                  0,
                  INDEX($BQ$1:$CM6,ROW(),MATCH(IF(INDEX($BQ$1:$CM6,ROW(),MATCH(BC$1,$BQ$1:$CM$1,0)+1)&gt;DATE(BC$1,12,IF(基本情報!$C$12="末",31,基本情報!$C$12)),BC$1-1,BC$1),$BQ$1:$CM$1,0)))=1,
              INDEX($BQ$1:$CM6,ROW(),MATCH(BC$1,$BQ$1:$CM$1,0))=3,
              INDEX($BQ$1:$CM6,ROW(),MATCH(BC$1,$BQ$1:$CM$1,0))=4),
     0,
     IF(AND($V6&lt;&gt;3,$V6&lt;&gt;6,$V6&lt;&gt;7,
         BC$1 =YEAR($G6),
         AND(基本情報!$C$3="一斉",$G6&lt;=DATE(BC$1,MONTH(基本情報!$C$4),DAY(基本情報!$C$4)),
                                                                   DATE(BC$1,MONTH(基本情報!$C$4),DAY(基本情報!$C$4))&lt;DATE(YEAR($G6),MONTH($G6)+6,DAY($G6)))),
       HLOOKUP(IF(BC$1=YEAR(DATE(YEAR($G6),MONTH($G6)+6,DAY($G6))),0.5,0)
                            -IF(基本情報!$C$12="末",
                                0,
                                IF(AND(基本情報!$C$3="一斉",EDATE($G6,6)=DATE(BC$1,MONTH(EDATE($G6,6)),DAY(EDATE($G6,6))),MONTH(EDATE($G6,6))=12,DAY(EDATE($G6,6))&gt;IF(基本情報!$C$12="末",DAY(EDATE($G6,6)),基本情報!$C$12)),1,0)),
         付与日数一覧!$O$3:$W$8,2+$F6,1),
       HLOOKUP(IF(AND($V6&lt;&gt;3,$V6&lt;&gt;6,$V6&lt;&gt;7,BC$1&lt;YEAR(DATE(YEAR($G6),MONTH($G6)+6,DAY($G6)))),
                              0,
                              IF(AND(基本情報!$C$3="一斉",
                                     OR(AND(基本情報!$C$7="-",DATE(BC$1,MONTH(基本情報!$C$4),DAY(基本情報!$C$4))&lt;$G6),
                                       AND(基本情報!$C$7&lt;&gt;"-",基本情報!$C$7&gt;0,DATE(BC$1,MONTH($J6),DAY($J6))&lt;$G6)),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IF(AND(基本情報!$C$3="一斉",基本情報!$C$7="-",DATE(BC$1,MONTH(基本情報!$C$4),DAY(基本情報!$C$4))&lt;$G6),0.5,0),
                                  IF(基本情報!$C$3="法定",
                                      IF($H6&gt;=10,
                                          IF($G6&gt;DATE(BC$1,MONTH($J6),DAY($J6)),0,DATEDIF($G6,DATE(BC$1,MONTH($J6),DAY($J6)),"m")/12+0.5),
                                          DATEDIF($G6,DATE(BC$1,MONTH($J6),DAY($J6)),"m")/12)
                                        -IF($K6&lt;MONTH($J6),1,0),
                                      IF(AND(基本情報!$C$7&lt;&gt;"-",基本情報!$C$7&gt;0)=TRUE,
                                          IF(DATE(BC$1,MONTH($J6),DAY($J6))&lt;$G6,0,DATEDIF($G6,DATE(BC$1,MONTH($J6),DAY($J6)),"m")/12+0.5),
                                          IF(DATE(YEAR($G6),MONTH($G6)+6,DAY($G6))&gt;=DATE(BC$1,MONTH(基本情報!$C$4),DAY(基本情報!$C$4)),
                                              DATEDIF($G6,IF($G6&lt;DATE(BC$1,MONTH($J6),DAY($J6)),DATE(BC$1,MONTH($J6),DAY($J6)),DATE(BC$1+1,MONTH($J6),DAY($J6))),"m")/12
                                                +IF(DATE(YEAR($G6),MONTH($G6)+6,DAY($G6))&lt;DATE(BC$1,MONTH(基本情報!$C$4),DAY(基本情報!$C$4)),1.5,0.5),
                                              DATEDIF($G6,DATE(BC$1,MONTH(基本情報!$C$4),DAY(基本情報!$C$4)),"m")/12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IF(AND(EDATE($G6,6)=DATE(BC$1,MONTH(EDATE($G6,6)),DAY(EDATE($G6,6))),MONTH(EDATE($G6,6))=12,DAY(EDATE($G6,6))&gt;基本情報!$C$12),1,0))))),
         付与日数一覧!$O$3:$W$8,2+$F6,1)))
  +IF(OR(INDEX($BQ$1:$CM6,ROW(),MATCH(BC$1,$BQ$1:$CM$1,0))=2,INDEX($BQ$1:$CM6,ROW(),MATCH(BC$1,$BQ$1:$CM$1,0))=4),0,IF(基本情報!$C$3="一斉",
      IF(AND(基本情報!$C$7&lt;&gt;"-",基本情報!$C$7&gt;0)=FALSE,
          IF(OR(BC$1=YEAR(DATE(YEAR($G6),MONTH($G6)+6,DAY($G6))),
                 IF(基本情報!$C$12="末",
                     FALSE,
                     BC$1=IF(DATE(YEAR($G6),MONTH($G6)+6,DAY($G6))&gt;DATE(YEAR(DATE(YEAR($G6),MONTH($G6)+6,DAY($G6))),12,基本情報!$C$12),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IF(DATE(BC$1,MONTH(基本情報!$C$4),DAY(基本情報!$C$4))&gt;DATE(YEAR($G6),MONTH($G6)+6,DAY($G6)),
                  HLOOKUP(0.5,付与日数一覧!$O$3:$W$8,2+$F6,1),
                  0),
              0),
          0),
      0))</f>
        <v>12</v>
      </c>
      <c r="BD6" s="19">
        <f ca="1">IF(BC$1=$AN6,$AP6,IF(BC$1=有給管理簿!$AH$1,0,BB6) )</f>
        <v>11</v>
      </c>
      <c r="BE6" s="19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DATE(BC$1,MONTH($Z6),DAY($Z6))&lt;DATE(YEAR($G6),MONTH($G6)+6,DAY($G6))),
                                                                          AND($V6&lt;&gt;3,$V6&lt;&gt;6,$V6&lt;&gt;7,
                                                                            BC$1=YEAR(DATE(YEAR($G6),MONTH($G6)+6,DAY($G6))),
                                                                            DATE(BC$1,MONTH($Z6),DAY($Z6))&gt;DATE(YEAR($G6),MONTH($G6)+6,DAY($G6)))),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DATE(YEAR($G6),MONTH($G6)+6,DAY($G6))&gt;=DATE(BC$1,MONTH($Z6),DAY($Z6))),
                                                                           DATE(YEAR($G6),MONTH($G6)+6,DAY($G6)),
                                                                           DATE(BC$1,MONTH($Z6),DAY($Z6)))),
      有給管理簿!$AI$11:$CHC$11,"&lt;="&amp;IF(DATE(BC$1+1,MONTH($Z6),DAY($Z6))-1&gt;EOMONTH(DATE(有給管理簿!$E$10,有給管理簿!$F$10,1),0),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DATE(BC$1+1,MONTH($Z6),DAY($Z6))-1)))</f>
        <v>14</v>
      </c>
      <c r="BF6" s="19">
        <f ca="1">IF(BC$1+2=$AN6,
       $AK6,
       IF(BC$1+1=$AN6,
           $AP6,
           IF(BC6&lt;IF(基本情報!$C$10=TRUE,
                                 IF(BC6&lt;BE6,0,BC6-BE6),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EDATE($G6,6)&lt;=$AI6,$AI6&lt;DATE(YEAR(EDATE($G6,6)),MONTH(基本情報!$C$4),DAY(基本情報!$C$4)),BC$1=YEAR(EDATE($G6,6))),
                                     $AJ6-$AO6+HLOOKUP(1.5,付与日数一覧!$O$3:$W$8,2+$F6,1),
                                     IF(SUM(BC6,BD6)&lt;BE6,
                                         0,
                                         SUM(BC6,BD6)-BE6))),
               IF(AND(基本情報!$C$3="一斉",基本情報!$C$7="-",EDATE($G6,6)&lt;DATE(YEAR(EDATE($G6,6)),MONTH(基本情報!$C$4),DAY(基本情報!$C$4)),
                      AND(ISERROR(MATCH(BC$1,$BQ$1:$CN$1,0))=FALSE,
                        OR(INDEX($BQ$1:$CN6,ROW(),MATCH(BC$1,$BQ$1:$CN$1,0))=2,INDEX($BQ$1:$CN6,ROW(),MATCH(BC$1,$BQ$1:$CN$1,0))=3,INDEX($BQ$1:$CN6,ROW(),MATCH(BC$1,$BQ$1:$CN$1,0))=4))),
                   BB6,
                   BC6),
               IF(基本情報!$C$10=TRUE,
                   IF(BC6&lt;BE6,0,BC6-BE6),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EDATE($G6,6)&lt;=$AI6,$AI6&lt;DATE(YEAR(EDATE($G6,6)),MONTH(基本情報!$C$4),DAY(基本情報!$C$4)),BC$1=YEAR(EDATE($G6,6))),
                           $AJ6-$AO6+HLOOKUP(1.5,付与日数一覧!$O$3:$W$8,2+$F6,1),
                           IF(SUM(BC6,BD6)&lt;BE6,
                               0,
                               SUM(BC6,BD6)-BE6))))))</f>
        <v>9</v>
      </c>
      <c r="BG6" s="19">
        <f>IF(OR(IF(ISERROR(INDEX($BQ$1:$CM6,ROW(),MATCH(IF(INDEX($BQ$1:$CM6,ROW(),MATCH(BG$1,$BQ$1:$CM$1,0)+1)&gt;DATE(BG$1,12,IF(基本情報!$C$12="末",31,基本情報!$C$12)),BG$1-1,BG$1),$BQ$1:$CM$1,0))),
                  0,
                  INDEX($BQ$1:$CM6,ROW(),MATCH(IF(INDEX($BQ$1:$CM6,ROW(),MATCH(BG$1,$BQ$1:$CM$1,0)+1)&gt;DATE(BG$1,12,IF(基本情報!$C$12="末",31,基本情報!$C$12)),BG$1-1,BG$1),$BQ$1:$CM$1,0)))=1,
              INDEX($BQ$1:$CM6,ROW(),MATCH(BG$1,$BQ$1:$CM$1,0))=3,
              INDEX($BQ$1:$CM6,ROW(),MATCH(BG$1,$BQ$1:$CM$1,0))=4),
     0,
     IF(AND($V6&lt;&gt;3,$V6&lt;&gt;6,$V6&lt;&gt;7,
         BG$1 =YEAR($G6),
         AND(基本情報!$C$3="一斉",$G6&lt;=DATE(BG$1,MONTH(基本情報!$C$4),DAY(基本情報!$C$4)),
                                                                   DATE(BG$1,MONTH(基本情報!$C$4),DAY(基本情報!$C$4))&lt;DATE(YEAR($G6),MONTH($G6)+6,DAY($G6)))),
       HLOOKUP(IF(BG$1=YEAR(DATE(YEAR($G6),MONTH($G6)+6,DAY($G6))),0.5,0)
                            -IF(基本情報!$C$12="末",
                                0,
                                IF(AND(基本情報!$C$3="一斉",EDATE($G6,6)=DATE(BG$1,MONTH(EDATE($G6,6)),DAY(EDATE($G6,6))),MONTH(EDATE($G6,6))=12,DAY(EDATE($G6,6))&gt;IF(基本情報!$C$12="末",DAY(EDATE($G6,6)),基本情報!$C$12)),1,0)),
         付与日数一覧!$O$3:$W$8,2+$F6,1),
       HLOOKUP(IF(AND($V6&lt;&gt;3,$V6&lt;&gt;6,$V6&lt;&gt;7,BG$1&lt;YEAR(DATE(YEAR($G6),MONTH($G6)+6,DAY($G6)))),
                              0,
                              IF(AND(基本情報!$C$3="一斉",
                                     OR(AND(基本情報!$C$7="-",DATE(BG$1,MONTH(基本情報!$C$4),DAY(基本情報!$C$4))&lt;$G6),
                                       AND(基本情報!$C$7&lt;&gt;"-",基本情報!$C$7&gt;0,DATE(BG$1,MONTH($J6),DAY($J6))&lt;$G6)),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IF(AND(基本情報!$C$3="一斉",基本情報!$C$7="-",DATE(BG$1,MONTH(基本情報!$C$4),DAY(基本情報!$C$4))&lt;$G6),0.5,0),
                                  IF(基本情報!$C$3="法定",
                                      IF($H6&gt;=10,
                                          IF($G6&gt;DATE(BG$1,MONTH($J6),DAY($J6)),0,DATEDIF($G6,DATE(BG$1,MONTH($J6),DAY($J6)),"m")/12+0.5),
                                          DATEDIF($G6,DATE(BG$1,MONTH($J6),DAY($J6)),"m")/12)
                                        -IF($K6&lt;MONTH($J6),1,0),
                                      IF(AND(基本情報!$C$7&lt;&gt;"-",基本情報!$C$7&gt;0)=TRUE,
                                          IF(DATE(BG$1,MONTH($J6),DAY($J6))&lt;$G6,0,DATEDIF($G6,DATE(BG$1,MONTH($J6),DAY($J6)),"m")/12+0.5),
                                          IF(DATE(YEAR($G6),MONTH($G6)+6,DAY($G6))&gt;=DATE(BG$1,MONTH(基本情報!$C$4),DAY(基本情報!$C$4)),
                                              DATEDIF($G6,IF($G6&lt;DATE(BG$1,MONTH($J6),DAY($J6)),DATE(BG$1,MONTH($J6),DAY($J6)),DATE(BG$1+1,MONTH($J6),DAY($J6))),"m")/12
                                                +IF(DATE(YEAR($G6),MONTH($G6)+6,DAY($G6))&lt;DATE(BG$1,MONTH(基本情報!$C$4),DAY(基本情報!$C$4)),1.5,0.5),
                                              DATEDIF($G6,DATE(BG$1,MONTH(基本情報!$C$4),DAY(基本情報!$C$4)),"m")/12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IF(AND(EDATE($G6,6)=DATE(BG$1,MONTH(EDATE($G6,6)),DAY(EDATE($G6,6))),MONTH(EDATE($G6,6))=12,DAY(EDATE($G6,6))&gt;基本情報!$C$12),1,0))))),
         付与日数一覧!$O$3:$W$8,2+$F6,1)))
  +IF(OR(INDEX($BQ$1:$CM6,ROW(),MATCH(BG$1,$BQ$1:$CM$1,0))=2,INDEX($BQ$1:$CM6,ROW(),MATCH(BG$1,$BQ$1:$CM$1,0))=4),0,IF(基本情報!$C$3="一斉",
      IF(AND(基本情報!$C$7&lt;&gt;"-",基本情報!$C$7&gt;0)=FALSE,
          IF(OR(BG$1=YEAR(DATE(YEAR($G6),MONTH($G6)+6,DAY($G6))),
                 IF(基本情報!$C$12="末",
                     FALSE,
                     BG$1=IF(DATE(YEAR($G6),MONTH($G6)+6,DAY($G6))&gt;DATE(YEAR(DATE(YEAR($G6),MONTH($G6)+6,DAY($G6))),12,基本情報!$C$12),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IF(DATE(BG$1,MONTH(基本情報!$C$4),DAY(基本情報!$C$4))&gt;DATE(YEAR($G6),MONTH($G6)+6,DAY($G6)),
                  HLOOKUP(0.5,付与日数一覧!$O$3:$W$8,2+$F6,1),
                  0),
              0),
          0),
      0))</f>
        <v>14</v>
      </c>
      <c r="BH6" s="19">
        <f ca="1">IF(BG$1=$AN6,$AP6,IF(BG$1=有給管理簿!$AH$1,0,BF6) )</f>
        <v>9</v>
      </c>
      <c r="BI6" s="19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DATE(BG$1,MONTH($Z6),DAY($Z6))&lt;DATE(YEAR($G6),MONTH($G6)+6,DAY($G6))),
                                                                          AND($V6&lt;&gt;3,$V6&lt;&gt;6,$V6&lt;&gt;7,
                                                                            BG$1=YEAR(DATE(YEAR($G6),MONTH($G6)+6,DAY($G6))),
                                                                            DATE(BG$1,MONTH($Z6),DAY($Z6))&gt;DATE(YEAR($G6),MONTH($G6)+6,DAY($G6)))),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DATE(YEAR($G6),MONTH($G6)+6,DAY($G6))&gt;=DATE(BG$1,MONTH($Z6),DAY($Z6))),
                                                                           DATE(YEAR($G6),MONTH($G6)+6,DAY($G6)),
                                                                           DATE(BG$1,MONTH($Z6),DAY($Z6)))),
      有給管理簿!$AI$11:$CHC$11,"&lt;="&amp;IF(DATE(BG$1+1,MONTH($Z6),DAY($Z6))-1&gt;EOMONTH(DATE(有給管理簿!$E$10,有給管理簿!$F$10,1),0),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DATE(BG$1+1,MONTH($Z6),DAY($Z6))-1)))</f>
        <v>15</v>
      </c>
      <c r="BJ6" s="19">
        <f ca="1">IF(BG$1+2=$AN6,
       $AK6,
       IF(BG$1+1=$AN6,
           $AP6,
           IF(BG6&lt;IF(基本情報!$C$10=TRUE,
                                 IF(BG6&lt;BI6,0,BG6-BI6),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EDATE($G6,6)&lt;=$AI6,$AI6&lt;DATE(YEAR(EDATE($G6,6)),MONTH(基本情報!$C$4),DAY(基本情報!$C$4)),BG$1=YEAR(EDATE($G6,6))),
                                     $AJ6-$AO6+HLOOKUP(1.5,付与日数一覧!$O$3:$W$8,2+$F6,1),
                                     IF(SUM(BG6,BH6)&lt;BI6,
                                         0,
                                         SUM(BG6,BH6)-BI6))),
               IF(AND(基本情報!$C$3="一斉",基本情報!$C$7="-",EDATE($G6,6)&lt;DATE(YEAR(EDATE($G6,6)),MONTH(基本情報!$C$4),DAY(基本情報!$C$4)),
                      AND(ISERROR(MATCH(BG$1,$BQ$1:$CN$1,0))=FALSE,
                        OR(INDEX($BQ$1:$CN6,ROW(),MATCH(BG$1,$BQ$1:$CN$1,0))=2,INDEX($BQ$1:$CN6,ROW(),MATCH(BG$1,$BQ$1:$CN$1,0))=3,INDEX($BQ$1:$CN6,ROW(),MATCH(BG$1,$BQ$1:$CN$1,0))=4))),
                   BF6,
                   BG6),
               IF(基本情報!$C$10=TRUE,
                   IF(BG6&lt;BI6,0,BG6-BI6),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EDATE($G6,6)&lt;=$AI6,$AI6&lt;DATE(YEAR(EDATE($G6,6)),MONTH(基本情報!$C$4),DAY(基本情報!$C$4)),BG$1=YEAR(EDATE($G6,6))),
                           $AJ6-$AO6+HLOOKUP(1.5,付与日数一覧!$O$3:$W$8,2+$F6,1),
                           IF(SUM(BG6,BH6)&lt;BI6,
                               0,
                               SUM(BG6,BH6)-BI6))))))</f>
        <v>8</v>
      </c>
      <c r="BK6" s="19">
        <f>IF(OR(IF(ISERROR(INDEX($BQ$1:$CM6,ROW(),MATCH(IF(INDEX($BQ$1:$CM6,ROW(),MATCH(BK$1,$BQ$1:$CM$1,0)+1)&gt;DATE(BK$1,12,IF(基本情報!$C$12="末",31,基本情報!$C$12)),BK$1-1,BK$1),$BQ$1:$CM$1,0))),
                  0,
                  INDEX($BQ$1:$CM6,ROW(),MATCH(IF(INDEX($BQ$1:$CM6,ROW(),MATCH(BK$1,$BQ$1:$CM$1,0)+1)&gt;DATE(BK$1,12,IF(基本情報!$C$12="末",31,基本情報!$C$12)),BK$1-1,BK$1),$BQ$1:$CM$1,0)))=1,
              INDEX($BQ$1:$CM6,ROW(),MATCH(BK$1,$BQ$1:$CM$1,0))=3,
              INDEX($BQ$1:$CM6,ROW(),MATCH(BK$1,$BQ$1:$CM$1,0))=4),
     0,
     IF(AND($V6&lt;&gt;3,$V6&lt;&gt;6,$V6&lt;&gt;7,
         BK$1 =YEAR($G6),
         AND(基本情報!$C$3="一斉",$G6&lt;=DATE(BK$1,MONTH(基本情報!$C$4),DAY(基本情報!$C$4)),
                                                                   DATE(BK$1,MONTH(基本情報!$C$4),DAY(基本情報!$C$4))&lt;DATE(YEAR($G6),MONTH($G6)+6,DAY($G6)))),
       HLOOKUP(IF(BK$1=YEAR(DATE(YEAR($G6),MONTH($G6)+6,DAY($G6))),0.5,0)
                            -IF(基本情報!$C$12="末",
                                0,
                                IF(AND(基本情報!$C$3="一斉",EDATE($G6,6)=DATE(BK$1,MONTH(EDATE($G6,6)),DAY(EDATE($G6,6))),MONTH(EDATE($G6,6))=12,DAY(EDATE($G6,6))&gt;IF(基本情報!$C$12="末",DAY(EDATE($G6,6)),基本情報!$C$12)),1,0)),
         付与日数一覧!$O$3:$W$8,2+$F6,1),
       HLOOKUP(IF(AND($V6&lt;&gt;3,$V6&lt;&gt;6,$V6&lt;&gt;7,BK$1&lt;YEAR(DATE(YEAR($G6),MONTH($G6)+6,DAY($G6)))),
                              0,
                              IF(AND(基本情報!$C$3="一斉",
                                     OR(AND(基本情報!$C$7="-",DATE(BK$1,MONTH(基本情報!$C$4),DAY(基本情報!$C$4))&lt;$G6),
                                       AND(基本情報!$C$7&lt;&gt;"-",基本情報!$C$7&gt;0,DATE(BK$1,MONTH($J6),DAY($J6))&lt;$G6)),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IF(AND(基本情報!$C$3="一斉",基本情報!$C$7="-",DATE(BK$1,MONTH(基本情報!$C$4),DAY(基本情報!$C$4))&lt;$G6),0.5,0),
                                  IF(基本情報!$C$3="法定",
                                      IF($H6&gt;=10,
                                          IF($G6&gt;DATE(BK$1,MONTH($J6),DAY($J6)),0,DATEDIF($G6,DATE(BK$1,MONTH($J6),DAY($J6)),"m")/12+0.5),
                                          DATEDIF($G6,DATE(BK$1,MONTH($J6),DAY($J6)),"m")/12)
                                        -IF($K6&lt;MONTH($J6),1,0),
                                      IF(AND(基本情報!$C$7&lt;&gt;"-",基本情報!$C$7&gt;0)=TRUE,
                                          IF(DATE(BK$1,MONTH($J6),DAY($J6))&lt;$G6,0,DATEDIF($G6,DATE(BK$1,MONTH($J6),DAY($J6)),"m")/12+0.5),
                                          IF(DATE(YEAR($G6),MONTH($G6)+6,DAY($G6))&gt;=DATE(BK$1,MONTH(基本情報!$C$4),DAY(基本情報!$C$4)),
                                              DATEDIF($G6,IF($G6&lt;DATE(BK$1,MONTH($J6),DAY($J6)),DATE(BK$1,MONTH($J6),DAY($J6)),DATE(BK$1+1,MONTH($J6),DAY($J6))),"m")/12
                                                +IF(DATE(YEAR($G6),MONTH($G6)+6,DAY($G6))&lt;DATE(BK$1,MONTH(基本情報!$C$4),DAY(基本情報!$C$4)),1.5,0.5),
                                              DATEDIF($G6,DATE(BK$1,MONTH(基本情報!$C$4),DAY(基本情報!$C$4)),"m")/12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IF(AND(EDATE($G6,6)=DATE(BK$1,MONTH(EDATE($G6,6)),DAY(EDATE($G6,6))),MONTH(EDATE($G6,6))=12,DAY(EDATE($G6,6))&gt;基本情報!$C$12),1,0))))),
         付与日数一覧!$O$3:$W$8,2+$F6,1)))
  +IF(OR(INDEX($BQ$1:$CM6,ROW(),MATCH(BK$1,$BQ$1:$CM$1,0))=2,INDEX($BQ$1:$CM6,ROW(),MATCH(BK$1,$BQ$1:$CM$1,0))=4),0,IF(基本情報!$C$3="一斉",
      IF(AND(基本情報!$C$7&lt;&gt;"-",基本情報!$C$7&gt;0)=FALSE,
          IF(OR(BK$1=YEAR(DATE(YEAR($G6),MONTH($G6)+6,DAY($G6))),
                 IF(基本情報!$C$12="末",
                     FALSE,
                     BK$1=IF(DATE(YEAR($G6),MONTH($G6)+6,DAY($G6))&gt;DATE(YEAR(DATE(YEAR($G6),MONTH($G6)+6,DAY($G6))),12,基本情報!$C$12),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IF(DATE(BK$1,MONTH(基本情報!$C$4),DAY(基本情報!$C$4))&gt;DATE(YEAR($G6),MONTH($G6)+6,DAY($G6)),
                  HLOOKUP(0.5,付与日数一覧!$O$3:$W$8,2+$F6,1),
                  0),
              0),
          0),
      0))</f>
        <v>16</v>
      </c>
      <c r="BL6" s="19">
        <f ca="1">IF(BK$1=$AN6,$AP6,IF(BK$1=有給管理簿!$AH$1,0,BJ6) )</f>
        <v>8</v>
      </c>
      <c r="BM6" s="19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DATE(BK$1,MONTH($Z6),DAY($Z6))&lt;DATE(YEAR($G6),MONTH($G6)+6,DAY($G6))),
                                                                          AND($V6&lt;&gt;3,$V6&lt;&gt;6,$V6&lt;&gt;7,
                                                                            BK$1=YEAR(DATE(YEAR($G6),MONTH($G6)+6,DAY($G6))),
                                                                            DATE(BK$1,MONTH($Z6),DAY($Z6))&gt;DATE(YEAR($G6),MONTH($G6)+6,DAY($G6)))),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DATE(YEAR($G6),MONTH($G6)+6,DAY($G6))&gt;=DATE(BK$1,MONTH($Z6),DAY($Z6))),
                                                                           DATE(YEAR($G6),MONTH($G6)+6,DAY($G6)),
                                                                           DATE(BK$1,MONTH($Z6),DAY($Z6)))),
      有給管理簿!$AI$11:$CHC$11,"&lt;="&amp;IF(DATE(BK$1+1,MONTH($Z6),DAY($Z6))-1&gt;EOMONTH(DATE(有給管理簿!$E$10,有給管理簿!$F$10,1),0),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DATE(BK$1+1,MONTH($Z6),DAY($Z6))-1)))</f>
        <v>6</v>
      </c>
      <c r="BN6" s="19">
        <f ca="1">IF(BK$1+2=$AN6,
       $AK6,
       IF(BK$1+1=$AN6,
           $AP6,
           IF(BK6&lt;IF(基本情報!$C$10=TRUE,
                                 IF(BK6&lt;BM6,0,BK6-BM6),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EDATE($G6,6)&lt;=$AI6,$AI6&lt;DATE(YEAR(EDATE($G6,6)),MONTH(基本情報!$C$4),DAY(基本情報!$C$4)),BK$1=YEAR(EDATE($G6,6))),
                                     $AJ6-$AO6+HLOOKUP(1.5,付与日数一覧!$O$3:$W$8,2+$F6,1),
                                     IF(SUM(BK6,BL6)&lt;BM6,
                                         0,
                                         SUM(BK6,BL6)-BM6))),
               IF(AND(基本情報!$C$3="一斉",基本情報!$C$7="-",EDATE($G6,6)&lt;DATE(YEAR(EDATE($G6,6)),MONTH(基本情報!$C$4),DAY(基本情報!$C$4)),
                      AND(ISERROR(MATCH(BK$1,$BQ$1:$CN$1,0))=FALSE,
                        OR(INDEX($BQ$1:$CN6,ROW(),MATCH(BK$1,$BQ$1:$CN$1,0))=2,INDEX($BQ$1:$CN6,ROW(),MATCH(BK$1,$BQ$1:$CN$1,0))=3,INDEX($BQ$1:$CN6,ROW(),MATCH(BK$1,$BQ$1:$CN$1,0))=4))),
                   BJ6,
                   BK6),
               IF(基本情報!$C$10=TRUE,
                   IF(BK6&lt;BM6,0,BK6-BM6),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EDATE($G6,6)&lt;=$AI6,$AI6&lt;DATE(YEAR(EDATE($G6,6)),MONTH(基本情報!$C$4),DAY(基本情報!$C$4)),BK$1=YEAR(EDATE($G6,6))),
                           $AJ6-$AO6+HLOOKUP(1.5,付与日数一覧!$O$3:$W$8,2+$F6,1),
                           IF(SUM(BK6,BL6)&lt;BM6,
                               0,
                               SUM(BK6,BL6)-BM6))))))</f>
        <v>16</v>
      </c>
      <c r="BR6" s="57">
        <f>IF(基本情報!$C$3="法定",
       IF($V6=3,
           IF($G6&lt;=DATE(BQ$1,MONTH($G6),DAY($G6)),DATE(BQ$1,MONTH($G6),DAY($G6)),0),
           IF($G6&lt;=DATE(BQ$1,MONTH(EDATE($G6,6)),DAY(EDATE($G6,6))),DATE(BQ$1,MONTH(EDATE($G6,6)),DAY(EDATE($G6,6))),0)),
       IF(基本情報!$C$7="-",
           IF(DATE(BQ$1,MONTH(EDATE($G6,6)),DAY(EDATE($G6,6)))=EDATE($G6,6),
               IF(AND(BQ$1=YEAR(EDATE($G6,6)),IF(基本情報!$C$12="末",FALSE,DATE(BQ$1,MONTH(EDATE($G6,6)),DAY(EDATE($G6,6)))&gt;DATE(BQ$1,12,基本情報!$C$12))),
                   0,
                   DATE(BQ$1,MONTH(EDATE($G6,6)),DAY(EDATE($G6,6)))),
               IF(EDATE($G6,6)&lt;DATE(BQ$1,MONTH(基本情報!$C$4),DAY(基本情報!$C$4)),
                   IF(AND(BQ$1-1=YEAR(EDATE($G6,6)),IF(基本情報!$C$12="末",FALSE,DATE(BQ$1-1,MONTH(EDATE($G6,6)),DAY(EDATE($G6,6)))&gt;DATE(BQ$1-1,12,基本情報!$C$12))),
                       DATE(BQ$1-1,MONTH(EDATE($G6,6)),DAY(EDATE($G6,6))),
                       DATE(BQ$1,MONTH(基本情報!$C$4),DAY(基本情報!$C$4))),
                   IF($G6&lt;=DATE(BQ$1,MONTH(EDATE($G6,6)),DAY(EDATE($G6,6))),DATE(BQ$1,MONTH(EDATE($G6,6)),DAY(EDATE($G6,6))),0))),
           IF($G6&lt;=IF(DATE(BQ$1,MONTH(基本情報!$C$4),DAY(基本情報!$C$4))
                           &lt;DATE(BQ$1,MONTH(基本情報!$C$7),DAY(基本情報!$C$7)),
                             IF(AND(DATE(BQ$1,MONTH(基本情報!$C$4),DAY(基本情報!$C$4))&lt;=DATE(BQ$1,MONTH($G6),DAY($G6)),
                                   DATE(BQ$1,MONTH($G6),DAY($G6))&lt;DATE(BQ$1,MONTH(基本情報!$C$7),DAY(基本情報!$C$7)))=TRUE,
                                 DATE(BQ$1,MONTH(基本情報!$C$7),DAY(基本情報!$C$7)),
                                 IF($G6&gt;DATE(BQ$1,MONTH(基本情報!$C$4),DAY(基本情報!$C$4)),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IF(AND(DATE(BQ$1,MONTH(基本情報!$C$7),DAY(基本情報!$C$7))&lt;=DATE(BQ$1,MONTH($G6),DAY($G6)),
                                    DATE(BQ$1,MONTH($G6),DAY($G6))&lt;DATE(BQ$1,MONTH(基本情報!$C$4),DAY(基本情報!$C$4)))=TRUE,
                                 DATE(BQ$1,MONTH(基本情報!$C$4),DAY(基本情報!$C$4)),
                                 IF($G6&gt;DATE(BQ$1,MONTH(基本情報!$C$7),DAY(基本情報!$C$7)),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IF(AND(DATE(BQ$1,MONTH(基本情報!$C$4),DAY(基本情報!$C$4))&lt;=DATE(BQ$1,MONTH($G6),DAY($G6)),
                      DATE(BQ$1,MONTH($G6),DAY($G6))&lt;DATE(BQ$1,MONTH(基本情報!$C$7),DAY(基本情報!$C$7)))=TRUE,
                   DATE(BQ$1,MONTH(基本情報!$C$7),DAY(基本情報!$C$7)),
                   IF($G6&gt;DATE(BQ$1,MONTH(基本情報!$C$4),DAY(基本情報!$C$4)),
                       0,
                       DATE(BQ$1,MONTH(基本情報!$C$4),DAY(基本情報!$C$4)))),
               IF(AND(DATE(BQ$1,MONTH(基本情報!$C$7),DAY(基本情報!$C$7))&lt;=DATE(BQ$1,MONTH($G6),DAY($G6)),
                      DATE(BQ$1,MONTH($G6),DAY($G6))&lt;DATE(BQ$1,MONTH(基本情報!$C$4),DAY(基本情報!$C$4)))=TRUE,
                   DATE(BQ$1,MONTH(基本情報!$C$4),DAY(基本情報!$C$4)),
                   IF($G6&gt;DATE(BQ$1,MONTH(基本情報!$C$7),DAY(基本情報!$C$7)),
                       0,
                       DATE(BQ$1,MONTH(基本情報!$C$7),DAY(基本情報!$C$7))))),
           0)))</f>
        <v>0</v>
      </c>
      <c r="BS6" s="57">
        <f>IF(AND(OR($V6=4,$V6=5),BR6=EDATE($G6,6)),
       IF(DATE(BQ$1,MONTH(基本情報!$C$4),DAY(基本情報!$C$4))&gt;EDATE($G6,6),
           DATE(BQ$1,MONTH(基本情報!$C$4),DAY(基本情報!$C$4)),
           0),
       IF(AND(基本情報!$C$3="一斉",基本情報!$C$7="-",
              BR6=EDATE($G6,6),
              DATE(BQ$1,MONTH(基本情報!$C$4),DAY(基本情報!$C$4))&gt;EDATE($G6,6)),
           DATE(BQ$1,MONTH(基本情報!$C$4),DAY(基本情報!$C$4)),
           0))</f>
        <v>0</v>
      </c>
      <c r="BV6" s="57">
        <f>IF(基本情報!$C$3="法定",
       IF($V6=3,
           IF($G6&lt;=DATE(BU$1,MONTH($G6),DAY($G6)),DATE(BU$1,MONTH($G6),DAY($G6)),0),
           IF($G6&lt;=DATE(BU$1,MONTH(EDATE($G6,6)),DAY(EDATE($G6,6))),DATE(BU$1,MONTH(EDATE($G6,6)),DAY(EDATE($G6,6))),0)),
       IF(基本情報!$C$7="-",
           IF(DATE(BU$1,MONTH(EDATE($G6,6)),DAY(EDATE($G6,6)))=EDATE($G6,6),
               IF(AND(BU$1=YEAR(EDATE($G6,6)),IF(基本情報!$C$12="末",FALSE,DATE(BU$1,MONTH(EDATE($G6,6)),DAY(EDATE($G6,6)))&gt;DATE(BU$1,12,基本情報!$C$12))),
                   0,
                   DATE(BU$1,MONTH(EDATE($G6,6)),DAY(EDATE($G6,6)))),
               IF(EDATE($G6,6)&lt;DATE(BU$1,MONTH(基本情報!$C$4),DAY(基本情報!$C$4)),
                   IF(AND(BU$1-1=YEAR(EDATE($G6,6)),IF(基本情報!$C$12="末",FALSE,DATE(BU$1-1,MONTH(EDATE($G6,6)),DAY(EDATE($G6,6)))&gt;DATE(BU$1-1,12,基本情報!$C$12))),
                       DATE(BU$1-1,MONTH(EDATE($G6,6)),DAY(EDATE($G6,6))),
                       DATE(BU$1,MONTH(基本情報!$C$4),DAY(基本情報!$C$4))),
                   IF($G6&lt;=DATE(BU$1,MONTH(EDATE($G6,6)),DAY(EDATE($G6,6))),DATE(BU$1,MONTH(EDATE($G6,6)),DAY(EDATE($G6,6))),0))),
           IF($G6&lt;=IF(DATE(BU$1,MONTH(基本情報!$C$4),DAY(基本情報!$C$4))
                           &lt;DATE(BU$1,MONTH(基本情報!$C$7),DAY(基本情報!$C$7)),
                             IF(AND(DATE(BU$1,MONTH(基本情報!$C$4),DAY(基本情報!$C$4))&lt;=DATE(BU$1,MONTH($G6),DAY($G6)),
                                   DATE(BU$1,MONTH($G6),DAY($G6))&lt;DATE(BU$1,MONTH(基本情報!$C$7),DAY(基本情報!$C$7)))=TRUE,
                                 DATE(BU$1,MONTH(基本情報!$C$7),DAY(基本情報!$C$7)),
                                 IF($G6&gt;DATE(BU$1,MONTH(基本情報!$C$4),DAY(基本情報!$C$4)),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IF(AND(DATE(BU$1,MONTH(基本情報!$C$7),DAY(基本情報!$C$7))&lt;=DATE(BU$1,MONTH($G6),DAY($G6)),
                                    DATE(BU$1,MONTH($G6),DAY($G6))&lt;DATE(BU$1,MONTH(基本情報!$C$4),DAY(基本情報!$C$4)))=TRUE,
                                 DATE(BU$1,MONTH(基本情報!$C$4),DAY(基本情報!$C$4)),
                                 IF($G6&gt;DATE(BU$1,MONTH(基本情報!$C$7),DAY(基本情報!$C$7)),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IF(AND(DATE(BU$1,MONTH(基本情報!$C$4),DAY(基本情報!$C$4))&lt;=DATE(BU$1,MONTH($G6),DAY($G6)),
                      DATE(BU$1,MONTH($G6),DAY($G6))&lt;DATE(BU$1,MONTH(基本情報!$C$7),DAY(基本情報!$C$7)))=TRUE,
                   DATE(BU$1,MONTH(基本情報!$C$7),DAY(基本情報!$C$7)),
                   IF($G6&gt;DATE(BU$1,MONTH(基本情報!$C$4),DAY(基本情報!$C$4)),
                       0,
                       DATE(BU$1,MONTH(基本情報!$C$4),DAY(基本情報!$C$4)))),
               IF(AND(DATE(BU$1,MONTH(基本情報!$C$7),DAY(基本情報!$C$7))&lt;=DATE(BU$1,MONTH($G6),DAY($G6)),
                      DATE(BU$1,MONTH($G6),DAY($G6))&lt;DATE(BU$1,MONTH(基本情報!$C$4),DAY(基本情報!$C$4)))=TRUE,
                   DATE(BU$1,MONTH(基本情報!$C$4),DAY(基本情報!$C$4)),
                   IF($G6&gt;DATE(BU$1,MONTH(基本情報!$C$7),DAY(基本情報!$C$7)),
                       0,
                       DATE(BU$1,MONTH(基本情報!$C$7),DAY(基本情報!$C$7))))),
           0)))</f>
        <v>44378</v>
      </c>
      <c r="BW6" s="57">
        <f>IF(AND(OR($V6=4,$V6=5),BV6=EDATE($G6,6)),
       IF(DATE(BU$1,MONTH(基本情報!$C$4),DAY(基本情報!$C$4))&gt;EDATE($G6,6),
           DATE(BU$1,MONTH(基本情報!$C$4),DAY(基本情報!$C$4)),
           0),
       IF(AND(基本情報!$C$3="一斉",基本情報!$C$7="-",
              BV6=EDATE($G6,6),
              DATE(BU$1,MONTH(基本情報!$C$4),DAY(基本情報!$C$4))&gt;EDATE($G6,6)),
           DATE(BU$1,MONTH(基本情報!$C$4),DAY(基本情報!$C$4)),
           0))</f>
        <v>0</v>
      </c>
      <c r="BZ6" s="57">
        <f>IF(基本情報!$C$3="法定",
       IF($V6=3,
           IF($G6&lt;=DATE(BY$1,MONTH($G6),DAY($G6)),DATE(BY$1,MONTH($G6),DAY($G6)),0),
           IF($G6&lt;=DATE(BY$1,MONTH(EDATE($G6,6)),DAY(EDATE($G6,6))),DATE(BY$1,MONTH(EDATE($G6,6)),DAY(EDATE($G6,6))),0)),
       IF(基本情報!$C$7="-",
           IF(DATE(BY$1,MONTH(EDATE($G6,6)),DAY(EDATE($G6,6)))=EDATE($G6,6),
               IF(AND(BY$1=YEAR(EDATE($G6,6)),IF(基本情報!$C$12="末",FALSE,DATE(BY$1,MONTH(EDATE($G6,6)),DAY(EDATE($G6,6)))&gt;DATE(BY$1,12,基本情報!$C$12))),
                   0,
                   DATE(BY$1,MONTH(EDATE($G6,6)),DAY(EDATE($G6,6)))),
               IF(EDATE($G6,6)&lt;DATE(BY$1,MONTH(基本情報!$C$4),DAY(基本情報!$C$4)),
                   IF(AND(BY$1-1=YEAR(EDATE($G6,6)),IF(基本情報!$C$12="末",FALSE,DATE(BY$1-1,MONTH(EDATE($G6,6)),DAY(EDATE($G6,6)))&gt;DATE(BY$1-1,12,基本情報!$C$12))),
                       DATE(BY$1-1,MONTH(EDATE($G6,6)),DAY(EDATE($G6,6))),
                       DATE(BY$1,MONTH(基本情報!$C$4),DAY(基本情報!$C$4))),
                   IF($G6&lt;=DATE(BY$1,MONTH(EDATE($G6,6)),DAY(EDATE($G6,6))),DATE(BY$1,MONTH(EDATE($G6,6)),DAY(EDATE($G6,6))),0))),
           IF($G6&lt;=IF(DATE(BY$1,MONTH(基本情報!$C$4),DAY(基本情報!$C$4))
                           &lt;DATE(BY$1,MONTH(基本情報!$C$7),DAY(基本情報!$C$7)),
                             IF(AND(DATE(BY$1,MONTH(基本情報!$C$4),DAY(基本情報!$C$4))&lt;=DATE(BY$1,MONTH($G6),DAY($G6)),
                                   DATE(BY$1,MONTH($G6),DAY($G6))&lt;DATE(BY$1,MONTH(基本情報!$C$7),DAY(基本情報!$C$7)))=TRUE,
                                 DATE(BY$1,MONTH(基本情報!$C$7),DAY(基本情報!$C$7)),
                                 IF($G6&gt;DATE(BY$1,MONTH(基本情報!$C$4),DAY(基本情報!$C$4)),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IF(AND(DATE(BY$1,MONTH(基本情報!$C$7),DAY(基本情報!$C$7))&lt;=DATE(BY$1,MONTH($G6),DAY($G6)),
                                    DATE(BY$1,MONTH($G6),DAY($G6))&lt;DATE(BY$1,MONTH(基本情報!$C$4),DAY(基本情報!$C$4)))=TRUE,
                                 DATE(BY$1,MONTH(基本情報!$C$4),DAY(基本情報!$C$4)),
                                 IF($G6&gt;DATE(BY$1,MONTH(基本情報!$C$7),DAY(基本情報!$C$7)),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IF(AND(DATE(BY$1,MONTH(基本情報!$C$4),DAY(基本情報!$C$4))&lt;=DATE(BY$1,MONTH($G6),DAY($G6)),
                      DATE(BY$1,MONTH($G6),DAY($G6))&lt;DATE(BY$1,MONTH(基本情報!$C$7),DAY(基本情報!$C$7)))=TRUE,
                   DATE(BY$1,MONTH(基本情報!$C$7),DAY(基本情報!$C$7)),
                   IF($G6&gt;DATE(BY$1,MONTH(基本情報!$C$4),DAY(基本情報!$C$4)),
                       0,
                       DATE(BY$1,MONTH(基本情報!$C$4),DAY(基本情報!$C$4)))),
               IF(AND(DATE(BY$1,MONTH(基本情報!$C$7),DAY(基本情報!$C$7))&lt;=DATE(BY$1,MONTH($G6),DAY($G6)),
                      DATE(BY$1,MONTH($G6),DAY($G6))&lt;DATE(BY$1,MONTH(基本情報!$C$4),DAY(基本情報!$C$4)))=TRUE,
                   DATE(BY$1,MONTH(基本情報!$C$4),DAY(基本情報!$C$4)),
                   IF($G6&gt;DATE(BY$1,MONTH(基本情報!$C$7),DAY(基本情報!$C$7)),
                       0,
                       DATE(BY$1,MONTH(基本情報!$C$7),DAY(基本情報!$C$7))))),
           0)))</f>
        <v>44743</v>
      </c>
      <c r="CA6" s="57">
        <f>IF(AND(OR($V6=4,$V6=5),BZ6=EDATE($G6,6)),
       IF(DATE(BY$1,MONTH(基本情報!$C$4),DAY(基本情報!$C$4))&gt;EDATE($G6,6),
           DATE(BY$1,MONTH(基本情報!$C$4),DAY(基本情報!$C$4)),
           0),
       IF(AND(基本情報!$C$3="一斉",基本情報!$C$7="-",
              BZ6=EDATE($G6,6),
              DATE(BY$1,MONTH(基本情報!$C$4),DAY(基本情報!$C$4))&gt;EDATE($G6,6)),
           DATE(BY$1,MONTH(基本情報!$C$4),DAY(基本情報!$C$4)),
           0))</f>
        <v>0</v>
      </c>
      <c r="CD6" s="57">
        <f>IF(基本情報!$C$3="法定",
       IF($V6=3,
           IF($G6&lt;=DATE(CC$1,MONTH($G6),DAY($G6)),DATE(CC$1,MONTH($G6),DAY($G6)),0),
           IF($G6&lt;=DATE(CC$1,MONTH(EDATE($G6,6)),DAY(EDATE($G6,6))),DATE(CC$1,MONTH(EDATE($G6,6)),DAY(EDATE($G6,6))),0)),
       IF(基本情報!$C$7="-",
           IF(DATE(CC$1,MONTH(EDATE($G6,6)),DAY(EDATE($G6,6)))=EDATE($G6,6),
               IF(AND(CC$1=YEAR(EDATE($G6,6)),IF(基本情報!$C$12="末",FALSE,DATE(CC$1,MONTH(EDATE($G6,6)),DAY(EDATE($G6,6)))&gt;DATE(CC$1,12,基本情報!$C$12))),
                   0,
                   DATE(CC$1,MONTH(EDATE($G6,6)),DAY(EDATE($G6,6)))),
               IF(EDATE($G6,6)&lt;DATE(CC$1,MONTH(基本情報!$C$4),DAY(基本情報!$C$4)),
                   IF(AND(CC$1-1=YEAR(EDATE($G6,6)),IF(基本情報!$C$12="末",FALSE,DATE(CC$1-1,MONTH(EDATE($G6,6)),DAY(EDATE($G6,6)))&gt;DATE(CC$1-1,12,基本情報!$C$12))),
                       DATE(CC$1-1,MONTH(EDATE($G6,6)),DAY(EDATE($G6,6))),
                       DATE(CC$1,MONTH(基本情報!$C$4),DAY(基本情報!$C$4))),
                   IF($G6&lt;=DATE(CC$1,MONTH(EDATE($G6,6)),DAY(EDATE($G6,6))),DATE(CC$1,MONTH(EDATE($G6,6)),DAY(EDATE($G6,6))),0))),
           IF($G6&lt;=IF(DATE(CC$1,MONTH(基本情報!$C$4),DAY(基本情報!$C$4))
                           &lt;DATE(CC$1,MONTH(基本情報!$C$7),DAY(基本情報!$C$7)),
                             IF(AND(DATE(CC$1,MONTH(基本情報!$C$4),DAY(基本情報!$C$4))&lt;=DATE(CC$1,MONTH($G6),DAY($G6)),
                                   DATE(CC$1,MONTH($G6),DAY($G6))&lt;DATE(CC$1,MONTH(基本情報!$C$7),DAY(基本情報!$C$7)))=TRUE,
                                 DATE(CC$1,MONTH(基本情報!$C$7),DAY(基本情報!$C$7)),
                                 IF($G6&gt;DATE(CC$1,MONTH(基本情報!$C$4),DAY(基本情報!$C$4)),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IF(AND(DATE(CC$1,MONTH(基本情報!$C$7),DAY(基本情報!$C$7))&lt;=DATE(CC$1,MONTH($G6),DAY($G6)),
                                    DATE(CC$1,MONTH($G6),DAY($G6))&lt;DATE(CC$1,MONTH(基本情報!$C$4),DAY(基本情報!$C$4)))=TRUE,
                                 DATE(CC$1,MONTH(基本情報!$C$4),DAY(基本情報!$C$4)),
                                 IF($G6&gt;DATE(CC$1,MONTH(基本情報!$C$7),DAY(基本情報!$C$7)),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IF(AND(DATE(CC$1,MONTH(基本情報!$C$4),DAY(基本情報!$C$4))&lt;=DATE(CC$1,MONTH($G6),DAY($G6)),
                      DATE(CC$1,MONTH($G6),DAY($G6))&lt;DATE(CC$1,MONTH(基本情報!$C$7),DAY(基本情報!$C$7)))=TRUE,
                   DATE(CC$1,MONTH(基本情報!$C$7),DAY(基本情報!$C$7)),
                   IF($G6&gt;DATE(CC$1,MONTH(基本情報!$C$4),DAY(基本情報!$C$4)),
                       0,
                       DATE(CC$1,MONTH(基本情報!$C$4),DAY(基本情報!$C$4)))),
               IF(AND(DATE(CC$1,MONTH(基本情報!$C$7),DAY(基本情報!$C$7))&lt;=DATE(CC$1,MONTH($G6),DAY($G6)),
                      DATE(CC$1,MONTH($G6),DAY($G6))&lt;DATE(CC$1,MONTH(基本情報!$C$4),DAY(基本情報!$C$4)))=TRUE,
                   DATE(CC$1,MONTH(基本情報!$C$4),DAY(基本情報!$C$4)),
                   IF($G6&gt;DATE(CC$1,MONTH(基本情報!$C$7),DAY(基本情報!$C$7)),
                       0,
                       DATE(CC$1,MONTH(基本情報!$C$7),DAY(基本情報!$C$7))))),
           0)))</f>
        <v>45108</v>
      </c>
      <c r="CE6" s="57">
        <f>IF(AND(OR($V6=4,$V6=5),CD6=EDATE($G6,6)),
       IF(DATE(CC$1,MONTH(基本情報!$C$4),DAY(基本情報!$C$4))&gt;EDATE($G6,6),
           DATE(CC$1,MONTH(基本情報!$C$4),DAY(基本情報!$C$4)),
           0),
       IF(AND(基本情報!$C$3="一斉",基本情報!$C$7="-",
              CD6=EDATE($G6,6),
              DATE(CC$1,MONTH(基本情報!$C$4),DAY(基本情報!$C$4))&gt;EDATE($G6,6)),
           DATE(CC$1,MONTH(基本情報!$C$4),DAY(基本情報!$C$4)),
           0))</f>
        <v>0</v>
      </c>
      <c r="CH6" s="57">
        <f>IF(基本情報!$C$3="法定",
       IF($V6=3,
           IF($G6&lt;=DATE(CG$1,MONTH($G6),DAY($G6)),DATE(CG$1,MONTH($G6),DAY($G6)),0),
           IF($G6&lt;=DATE(CG$1,MONTH(EDATE($G6,6)),DAY(EDATE($G6,6))),DATE(CG$1,MONTH(EDATE($G6,6)),DAY(EDATE($G6,6))),0)),
       IF(基本情報!$C$7="-",
           IF(DATE(CG$1,MONTH(EDATE($G6,6)),DAY(EDATE($G6,6)))=EDATE($G6,6),
               IF(AND(CG$1=YEAR(EDATE($G6,6)),IF(基本情報!$C$12="末",FALSE,DATE(CG$1,MONTH(EDATE($G6,6)),DAY(EDATE($G6,6)))&gt;DATE(CG$1,12,基本情報!$C$12))),
                   0,
                   DATE(CG$1,MONTH(EDATE($G6,6)),DAY(EDATE($G6,6)))),
               IF(EDATE($G6,6)&lt;DATE(CG$1,MONTH(基本情報!$C$4),DAY(基本情報!$C$4)),
                   IF(AND(CG$1-1=YEAR(EDATE($G6,6)),IF(基本情報!$C$12="末",FALSE,DATE(CG$1-1,MONTH(EDATE($G6,6)),DAY(EDATE($G6,6)))&gt;DATE(CG$1-1,12,基本情報!$C$12))),
                       DATE(CG$1-1,MONTH(EDATE($G6,6)),DAY(EDATE($G6,6))),
                       DATE(CG$1,MONTH(基本情報!$C$4),DAY(基本情報!$C$4))),
                   IF($G6&lt;=DATE(CG$1,MONTH(EDATE($G6,6)),DAY(EDATE($G6,6))),DATE(CG$1,MONTH(EDATE($G6,6)),DAY(EDATE($G6,6))),0))),
           IF($G6&lt;=IF(DATE(CG$1,MONTH(基本情報!$C$4),DAY(基本情報!$C$4))
                           &lt;DATE(CG$1,MONTH(基本情報!$C$7),DAY(基本情報!$C$7)),
                             IF(AND(DATE(CG$1,MONTH(基本情報!$C$4),DAY(基本情報!$C$4))&lt;=DATE(CG$1,MONTH($G6),DAY($G6)),
                                   DATE(CG$1,MONTH($G6),DAY($G6))&lt;DATE(CG$1,MONTH(基本情報!$C$7),DAY(基本情報!$C$7)))=TRUE,
                                 DATE(CG$1,MONTH(基本情報!$C$7),DAY(基本情報!$C$7)),
                                 IF($G6&gt;DATE(CG$1,MONTH(基本情報!$C$4),DAY(基本情報!$C$4)),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IF(AND(DATE(CG$1,MONTH(基本情報!$C$7),DAY(基本情報!$C$7))&lt;=DATE(CG$1,MONTH($G6),DAY($G6)),
                                    DATE(CG$1,MONTH($G6),DAY($G6))&lt;DATE(CG$1,MONTH(基本情報!$C$4),DAY(基本情報!$C$4)))=TRUE,
                                 DATE(CG$1,MONTH(基本情報!$C$4),DAY(基本情報!$C$4)),
                                 IF($G6&gt;DATE(CG$1,MONTH(基本情報!$C$7),DAY(基本情報!$C$7)),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IF(AND(DATE(CG$1,MONTH(基本情報!$C$4),DAY(基本情報!$C$4))&lt;=DATE(CG$1,MONTH($G6),DAY($G6)),
                      DATE(CG$1,MONTH($G6),DAY($G6))&lt;DATE(CG$1,MONTH(基本情報!$C$7),DAY(基本情報!$C$7)))=TRUE,
                   DATE(CG$1,MONTH(基本情報!$C$7),DAY(基本情報!$C$7)),
                   IF($G6&gt;DATE(CG$1,MONTH(基本情報!$C$4),DAY(基本情報!$C$4)),
                       0,
                       DATE(CG$1,MONTH(基本情報!$C$4),DAY(基本情報!$C$4)))),
               IF(AND(DATE(CG$1,MONTH(基本情報!$C$7),DAY(基本情報!$C$7))&lt;=DATE(CG$1,MONTH($G6),DAY($G6)),
                      DATE(CG$1,MONTH($G6),DAY($G6))&lt;DATE(CG$1,MONTH(基本情報!$C$4),DAY(基本情報!$C$4)))=TRUE,
                   DATE(CG$1,MONTH(基本情報!$C$4),DAY(基本情報!$C$4)),
                   IF($G6&gt;DATE(CG$1,MONTH(基本情報!$C$7),DAY(基本情報!$C$7)),
                       0,
                       DATE(CG$1,MONTH(基本情報!$C$7),DAY(基本情報!$C$7))))),
           0)))</f>
        <v>45474</v>
      </c>
      <c r="CI6" s="57">
        <f>IF(AND(OR($V6=4,$V6=5),CH6=EDATE($G6,6)),
       IF(DATE(CG$1,MONTH(基本情報!$C$4),DAY(基本情報!$C$4))&gt;EDATE($G6,6),
           DATE(CG$1,MONTH(基本情報!$C$4),DAY(基本情報!$C$4)),
           0),
       IF(AND(基本情報!$C$3="一斉",基本情報!$C$7="-",
              CH6=EDATE($G6,6),
              DATE(CG$1,MONTH(基本情報!$C$4),DAY(基本情報!$C$4))&gt;EDATE($G6,6)),
           DATE(CG$1,MONTH(基本情報!$C$4),DAY(基本情報!$C$4)),
           0))</f>
        <v>0</v>
      </c>
      <c r="CL6" s="57">
        <f>IF(基本情報!$C$3="法定",
       IF($V6=3,
           IF($G6&lt;=DATE(CK$1,MONTH($G6),DAY($G6)),DATE(CK$1,MONTH($G6),DAY($G6)),0),
           IF($G6&lt;=DATE(CK$1,MONTH(EDATE($G6,6)),DAY(EDATE($G6,6))),DATE(CK$1,MONTH(EDATE($G6,6)),DAY(EDATE($G6,6))),0)),
       IF(基本情報!$C$7="-",
           IF(DATE(CK$1,MONTH(EDATE($G6,6)),DAY(EDATE($G6,6)))=EDATE($G6,6),
               IF(AND(CK$1=YEAR(EDATE($G6,6)),IF(基本情報!$C$12="末",FALSE,DATE(CK$1,MONTH(EDATE($G6,6)),DAY(EDATE($G6,6)))&gt;DATE(CK$1,12,基本情報!$C$12))),
                   0,
                   DATE(CK$1,MONTH(EDATE($G6,6)),DAY(EDATE($G6,6)))),
               IF(EDATE($G6,6)&lt;DATE(CK$1,MONTH(基本情報!$C$4),DAY(基本情報!$C$4)),
                   IF(AND(CK$1-1=YEAR(EDATE($G6,6)),IF(基本情報!$C$12="末",FALSE,DATE(CK$1-1,MONTH(EDATE($G6,6)),DAY(EDATE($G6,6)))&gt;DATE(CK$1-1,12,基本情報!$C$12))),
                       DATE(CK$1-1,MONTH(EDATE($G6,6)),DAY(EDATE($G6,6))),
                       DATE(CK$1,MONTH(基本情報!$C$4),DAY(基本情報!$C$4))),
                   IF($G6&lt;=DATE(CK$1,MONTH(EDATE($G6,6)),DAY(EDATE($G6,6))),DATE(CK$1,MONTH(EDATE($G6,6)),DAY(EDATE($G6,6))),0))),
           IF($G6&lt;=IF(DATE(CK$1,MONTH(基本情報!$C$4),DAY(基本情報!$C$4))
                           &lt;DATE(CK$1,MONTH(基本情報!$C$7),DAY(基本情報!$C$7)),
                             IF(AND(DATE(CK$1,MONTH(基本情報!$C$4),DAY(基本情報!$C$4))&lt;=DATE(CK$1,MONTH($G6),DAY($G6)),
                                   DATE(CK$1,MONTH($G6),DAY($G6))&lt;DATE(CK$1,MONTH(基本情報!$C$7),DAY(基本情報!$C$7)))=TRUE,
                                 DATE(CK$1,MONTH(基本情報!$C$7),DAY(基本情報!$C$7)),
                                 IF($G6&gt;DATE(CK$1,MONTH(基本情報!$C$4),DAY(基本情報!$C$4)),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IF(AND(DATE(CK$1,MONTH(基本情報!$C$7),DAY(基本情報!$C$7))&lt;=DATE(CK$1,MONTH($G6),DAY($G6)),
                                    DATE(CK$1,MONTH($G6),DAY($G6))&lt;DATE(CK$1,MONTH(基本情報!$C$4),DAY(基本情報!$C$4)))=TRUE,
                                 DATE(CK$1,MONTH(基本情報!$C$4),DAY(基本情報!$C$4)),
                                 IF($G6&gt;DATE(CK$1,MONTH(基本情報!$C$7),DAY(基本情報!$C$7)),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IF(AND(DATE(CK$1,MONTH(基本情報!$C$4),DAY(基本情報!$C$4))&lt;=DATE(CK$1,MONTH($G6),DAY($G6)),
                      DATE(CK$1,MONTH($G6),DAY($G6))&lt;DATE(CK$1,MONTH(基本情報!$C$7),DAY(基本情報!$C$7)))=TRUE,
                   DATE(CK$1,MONTH(基本情報!$C$7),DAY(基本情報!$C$7)),
                   IF($G6&gt;DATE(CK$1,MONTH(基本情報!$C$4),DAY(基本情報!$C$4)),
                       0,
                       DATE(CK$1,MONTH(基本情報!$C$4),DAY(基本情報!$C$4)))),
               IF(AND(DATE(CK$1,MONTH(基本情報!$C$7),DAY(基本情報!$C$7))&lt;=DATE(CK$1,MONTH($G6),DAY($G6)),
                      DATE(CK$1,MONTH($G6),DAY($G6))&lt;DATE(CK$1,MONTH(基本情報!$C$4),DAY(基本情報!$C$4)))=TRUE,
                   DATE(CK$1,MONTH(基本情報!$C$4),DAY(基本情報!$C$4)),
                   IF($G6&gt;DATE(CK$1,MONTH(基本情報!$C$7),DAY(基本情報!$C$7)),
                       0,
                       DATE(CK$1,MONTH(基本情報!$C$7),DAY(基本情報!$C$7))))),
           0)))</f>
        <v>45839</v>
      </c>
      <c r="CM6" s="57">
        <f>IF(AND(OR($V6=4,$V6=5),CL6=EDATE($G6,6)),
       IF(DATE(CK$1,MONTH(基本情報!$C$4),DAY(基本情報!$C$4))&gt;EDATE($G6,6),
           DATE(CK$1,MONTH(基本情報!$C$4),DAY(基本情報!$C$4)),
           0),
       IF(AND(基本情報!$C$3="一斉",基本情報!$C$7="-",
              CL6=EDATE($G6,6),
              DATE(CK$1,MONTH(基本情報!$C$4),DAY(基本情報!$C$4))&gt;EDATE($G6,6)),
           DATE(CK$1,MONTH(基本情報!$C$4),DAY(基本情報!$C$4)),
           0))</f>
        <v>0</v>
      </c>
    </row>
    <row r="7" spans="1:94">
      <c r="A7" s="19">
        <v>10</v>
      </c>
      <c r="B7" s="19">
        <v>1005</v>
      </c>
      <c r="C7" s="19" t="s">
        <v>185</v>
      </c>
      <c r="G7" s="57">
        <v>42826</v>
      </c>
      <c r="I7" s="56">
        <f>IF($J7&lt;$G7,
      0,
      IF(基本情報!$C$3="法定",
          IF($H7&gt;=10,
              DATEDIF($G7,$J7,"m")/12+0.5,
              DATEDIF($G7,$J7,"m")/12),
          IF(AND(基本情報!$C$7&lt;&gt;"-",基本情報!$C$7&gt;0)=TRUE,
              DATEDIF($G7,$J7,"m")/12+0.5,
              IF(DATE(YEAR($G7),MONTH($G7)+6,DAY($G7))
                &gt;=DATE(有給管理簿!$E$10,MONTH(基本情報!$C$4),DAY(基本情報!$C$4)),
                  DATEDIF($G7,$J7,"m")/12
                    +IF(DATE(YEAR($G7),MONTH($G7)+6,DAY($G7))&lt;DATE(有給管理簿!$E$10,MONTH(基本情報!$C$4),DAY(基本情報!$C$4)),1.5,0.5),
                  DATEDIF($G7,$J7,"m")/12
                    +IF(DATE(YEAR($G7),MONTH($G7)+6,DAY($G7))
                      =DATE(YEAR(DATE(YEAR($G7),MONTH($G7)+6,DAY($G7))),MONTH(基本情報!$C$4),DAY(基本情報!$C$4)),0,1)))))</f>
        <v>9.5</v>
      </c>
      <c r="J7" s="57">
        <f>IF(OR(有給管理簿!$E$10
         &gt;=YEAR(DATE(YEAR($G7),MONTH($G7)+6,DAY($G7)))
           -IF(AND(OR($V7=6,$V7=7),YEAR($G7)&lt;YEAR(DATE(YEAR($G7),MONTH($G7)+6,DAY($G7)))),1,0),
         AND(基本情報!$C$3="法定",$H7&gt;=10,有給管理簿!$E$10&gt;=YEAR($G7))),
       IF(基本情報!$C$3="法定",
           IF(AND(($F7&gt;0)=FALSE,$H7&gt;=10),
               DATE(有給管理簿!$E$10,MONTH($G7),DAY($G7)),
               IF(MONTH($G7)&gt;6,
                   DATE(有給管理簿!$E$10-1,MONTH($G7)+6,DAY($G7)),
                   DATE(有給管理簿!$E$10,MONTH($G7)+6,DAY($G7)))),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IF(AND(DATE(有給管理簿!$E$10,MONTH(基本情報!$C$4),DAY(基本情報!$C$4))&lt;=DATE(有給管理簿!$E$10,MONTH($G7),DAY($G7)),
                                     DATE(有給管理簿!$E$10,MONTH($G7),DAY($G7))&lt;DATE(有給管理簿!$E$10,MONTH(基本情報!$C$7),DAY(基本情報!$C$7)))
                                       =TRUE,
                           DATE(有給管理簿!$E$10,MONTH(基本情報!$C$7),DAY(基本情報!$C$7)),
                           IF($G7&gt;DATE(有給管理簿!$E$10,MONTH(基本情報!$C$4),DAY(基本情報!$C$4)),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IF(AND(DATE(有給管理簿!$E$10,MONTH(基本情報!$C$7),DAY(基本情報!$C$7))&lt;=DATE(有給管理簿!$E$10,MONTH($G7),DAY($G7)),
                                     DATE(有給管理簿!$E$10,MONTH($G7),DAY($G7))&lt;DATE(有給管理簿!$E$10,MONTH(基本情報!$C$4),DAY(基本情報!$C$4)))
                                       =TRUE,
                           DATE(有給管理簿!$E$10,MONTH(基本情報!$C$4),DAY(基本情報!$C$4)),
                           IF($G7&gt;DATE(有給管理簿!$E$10,MONTH(基本情報!$C$7),DAY(基本情報!$C$7)),
                               0,
                               DATE(有給管理簿!$E$10,MONTH(基本情報!$C$7),DAY(基本情報!$C$7))))),
                   IF(OR(YEAR(DATE(YEAR($G7),MONTH($G7)+6,DAY($G7)))&gt;有給管理簿!$E$10,
                            AND(YEAR(DATE(YEAR($G7),MONTH($G7)+6,DAY($G7)))=有給管理簿!$E$10,
                                     MONTH(DATE(YEAR($G7),MONTH($G7)+6,DAY($G7)))&gt;=有給管理簿!$F$10))=TRUE,
                       DATE(YEAR($G7),MONTH($G7)+6,DAY($G7)),
                       IF(DATE(有給管理簿!$E$10,MONTH(基本情報!$C$4),DAY(基本情報!$C$4))&gt;DATE(YEAR($G7),MONTH($G7)+6,DAY($G7)),
                           DATE(有給管理簿!$E$10,MONTH(基本情報!$C$4),DAY(基本情報!$C$4)),
                           DATE(YEAR($G7),MONTH($G7)+6,DAY($G7)))))),
       0)</f>
        <v>46296</v>
      </c>
      <c r="K7" s="19">
        <f>IF($J7=0,
       "-",
       IF(基本情報!$C$12="末",
           MONTH($J7),
           IF(DAY($J7)&lt;=基本情報!$C$12,
               MONTH($J7),
               IF(MONTH($J7)+1=13,1,MONTH($J7)+1))))</f>
        <v>10</v>
      </c>
      <c r="L7" s="19">
        <f>HLOOKUP(IF(AND(OR(基本情報!$C$3="法定", AND(基本情報!$C$3="一斉",EDATE($G7,6)=$J7)),$K7&lt;MONTH($J7)),$I7-1,$I7),
     付与日数一覧!$O$3:$W$8,2+$F7,1)
  +IF(基本情報!$C$3="一斉",
    IF(AND(基本情報!$C$7&lt;&gt;"-",基本情報!$C$7&gt;0)=FALSE,
        IF(OR(有給管理簿!$E$10=YEAR(DATE(YEAR($G7),MONTH($G7)+6,DAY($G7))),
               IF(基本情報!$C$12="末",
                   FALSE,
                   有給管理簿!$E$10=IF(DATE(YEAR($G7),MONTH($G7)+6,DAY($G7))&gt;DATE(YEAR(DATE(YEAR($G7),MONTH($G7)+6,DAY($G7))),12,基本情報!$C$12),
                                                        YEAR(DATE(YEAR($G7),MONTH($G7)+6,DAY($G7)))+1,
                                                        YEAR(DATE(YEAR($G7),MONTH($G7)+6,DAY($G7)))))),
            IF(DATE(有給管理簿!$E$10,MONTH(基本情報!$C$4),DAY(基本情報!$C$4))&gt;DATE(YEAR($G7),MONTH($G7)+6,DAY($G7)),
                HLOOKUP(0.5,付与日数一覧!$O$3:$W$8,2+$F7,1),
                0),
            0),
        0),
    0)</f>
        <v>20</v>
      </c>
      <c r="M7" s="19">
        <f ca="1">IF(有給管理簿!$F$10
     &lt;IF(基本情報!$C$12="末",MONTH($Z7),IF(DAY($Z7)&lt;=基本情報!$C$12,MONTH($Z7),IF(MONTH($Z7)+1=13,1,MONTH($Z7)+1))),
       IF(有給管理簿!$E$10-1&lt;有給管理簿!$AH$1,
           0,
           IF(AND(基本情報!$C$3="一斉",基本情報!$C$7="-"),
               IF(OR(AND(YEAR(EDATE($G7,6))=YEAR($J7),$J7=DATE(YEAR(EDATE($G7,6)),MONTH(基本情報!$C$4),DAY(基本情報!$C$4))),
                     AND(基本情報!$C$12&lt;&gt;"末",MONTH(EDATE($G7,6))=12,DAY(EDATE($G7,6))&gt;基本情報!$C$12,有給管理簿!$E$10=YEAR(EDATE($G7,6))+1)),
                   INDEX($AQ$1:$BN7,ROW(),MATCH(有給管理簿!$E$10,$AQ$1:$BN$1,0)+3),
                   INDEX($AQ$1:$BN7,ROW(),MATCH(有給管理簿!$E$10-1,$AQ$1:$BN$1,0)+3)),
               INDEX($AQ$1:$BN7,ROW(),MATCH(有給管理簿!$E$10-1,$AQ$1:$BN$1,0)+3))),
           IF(有給管理簿!$E$10&lt;有給管理簿!$AH$1,
               0,
               INDEX($AQ$1:$BN7,ROW(),MATCH(有給管理簿!$E$10,$AQ$1:$BN$1,0)+3)))</f>
        <v>20</v>
      </c>
      <c r="N7" s="19">
        <f ca="1">IF(有給管理簿!$F$10&lt;IF(基本情報!$C$12="末",MONTH($Z7),IF(DAY($Z7)&lt;=基本情報!$C$12,MONTH($Z7),IF(MONTH($Z7)+1=13,1,MONTH($Z7)+1))),
    IF(有給管理簿!$E$10-1&lt;有給管理簿!$AH$1,
      0,
      INDEX($AQ$1:$BN7,ROW(),MATCH(有給管理簿!$E$10-1,$AQ$1:$BN$1,0)+1)),
    INDEX($AQ$1:$BN7,ROW(),MATCH(有給管理簿!$E$10,$AQ$1:$BN$1,0)+1))</f>
        <v>20</v>
      </c>
      <c r="O7" s="19" t="e">
        <f ca="1">IF(AND($AI7&lt;&gt;"-",$AI7&gt;0,EOMONTH(DATE(有給管理簿!$E$10,有給管理簿!$F$10,1),0)&lt;$AI7),
       IF(EOMONTH(DATE(有給管理簿!$E$10,有給管理簿!$F$10,1),0)&lt;$G7,0,$AJ7),
       IF($G7&gt;EOMONTH(DATE(有給管理簿!$E$10,有給管理簿!$F$10,1),0),
           0,
           IF(AND($AI7&lt;&gt;"-",$AI7&gt;0,
                  OR(AND($AA7&lt;=$AI7,$AI7&lt;=$AB7,$AI7&lt;=EOMONTH(DATE(有給管理簿!$E$10,有給管理簿!$F$10,1),0)),
                    AND($AA7=0,$AM7&gt;=EOMONTH(DATE(有給管理簿!$E$10,有給管理簿!$F$10,1),0)),
                    AND(OR($V7=4,$V7=5),EDATE($G7,6)&gt;DATE(YEAR(EDATE($G7,6)),MONTH(基本情報!$C$4),DAY(基本情報!$C$4)),
                    AND($AE7=1,DATE(YEAR(EDATE($G7,6))+2,MONTH(基本情報!$C$4),DAY(基本情報!$C$4))&gt;DATE(有給管理簿!$E$10,有給管理簿!$F$10,1))),
                    AND(OR($V7=4,$V7=5),$AF7=1,EDATE($G7,6)&lt;DATE(YEAR(EDATE($G7,6)),MONTH(基本情報!$C$4),DAY(基本情報!$C$4)),
                      DATE(YEAR(EDATE($G7,6))+2,MONTH(基本情報!$C$4),DAY(基本情報!$C$4))&gt;DATE(有給管理簿!$E$10,有給管理簿!$F$10,1))))=TRUE,
               $AJ7-$AO7
                 +IF(AND(OR($V7=4,$V7=5),
                          EDATE($G7,6)&lt;=$AI7,
                          $AI7&lt;IF(DATE(YEAR($G7),MONTH($G7)+6,DAY($G7))
                                       &gt;=DATE(YEAR(EDATE($G7,6)),MONTH(基本情報!$C$4),DAY(基本情報!$C$4)),
                                         DATE(YEAR(EDATE($G7,6))+1,MONTH(基本情報!$C$4),DAY(基本情報!$C$4)),
                                         DATE(YEAR(EDATE($G7,6)),MONTH(基本情報!$C$4),DAY(基本情報!$C$4)))),
                     IF(IF(DATE(YEAR($G7),MONTH($G7)+6,DAY($G7))
                            &gt;=DATE(YEAR(EDATE($G7,6)),MONTH(基本情報!$C$4),DAY(基本情報!$C$4)),
                              DATE(YEAR(EDATE($G7,6))+1,MONTH(基本情報!$C$4),DAY(基本情報!$C$4)),
                              DATE(YEAR(EDATE($G7,6)),MONTH(基本情報!$C$4),DAY(基本情報!$C$4)))
                       &lt;=EOMONTH(DATE(有給管理簿!$E$10,有給管理簿!$F$10,1),0),HLOOKUP(1.5,付与日数一覧!$O$3:$W$8,2+$F7,1),0),
                     0)
                     -IF(OR(AND(OR($V7=4,$V7=5),EDATE($G7,6)&lt;DATE(YEAR(EDATE($G7,6)),MONTH(基本情報!$C$4),DAY(基本情報!$C$4)),$AI7&lt;DATE(YEAR(EDATE($G7,6)),MONTH(基本情報!$C$4),DAY(基本情報!$C$4)),
                                  OR(AND(OR($AF7=2,$AF7=3,$AF7=4),DATE(YEAR(EDATE($G7,6)),MONTH(基本情報!$C$4),DAY(基本情報!$C$4))&lt;=DATE(有給管理簿!$E$10,有給管理簿!$F$10,1)),
                                    AND(OR($AE7=2,$AE7=3,$AE7=4),DATE(YEAR(EDATE($G7,6))+1,MONTH(基本情報!$C$4),DAY(基本情報!$C$4))&gt;DATE(有給管理簿!$E$10,有給管理簿!$F$10,1)))),
                             AND(OR($V7=4,$V7=5),EDATE($G7,6)&gt;DATE(YEAR(EDATE($G7,6)),MONTH(基本情報!$C$4),DAY(基本情報!$C$4)),$AI7&lt;DATE(YEAR(EDATE($G7,6))+1,MONTH(基本情報!$C$4),DAY(基本情報!$C$4)),
                               OR(AND($AF7=1,DATE(YEAR(EDATE($G7,6))+1,MONTH(基本情報!$C$4),DAY(基本情報!$C$4))&lt;=DATE(有給管理簿!$E$10,有給管理簿!$F$10,1)),
                                 AND($AE7=1,DATE(YEAR(EDATE($G7,6))+2,MONTH(基本情報!$C$4),DAY(基本情報!$C$4))&gt;DATE(有給管理簿!$E$10,有給管理簿!$F$10,1),有給管理簿!$E$10&lt;&gt;YEAR(EDATE($G7,6))+1)))),
                           HLOOKUP(1.5,付与日数一覧!$O$3:$W$8,2+$F7,1),
                           0),
               IF(OR(AND($J7=0,$H7&gt;0),
                      AND(IF(OR($V7=6,$V7=7),IF($G7&lt;DATE(YEAR($G7),MONTH($J7),DAY($J7)),
                                                                            DATE(YEAR($G7),MONTH($J7),DAY($J7)),
                                                                            DATE(YEAR($G7)+1,MONTH($J7),DAY($J7)))
                                                                              &gt;EOMONTH(DATE(有給管理簿!$E$10,有給管理簿!$F$10,1),0),FALSE)),
                       AND($V7&lt;&gt;3,$V7&lt;&gt;6,$V7&lt;&gt;7,EDATE($G7,6)
                                                                                   &gt;EOMONTH(DATE(有給管理簿!$E$10,IF(AND(基本情報!$C$3="法定",MONTH($J7)&lt;$K7),
                                                                                                                                                     有給管理簿!$F$10-1,有給管理簿!$F$10),1),0)))=TRUE,
                      $H7
                        -IF(ISERROR(MATCH($A7,有給管理簿!$A:$A,0))=TRUE,
                            0,
                            SUMIFS(INDIRECT("有給管理簿!R" &amp; MATCH($A7,有給管理簿!$A:$A,0) &amp; "C35:R" &amp; MATCH($A7,有給管理簿!$A:$A,0) &amp; "C2239",0),
                                有給管理簿!$AI$11:$CHC$11,"&gt;="&amp;$G7,
                                有給管理簿!$AI$11:$CHC$11,"&lt;="&amp;EOMONTH(DATE(有給管理簿!$E$10,有給管理簿!$F$10,1),0))),
                      IF(AND(IF(AND(基本情報!$C$3="一斉",基本情報!$C$7="-",MONTH(EDATE($G7,6))=12,DAY($G7)&gt;基本情報!$C$12,有給管理簿!$E$10&lt;YEAR(EDATE($G7,6))+2),
                                        DATE(有給管理簿!$E$10,MONTH(基本情報!$C$4),DAY(基本情報!$C$4)),
                                        $J7)
                                      &gt;EOMONTH(DATE(有給管理簿!$E$10,IF(AND(基本情報!$C$3="法定",MONTH($J7)&lt;$K7),有給管理簿!$F$10-1,有給管理簿!$F$10),1),0),
                               OR($V7=3,
                                 AND(AND(AND(基本情報!$C$3="一斉",基本情報!$C$7="-")=FALSE,EDATE($G7,6)&lt;$J7,$J7&lt;=EDATE($G7,12))=FALSE,
                                   YEAR($J7)&gt;YEAR(DATE(YEAR($G7),MONTH($G7)+6,DAY($G7)))
                                                         +IF(IF(基本情報!$C$12="末",FALSE,DATE(YEAR(EDATE($G7,6)),MONTH(EDATE($G7,6)),DAY(EDATE($G7,6)))&gt;DATE(YEAR(EDATE($G7,6)),12,基本情報!$C$12)),1,0)
                                                         -IF(AND(OR($V7=6,$V7=7),YEAR($G7)&lt;YEAR(EDATE($G7,6))),1,0))),
                               AND(OR(基本情報!$C$3="法定", AND(基本情報!$C$3="一斉",EDATE($G7,6)=$J7)),$K7&lt;MONTH($J7))=FALSE),
                          IF(ISERROR(MATCH(有給管理簿!$E$10-1,$AQ$1:$BN$1,0))=TRUE,
                              0,
                              INDEX($AQ$1:$BN7,ROW(),MATCH(有給管理簿!$E$10-1,$AQ$1:$BN$1,0))
                                -IF(AND(基本情報!$C$3="一斉",基本情報!$C$7="-",$J7&lt;DATE(YEAR($J7),MONTH(基本情報!$C$4),DAY(基本情報!$C$4)),AND($AF7&lt;&gt;2,$AF7&lt;&gt;3,$AF7&lt;&gt;4)),
                                    HLOOKUP($I7,付与日数一覧!$O$3:$W$8,2+$F7,1),
                                    0)
                                +IF(AND($Y7&lt;&gt;"-",$Y7&lt;&gt;5,MONTH(基本情報!$C$4)&gt;MONTH(EDATE($G7,6)))=TRUE,
                                    0,
                                    INDEX($AQ$1:$BN7,ROW(),MATCH(有給管理簿!$E$10-1,$AQ$1:$BN$1,0)+1))
                                -$S7),
                          IF(AND(OR($AF7=2,$AE7=2),IF(EDATE($G7,6)&lt;DATE(YEAR(EDATE($G7,6)),MONTH(基本情報!$C$4),DAY(基本情報!$C$4)),
                                                      EOMONTH(DATE(YEAR(EDATE($G7,6)),MONTH(基本情報!$C$4),DAY(基本情報!$C$4)),-1),
                                                      EOMONTH(DATE(YEAR(EDATE($G7,6))+1,MONTH(基本情報!$C$4),DAY(基本情報!$C$4)),-1))
                                                        &gt;DATE(有給管理簿!$E$10,有給管理簿!$F$10,1)),0,INDEX($AQ$1:$BN7,ROW(),MATCH(有給管理簿!$E$10,$AQ$1:$BN$1,0)))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&lt;DATE(YEAR($J7),MONTH(基本情報!$C$4),DAY(基本情報!$C$4)),
                                  AND($AF7&lt;&gt;2,$AF7&lt;&gt;3,$AF7&lt;&gt;4,$AE7&lt;&gt;2,$AE7&lt;&gt;3,$AE7&lt;&gt;4)),
                                HLOOKUP($I7,付与日数一覧!$O$3:$W$8,2+$F7,1),
                                0)
                            +IF(AND($Y7&lt;&gt;"-",$Y7&lt;&gt;5,
                                     EDATE($G7,6)&lt;EOMONTH(DATE(有給管理簿!$E$10,有給管理簿!$F$10,1),0),
                                     AND(基本情報!$C$3="一斉",基本情報!$C$7="-",
                                       DATE(YEAR($G7),MONTH($G7)+6,DAY($G7))
                                         =DATE(YEAR(EDATE($G7,6)),MONTH(基本情報!$C$4),DAY(基本情報!$C$4))))=TRUE,
                                0,
                                INDEX($AQ$1:$BN7,ROW(),MATCH(有給管理簿!$E$10,$AQ$1:$BN$1,0)+1))
                            -$S7)))))</f>
        <v>#N/A</v>
      </c>
      <c r="P7" s="57" t="e">
        <f>IF($AF7 = 4,
       0,
       IF($AF7 = 3,
           DATE(YEAR($G7),MONTH($G7)+6,DAY($G7)),
           IF($AF7 = 2,
               DATE(YEAR(DATE(YEAR($G7)+IF(IF(基本情報!$C$12="末",FALSE,DATE(YEAR(EDATE($G7,6)),MONTH(EDATE($G7,6)),DAY(EDATE($G7,6)))&gt;DATE(YEAR(EDATE($G7,6)),12,基本情報!$C$12)),1,0),
                 MONTH($G7)+6,DAY($G7))),MONTH(基本情報!$C$4),DAY(基本情報!$C$4)),
               IF($AF7 = 1,
                   0,
                   $J7))))</f>
        <v>#N/A</v>
      </c>
      <c r="Q7" s="50" t="e">
        <f>IF($P7=0,
       "-",
       IF(基本情報!$C$12="末",
           MONTH($P7),
           IF(DAY($P7)&lt;=基本情報!$C$12,
               MONTH($P7),
               IF(MONTH($P7)+1=13,1,MONTH($P7)+1))))</f>
        <v>#N/A</v>
      </c>
      <c r="R7" s="50" t="e">
        <f>INDEX($AQ$1:$BN7,ROW(),MATCH(有給管理簿!$E$10,$AQ$1:$BN$1,0))</f>
        <v>#N/A</v>
      </c>
      <c r="S7" s="19" t="e">
        <f ca="1">IF(ISERROR(MATCH($A7,有給管理簿!$A:$A,0))=TRUE,
       0,
       SUMIFS(INDIRECT("有給管理簿!R" &amp; MATCH($A7,有給管理簿!$A:$A,0) &amp; "C35:R" &amp; MATCH($A7,有給管理簿!$A:$A,0) &amp; "C2239",0),
           有給管理簿!$AI$11:$CHC$11,"&gt;="&amp;IF(AND($AA7=0,EOMONTH(DATE(有給管理簿!$E$10,有給管理簿!$F$10,1),0)&gt;$J7),$J7,$AA7),
           有給管理簿!$AI$11:$CHC$11,"&lt;="&amp;EOMONTH(DATE(有給管理簿!$E$10,有給管理簿!$F$10,1),0))
         -IF(AND(基本情報!$C$3="一斉",基本情報!$C$7="-",$AA7&lt;=$AI7,
                 EDATE($G7,6)&gt;DATE(YEAR(EDATE($G7,6)),MONTH(基本情報!$C$4),DAY(基本情報!$C$4)),
                 IF($J7&gt;$AB7,YEAR($J7)-1,YEAR($J7))=YEAR(EDATE($G7,6))+1,
                 EOMONTH(DATE(有給管理簿!$E$10,有給管理簿!$F$10,1),0)&gt;IF($J7&gt;$AB7,DATE(YEAR($J7)-1,MONTH($J7),DAY($J7)),$J7)),
               SUMIFS(INDIRECT("有給管理簿!R" &amp; MATCH($A7,有給管理簿!$A:$A,0) &amp; "C35:R" &amp; MATCH($A7,有給管理簿!$A:$A,0) &amp; "C2239",0),
                   有給管理簿!$AI$11:$CHC$11,"&gt;="&amp;EDATE($G7,6),
                   有給管理簿!$AI$11:$CHC$11,"&lt;="&amp;IF($J7&gt;$AB7,DATE(YEAR($J7)-1,MONTH($J7),DAY($J7)),$J7)-1),
               0))</f>
        <v>#N/A</v>
      </c>
      <c r="T7" s="19">
        <f ca="1">IF(ISERROR(MATCH($A7,有給管理簿!$A:$A,0))=TRUE,
       0,
       SUMIFS(INDIRECT("有給管理簿!R" &amp; MATCH($A7,有給管理簿!$A:$A,0) &amp; "C35:R" &amp; MATCH($A7,有給管理簿!$A:$A,0) &amp; "C2239",0),
           有給管理簿!$AI$11:$CHC$11,"&gt;="&amp;IF(AND($AA7=0,EOMONTH(DATE(有給管理簿!$E$10,有給管理簿!$F$10,1),0)&gt;$J7),$J7,$AA7),
           有給管理簿!$AI$11:$CHC$11,"&lt;="&amp;EOMONTH(DATE(有給管理簿!$E$10,有給管理簿!$F$10,1),0)))</f>
        <v>0</v>
      </c>
      <c r="U7" s="19" t="e">
        <f ca="1">IF(HLOOKUP($I7,付与日数一覧!$O$3:$W$8,2+$F7,1)&lt;IF(基本情報!$C$10=TRUE,
                                                                                        IF($L7&lt;$S7,0,$L7-$S7),
                                                                                        IF(SUM($L7,$N7)&lt;$S7,0,SUM($L7,$N7)-$S7)),
    HLOOKUP($I7,付与日数一覧!$O$3:$W$8,2+$F7,1),
    IF(基本情報!$C$10=TRUE,
      IF($L7&lt;$S7,0,$L7-$S7),
      IF(SUM($L7,$N7)&lt;$S7,0,SUM($L7,$N7)-$S7)))</f>
        <v>#N/A</v>
      </c>
      <c r="V7" s="50">
        <f>IF($F7&gt;0,
       1,
       IF(基本情報!$C$3="法定",
           IF($H7&gt;=10,3,IF(AND(0&lt;$H7,$H7&lt;10)=TRUE,2,1)),
           IF(AND(基本情報!$C$7&lt;&gt;"-",基本情報!$C$7&gt;0)=FALSE,
               IF($H7&gt;0,5,4),
               IF($H7&gt;0,7,6))))</f>
        <v>1</v>
      </c>
      <c r="W7" s="57" t="e">
        <f>IF($AF7 = 4,
       0,
       IF($AF7 = 3,
           IF(EOMONTH(EDATE($G7,6),-1)&gt;DATE(有給管理簿!$E$10,有給管理簿!$F$10,DAY($G7)),
               0,
               EDATE($G7,6)),
           IF($AF7 = 2,
               IF(EOMONTH(DATE(YEAR(EDATE($G7,6)),MONTH(基本情報!$C$4),DAY(基本情報!$C$4)),-1)&gt;DATE(有給管理簿!$E$10,有給管理簿!$F$10,DAY(基本情報!$C$4)),
                   0,
                   DATE(YEAR(EDATE($G7,6))+IF(IF(基本情報!$C$12="末",FALSE,DATE(YEAR(EDATE($G7,6)),MONTH(EDATE($G7,6)),DAY(EDATE($G7,6)))&gt;DATE(YEAR(EDATE($G7,6)),12,基本情報!$C$12)),1,0),
                     MONTH(基本情報!$C$4),DAY(基本情報!$C$4))),
               IF($AF7 = 1,
                   IF(AND($V7&lt;&gt;4,$V7&lt;&gt;5),
                       IF($J7=0,0,IF(EDATE($J7,-12)&lt;=$G7,
                                                 0,
                                                 IF($J7-1&lt;DATE(有給管理簿!$E$10,有給管理簿!$F$10,DAY($J7)),
                                                     0,
                                                     EDATE($J7,-12)))),
                       IF($AE7 = 4,
                           0,
                           IF($AE7 = 3,
                               IF(EOMONTH(EDATE(EDATE($G7,6),12)-1,0)&lt;DATE(有給管理簿!$E$10,有給管理簿!$F$10,DAY($G7)),
                                   0,
                                   EDATE($G7,6)),
                               IF($AE7 = 2,
                                   IF(EOMONTH(EDATE(DATE(YEAR(EDATE($G7,6)),MONTH(基本情報!$C$4),DAY(基本情報!$C$4)),12)-1,0)&gt;DATE(有給管理簿!$E$10,有給管理簿!$F$10,DAY(基本情報!$C$4)),
                                       0,
                                       DATE(YEAR(EDATE($G7,6)),MONTH(基本情報!$C$4),DAY(基本情報!$C$4))),
                                   IF($AE7 = 1,
                                       0,
                                       IF($J7=0,0,IF(EDATE($J7,-12)&lt;=EDATE($G7,6),IF($J7=EDATE($G7,6),0,EDATE($G7,6)),EDATE($J7,-12)))))))),
                   IF($AE7 = 4,
                       IF($J7&gt;DATE(有給管理簿!$E$10,有給管理簿!$F$10,DAY(基本情報!$C$4)),
                           0,
                           $J7),
                       IF($AE7 = 3,
                           IF(EOMONTH(DATE(YEAR($G7)+1,MONTH($G7)+6,DAY($G7)-1),0)&lt;DATE(有給管理簿!$E$10,有給管理簿!$F$10,DAY($G7)),
                               IF($J7&gt;DATE(有給管理簿!$E$10,有給管理簿!$F$10,1),
                                   0,
                                   $J7),
                               EDATE($G7,6)),
                           IF($AE7 = 2,
                               IF($J7-1&lt;DATE(有給管理簿!$E$10,有給管理簿!$F$10,DAY(基本情報!$C$4)),
                                   $J7,
                                   IF($J7=0,0,EDATE($J7,-12))),
                               IF($AE7 = 1,
                                   IF(EOMONTH($J7,-1)&gt;DATE(有給管理簿!$E$10,有給管理簿!$F$10,DAY($J7)),
                                       0,
                                       IF($J7&gt;IF(基本情報!$C$12="末",EOMONTH(DATE(有給管理簿!$E$10,有給管理簿!$F$10,1),0),DATE(有給管理簿!$E$10,有給管理簿!$F$10,基本情報!$C$12)),0,$J7)),
                                   IF(AND(OR($V7=4,$V7=5),
                                         AND(MONTH(EDATE($G7,6))=MONTH(基本情報!$C$4),DAY($G7)=DAY(基本情報!$C$4))=FALSE)=TRUE,
                                       IF(IF(DATE(YEAR(EDATE($G7,6)),MONTH(基本情報!$C$4),DAY(基本情報!$C$4))
                                             &gt;EDATE($G7,6),
                                               DATE(YEAR(EDATE($G7,6))+1,MONTH(基本情報!$C$4),DAY(基本情報!$C$4))-1,
                                               DATE(YEAR(EDATE($G7,6))+2,MONTH(基本情報!$C$4),DAY(基本情報!$C$4))-1)
                                         &gt;DATE(有給管理簿!$E$10,有給管理簿!$F$10,DAY(基本情報!$C$4)),
                                           IF(YEAR(EDATE($G7,6))&lt;=有給管理簿!$E$10,EDATE($G7,6),0),
                                           IF($J7&gt;DATE(有給管理簿!$E$10,有給管理簿!$F$10,DAY($J7)),
                                               IF(DATE(YEAR($J7)-1,MONTH($J7),DAY($J7))&lt;$G7,
                                                   0,
                                                   DATE(YEAR($J7)-1,MONTH($J7),DAY($J7))),
                                               $J7)),
                                       IF($J7&gt;DATE(有給管理簿!$E$10,IF(AND(基本情報!$C$3="法定",OR(MONTH($J7)&lt;$K7,AND(MONTH($J7)=12,$K7=1))),
                                                                                                     有給管理簿!$F$10-1,有給管理簿!$F$10),DAY($J7)),
                                          IF(DATE(YEAR($J7)-1,MONTH($J7),DAY($J7))&lt;$G7,
                                               0,
                                               IF(AND($V7&lt;&gt;3,$V7&lt;&gt;6,$V7&lt;&gt;7,DATE(YEAR($J7)-1,MONTH($J7),DAY($J7))&lt;EDATE($G7,6)),
                                                   EDATE($G7,6),
                                                   DATE(YEAR($J7)-1,MONTH($J7),DAY($J7)))),
                                           $J7))))))))))</f>
        <v>#N/A</v>
      </c>
      <c r="X7" s="57" t="e">
        <f>IF($AF7 = 4,
       0,
       IF($AF7 = 3,
           IF(EOMONTH(EDATE($G7,6),-1)&gt;DATE(有給管理簿!$E$10,有給管理簿!$F$10,DAY($G7)),
               0,
               EDATE(EDATE($G7,6),12)-1),
           IF($AF7 = 2,
               IF(EOMONTH(DATE(YEAR(EDATE($G7,6)),MONTH(基本情報!$C$4),DAY(基本情報!$C$4)),-1)&gt;DATE(有給管理簿!$E$10,有給管理簿!$F$10,DAY(基本情報!$C$4)),
                   0,
                   EDATE(DATE(YEAR(EDATE($G7,6))+IF(IF(基本情報!$C$12="末",FALSE,DATE(YEAR(EDATE($G7,6)),MONTH(EDATE($G7,6)),DAY(EDATE($G7,6)))&gt;DATE(YEAR(EDATE($G7,6)),12,基本情報!$C$12)),1,0),
                     MONTH(基本情報!$C$4),DAY(基本情報!$C$4)),12)-1),
               IF($AF7 = 1,
                   IF(AND($V7&lt;&gt;4,$V7&lt;&gt;5),
                       IF($J7=0,0,IF(EDATE($J7,-12)&lt;=$G7,
                                                 0,
                                                 IF($J7-1&lt;DATE(有給管理簿!$E$10,有給管理簿!$F$10,DAY($J7)),
                                                     0,
                                                     $J7-1))),
                       IF($AE7 = 4,
                           0,
                           IF($AE7 = 3,
                               IF(EOMONTH(EDATE(EDATE($G7,6),12)-1,0)&lt;DATE(有給管理簿!$E$10,有給管理簿!$F$10,DAY($G7)),
                                   0,
                                   EDATE(EDATE($G7,6),12)-1),
                               IF($AE7 = 2,
                                   IF(EOMONTH(EDATE(DATE(YEAR(EDATE($G7,6)),MONTH(基本情報!$C$4),DAY(基本情報!$C$4)),12)-1,0)&gt;DATE(有給管理簿!$E$10,有給管理簿!$F$10,DAY(基本情報!$C$4)),
                                       0,
                                       EDATE(DATE(YEAR(EDATE($G7,6)),MONTH(基本情報!$C$4),DAY(基本情報!$C$4)),12)-1),
                                   IF($AE7 = 1,
                                       0,
                                       IF($J7-1&lt;=EDATE($G7,18)-1,IF(EDATE($J7,12)-1=EDATE($G7,18)-1,0,EDATE($G7,18)-1),$J7-1)))))),
                   IF($AE7 = 4,
                       IF($J7&gt;DATE(有給管理簿!$E$10,有給管理簿!$F$10,1),
                           0,
                           EDATE($J7,12)-1),
                       IF($AE7 = 3,
                           IF(EOMONTH(DATE(YEAR($G7)+1,MONTH($G7)+6,DAY($G7)-1),0)&lt;DATE(有給管理簿!$E$10,有給管理簿!$F$10,DAY($G7)),
                               IF($J7&gt;DATE(有給管理簿!$E$10,有給管理簿!$F$10,1),
                                   0,
                                   EDATE($J7,12)-1),
                               EDATE(EDATE($G7,6),12)-1),
                           IF($AE7 = 2,
                               IF($J7-1&lt;DATE(有給管理簿!$E$10,有給管理簿!$F$10,DAY(基本情報!$C$4)),
                                   EDATE($J7,12)-1,
                                   $J7-1),
                               IF($AE7 = 1,
                                   IF(EOMONTH($J7,-1)&gt;DATE(有給管理簿!$E$10,有給管理簿!$F$10,DAY($J7)),
                                       0,
                                       IF(EDATE($J7,12)-1&gt;IF(基本情報!$C$12="末",EOMONTH(DATE(有給管理簿!$E$10,有給管理簿!$F$10,1),12)-1,EDATE(DATE(有給管理簿!$E$10,有給管理簿!$F$10,基本情報!$C$12),12)-1),0,EDATE($J7,12)-1)),
                                   IF($W7=0,
                                       0,
                                       IF(AND(OR($V7=4,$V7=5),
                                              IF(ISERROR(MATCH(有給管理簿!$E$10+1,$BQ$1:$CM$1,0)),0,INDEX($BQ$1:$CM7,ROW(),MATCH(有給管理簿!$E$10+1,$BQ$1:$CM$1,0)))=0,
                                              AND(MONTH(EDATE($G7,6))=MONTH(基本情報!$C$4),DAY($G7)=DAY(基本情報!$C$4))=FALSE)=TRUE,
                                           IF(DATE(YEAR(EDATE($G7,6)),MONTH(基本情報!$C$4),DAY(基本情報!$C$4))
                                               &gt;EDATE($G7,6),
                                               IF($W7&lt;DATE(YEAR(EDATE($G7,6))+1,MONTH(基本情報!$C$4),DAY(基本情報!$C$4))-1,
                                                   DATE(YEAR(EDATE($G7,6))+1,MONTH(基本情報!$C$4),DAY(基本情報!$C$4))-1,
                                                   DATE(YEAR($W7),MONTH($W7)+12,DAY($W7))-1),
                                               IF($W7&lt;DATE(YEAR(EDATE($G7,6))+2,MONTH(基本情報!$C$4),DAY(基本情報!$C$4))-1,
                                                   DATE(YEAR(EDATE($G7,6))+2,MONTH(基本情報!$C$4),DAY(基本情報!$C$4))-1,
                                                   DATE(YEAR($W7),MONTH($W7)+12,DAY($W7))-1)),
                                           DATE(YEAR($W7),MONTH($W7)+12,DAY($W7))-1))))))))))</f>
        <v>#N/A</v>
      </c>
      <c r="Y7" s="58" t="e">
        <f>IF(OR($L7&lt;10,
           $W7=0,
           AND($I7&lt;=0.5,有給管理簿!$F$10&lt;$K7),
           $G7&gt;DATE(有給管理簿!$E$10,有給管理簿!$F$10,1),
           AND($W7=DATE(YEAR($G7),MONTH($G7)+6,DAY($G7)),$W7&gt;EOMONTH(DATE(有給管理簿!$E$10,有給管理簿!$F$10,1),0)),
           OR(AND($F7=3,$I7&lt;5.5),AND($F7=4,$I7&lt;3.5))),
    "-",
    IF(DATEDIF($W7,$X7+1,"m")&gt;12,
        IF(DATEDIF($W7,$X7+1,"m")/12*5-INT(DATEDIF($W7,$X7+1,"m")/12*5)&gt;0.5,
          INT(DATEDIF($W7,$X7+1,"m")/12*5)+1,
          INT(DATEDIF($W7,$X7+1,"m")/12*5)+0.5),
        5))</f>
        <v>#N/A</v>
      </c>
      <c r="Z7" s="57">
        <f t="shared" si="0"/>
        <v>46296</v>
      </c>
      <c r="AA7" s="57" t="e">
        <f>IF($AF7 = 4,
       0,
       IF($AF7 = 3,
           IF(EOMONTH(EDATE($G7,6),-1)&gt;DATE(有給管理簿!$E$10,有給管理簿!$F$10,DAY($G7)),
               0,
               EDATE($G7,6)),
           IF($AF7 = 2,
               IF(EOMONTH(DATE(YEAR(EDATE($G7,6)),MONTH(基本情報!$C$4),DAY(基本情報!$C$4)),-1)&gt;DATE(有給管理簿!$E$10,有給管理簿!$F$10,DAY(基本情報!$C$4)),
                   0,
                   DATE(YEAR(EDATE($G7,6))+IF(IF(基本情報!$C$12="末",FALSE,DATE(YEAR(EDATE($G7,6)),MONTH(EDATE($G7,6)),DAY(EDATE($G7,6)))&gt;DATE(YEAR(EDATE($G7,6)),12,基本情報!$C$12)),1,0),
                     MONTH(基本情報!$C$4),DAY(基本情報!$C$4))),
               IF($AF7 = 1,
                   IF(AND($V7&lt;&gt;4,$V7&lt;&gt;5),
                       IF($J7=0,0,IF(EDATE($J7,-12)&lt;=$G7,
                                                 0,
                                                 IF($J7-1&lt;DATE(有給管理簿!$E$10,有給管理簿!$F$10,DAY($J7)),
                                                     $J7,
                                                     EDATE($J7,-12)))),
                       IF($AE7 = 4,
                           0,
                           IF($AE7 = 3,
                               IF(EOMONTH(EDATE(EDATE($G7,6),12)-1,0)&lt;DATE(有給管理簿!$E$10,有給管理簿!$F$10,DAY($G7)),
                                   0,
                                   EDATE($G7,6)),
                               IF($AE7 = 2,
                                   IF(EOMONTH(EDATE(DATE(YEAR(EDATE($G7,6)),MONTH(基本情報!$C$4),DAY(基本情報!$C$4)),12)-1,0)&gt;DATE(有給管理簿!$E$10,有給管理簿!$F$10,DAY(基本情報!$C$4)),
                                       0,
                                       DATE(YEAR(EDATE($G7,6)),MONTH(基本情報!$C$4),DAY(基本情報!$C$4))),
                                   IF($AE7 = 1,
                                       0,
                                       IF($J7=0,0,IF(EDATE($J7,-12)&lt;=EDATE($G7,6),IF($J7=EDATE($G7,6),0,EDATE($G7,6)),EDATE($J7,-12)))))))),
                   IF($AE7 = 4,
                       IF($J7&gt;DATE(有給管理簿!$E$10,有給管理簿!$F$10,DAY(基本情報!$C$4)),
                           0,
                           $J7),
                       IF($AE7 = 3,
                           IF(EOMONTH(DATE(YEAR($G7)+1,MONTH($G7)+6,DAY($G7)-1),0)&lt;DATE(有給管理簿!$E$10,有給管理簿!$F$10,DAY($G7)),
                               IF($J7&gt;DATE(有給管理簿!$E$10,有給管理簿!$F$10,1),
                                   0,
                                   $J7),
                               EDATE($G7,6)),
                           IF($AE7 = 2,
                               IF($J7-1&lt;DATE(有給管理簿!$E$10,有給管理簿!$F$10,DAY(基本情報!$C$4)),
                                   $J7,
                                   IF($J7=0,0,EDATE($J7,-12))),
                               IF($AE7 = 1,
                                   IF(EOMONTH($J7,-1)&gt;DATE(有給管理簿!$E$10,有給管理簿!$F$10,DAY($J7)),
                                       EDATE($J7,-12),
                                       IF($J7&gt;IF(基本情報!$C$12="末",EOMONTH(DATE(有給管理簿!$E$10,有給管理簿!$F$10,1),0),DATE(有給管理簿!$E$10,有給管理簿!$F$10,基本情報!$C$12)),0,$J7)),
                                   IF($W7=0,
                                       0,
                                       IF(AND($H7&gt;0,
                                              $W7=$G7,
                                              $W7&lt;=EOMONTH(DATE(有給管理簿!$E$10,有給管理簿!$F$10,1),0))=TRUE,
                                           $G7,
                                           IF(AND($J7=0,$H7&gt;0),
                                               $G7,
                                               IF(AND(基本情報!$C$3="法定",
                                                      IF(ISNUMBER($K7),EOMONTH(DATE(有給管理簿!$E$10,有給管理簿!$F$10,1),0)&lt;DATE(YEAR($J7),$K7,1),FALSE),
                                                      IF(ISNUMBER($K7),IF(MONTH($W7)&lt;$K7,TRUE,FALSE),FALSE),
                                                     YEAR($J7)=YEAR($W7)),
                                                   DATE(YEAR($W7)-1,MONTH($W7),DAY($W7)),
                                                   IF($W7&gt;EOMONTH(DATE(有給管理簿!$E$10,有給管理簿!$F$10,1),0),0,$W7)))))))))))))</f>
        <v>#N/A</v>
      </c>
      <c r="AB7" s="57" t="e">
        <f>0+(IF($AF7 = 4,
       0,
       IF($AF7 = 3,
           IF(EOMONTH(EDATE($G7,6),-1)&gt;DATE(有給管理簿!$E$10,有給管理簿!$F$10,DAY($G7)),
               0,
               EDATE(EDATE($G7,6),12)-1),
           IF($AF7 = 2,
               IF(EOMONTH(DATE(YEAR(EDATE($G7,6)),MONTH(基本情報!$C$4),DAY(基本情報!$C$4)),-1)&gt;DATE(有給管理簿!$E$10,有給管理簿!$F$10,DAY(基本情報!$C$4)),
                   0,
                   EDATE(DATE(YEAR(EDATE($G7,6))+IF(IF(基本情報!$C$12="末",FALSE,DATE(YEAR(EDATE($G7,6)),MONTH(EDATE($G7,6)),DAY(EDATE($G7,6)))&gt;DATE(YEAR(EDATE($G7,6)),12,基本情報!$C$12)),1,0),
                     MONTH(基本情報!$C$4),DAY(基本情報!$C$4)),12)-1),
               IF($AF7 = 1,
                   IF(AND($V7&lt;&gt;4,$V7&lt;&gt;5),
                       IF($J7=0,0,IF(EDATE($J7,-12)&lt;=$G7,
                                                 0,
                                                 IF($J7-1&lt;DATE(有給管理簿!$E$10,有給管理簿!$F$10,DAY($J7)),
                                                     EDATE($J7,12)-1,
                                                     $J7-1))),
                       IF($AE7 = 4,
                           0,
                           IF($AE7 = 3,
                               IF(EOMONTH(EDATE(EDATE($G7,6),12)-1,0)&lt;DATE(有給管理簿!$E$10,有給管理簿!$F$10,DAY($G7)),
                                   0,
                                   EDATE(EDATE($G7,6),12)-1),
                               IF($AE7 = 2,
                                   IF(EOMONTH(EDATE(DATE(YEAR(EDATE($G7,6)),MONTH(基本情報!$C$4),DAY(基本情報!$C$4)),12)-1,0)&gt;DATE(有給管理簿!$E$10,有給管理簿!$F$10,DAY(基本情報!$C$4)),
                                       0,
                                       EDATE(DATE(YEAR(EDATE($G7,6)),MONTH(基本情報!$C$4),DAY(基本情報!$C$4)),12)-1),
                                   IF($AE7 = 1,
                                       0,
                                       IF($J7-1&lt;=EDATE($G7,18)-1,IF(EDATE($J7,12)-1=EDATE($G7,18)-1,0,EDATE($G7,18)-1),$J7-1)))))),
                   IF($AE7 = 4,
                       IF($J7&gt;DATE(有給管理簿!$E$10,有給管理簿!$F$10,DAY(基本情報!$C$4)),
                           0,
                           EDATE($J7,12)-1),
                       IF($AE7 = 3,
                           IF(EOMONTH(DATE(YEAR($G7)+1,MONTH($G7)+6,DAY($G7)-1),0)&lt;DATE(有給管理簿!$E$10,有給管理簿!$F$10,DAY($G7)),
                               IF($J7&gt;DATE(有給管理簿!$E$10,有給管理簿!$F$10,1),
                                   0,
                                   EDATE($J7,12)-1),
                               EDATE(EDATE($G7,6),12)-1),
                           IF($AE7 = 2,
                               IF($J7-1&lt;DATE(有給管理簿!$E$10,有給管理簿!$F$10,DAY(基本情報!$C$4)),
                                   EDATE($J7,12)-1,
                                   $J7-1),
                               IF($AE7 = 1,
                                   IF(EOMONTH($J7,-1)&gt;DATE(有給管理簿!$E$10,有給管理簿!$F$10,DAY($J7)),
                                       $J7-1,
                                       IF(EDATE($J7,12)-1&gt;IF(基本情報!$C$12="末",EOMONTH(DATE(有給管理簿!$E$10,有給管理簿!$F$10,1),12)-1,EDATE(DATE(有給管理簿!$E$10,有給管理簿!$F$10,基本情報!$C$12),12)-1),0,EDATE($J7,12)-1)),
                                   IF($X7=0,
                                       0,
                                       IF(AND($J7=0,$H7&gt;0),
                                           EOMONTH(DATE(有給管理簿!$E$10,有給管理簿!$F$10,1),0),
                                           IF(AND(基本情報!$C$3="法定",
                                                  IF(ISNUMBER($K7),EOMONTH(DATE(有給管理簿!$E$10,有給管理簿!$F$10,1),0)&lt;DATE(YEAR($J7),$K7,1),FALSE),
                                                  IF(ISNUMBER($K7),MONTH($W7)&lt;$K7,FALSE),
                                                  YEAR($J7)=YEAR($W7)),
                                               DATE(YEAR($X7)-1,MONTH($X7),DAY($X7)),
                                               IF($W7&gt;EOMONTH(DATE(有給管理簿!$E$10,有給管理簿!$F$10,1),0),0,$X7)))))))))))))</f>
        <v>#N/A</v>
      </c>
      <c r="AC7" s="50" t="e">
        <f ca="1">IF($Y7="-",
       "-",
       IF($Y7&lt;=IF(AND($AI7&lt;&gt;"-",$AI7&gt;0),
                              IF(AND($W7&lt;=$AI7,$AI7&lt;=$X7),
                                  SUMIFS(INDIRECT("有給管理簿!R"&amp;MATCH($A7,有給管理簿!$A:$A,0)&amp;"C35:R"&amp;MATCH($A7,有給管理簿!$A:$A,0)&amp;"C2239",0),
                                      有給管理簿!$AI$11:$CHC$11,"&gt;="&amp;$AL7,
                                      有給管理簿!$AI$11:$CHC$11,"&lt;="&amp;EOMONTH(DATE(有給管理簿!$E$10,有給管理簿!$F$10,1),0)),
                                  SUMIFS(INDIRECT("有給管理簿!R"&amp;MATCH($A7,有給管理簿!$A:$A,0)&amp;"C35:R"&amp;MATCH($A7,有給管理簿!$A:$A,0)&amp;"C2239",0),
                                      有給管理簿!$AI$11:$CHC$11,"&gt;="&amp;$AA7,
                                      有給管理簿!$AI$11:$CHC$11,"&lt;="&amp;EOMONTH(DATE(有給管理簿!$E$10,有給管理簿!$F$10,1),0))),
                              SUMIFS(INDIRECT("有給管理簿!R"&amp;MATCH($A7,有給管理簿!$A:$A,0)&amp;"C35:R"&amp;MATCH($A7,有給管理簿!$A:$A,0)&amp;"C2239",0),
                                  有給管理簿!$AI$11:$CHC$11,"&gt;="&amp;$AA7,
                                  有給管理簿!$AI$11:$CHC$11,"&lt;="&amp;EOMONTH(DATE(有給管理簿!$E$10,有給管理簿!$F$10,1),0))),
           "OK",
           $Y7 - IF(AND($AI7&lt;&gt;"-",$AI7&gt;0),
                           IF(AND($W7&lt;=$AI7,$AI7&lt;=$X7),
                               SUMIFS(INDIRECT("有給管理簿!R"&amp;MATCH($A7,有給管理簿!$A:$A,0)&amp;"C35:R"&amp;MATCH($A7,有給管理簿!$A:$A,0)&amp;"C2239",0),
                                   有給管理簿!$AI$11:$CHC$11,"&gt;="&amp;$AL7,
                                   有給管理簿!$AI$11:$CHC$11,"&lt;="&amp;EOMONTH(DATE(有給管理簿!$E$10,有給管理簿!$F$10,1),0)),
                               SUMIFS(INDIRECT("有給管理簿!R"&amp;MATCH($A7,有給管理簿!$A:$A,0)&amp;"C35:R"&amp;MATCH($A7,有給管理簿!$A:$A,0)&amp;"C2239",0),
                                   有給管理簿!$AI$11:$CHC$11,"&gt;="&amp;$AA7,
                                   有給管理簿!$AI$11:$CHC$11,"&lt;="&amp;EOMONTH(DATE(有給管理簿!$E$10,有給管理簿!$F$10,1),0))),
                           SUMIFS(INDIRECT("有給管理簿!R"&amp;MATCH($A7,有給管理簿!$A:$A,0)&amp;"C35:R"&amp;MATCH($A7,有給管理簿!$A:$A,0)&amp;"C2239",0),
                               有給管理簿!$AI$11:$CHC$11,"&gt;="&amp;$AA7,
                               有給管理簿!$AI$11:$CHC$11,"&lt;="&amp;EOMONTH(DATE(有給管理簿!$E$10,有給管理簿!$F$10,1),0)))))</f>
        <v>#N/A</v>
      </c>
      <c r="AE7" s="19">
        <f>IF(ISERROR(INDEX($BQ7:$CN7,1,MATCH(有給管理簿!$E$10-1,社員情報!$BQ$1:$CN$1,0))),"",INDEX($BQ7:$CN7,1,MATCH(有給管理簿!$E$10-1,$BQ$1:$CN$1,0)))</f>
        <v>0</v>
      </c>
      <c r="AF7" s="19" t="e">
        <f>INDEX($BQ7:$CN7,1,MATCH(有給管理簿!$E$10,$BQ$1:$CN$1,0))</f>
        <v>#N/A</v>
      </c>
      <c r="AI7" s="30" t="s">
        <v>201</v>
      </c>
      <c r="AJ7" s="19" t="s">
        <v>201</v>
      </c>
      <c r="AK7" s="19" t="s">
        <v>201</v>
      </c>
      <c r="AL7" s="30">
        <f>IF($AI7="-",
       0,
       IF(AND($V7&lt;&gt;3,$AI7&lt;EDATE($G7,6))=TRUE,
           IF(AND(基本情報!$C$3="一斉",基本情報!$C$7="-"),
               $AI7,
               IF(OR($V7=6,$V7=7),
                       IF(AND(DATE(YEAR($G7),MONTH(基本情報!$C$4),DAY(基本情報!$C$4))&lt;=$G7,
                             $G7&lt;DATE(YEAR($G7),MONTH(基本情報!$C$7),DAY(基本情報!$C$7))),
                           DATE(YEAR($G7),MONTH(基本情報!$C$7),DAY(基本情報!$C$7)),
                           DATE(YEAR($G7),MONTH(基本情報!$C$4),DAY(基本情報!$C$4))),
                   EDATE($G7,6))),
           $AI7))</f>
        <v>0</v>
      </c>
      <c r="AM7" s="30">
        <f>IF($AI7="-",
    0,
    IF(AND(基本情報!$C$3="一斉",基本情報!$C$7="-",$AI7&lt;EDATE($G7,6)),
        EDATE($G7,6),
        IF(OR($V7=4,$V7=5)=TRUE,
            IF(DATE(YEAR(EDATE($G7,6)),MONTH(基本情報!$C$4),DAY(基本情報!$C$4))
              &gt;EDATE($G7,6),
                IF(OR($W7&lt;DATE(YEAR(EDATE($G7,6))+1,MONTH(基本情報!$C$4),DAY(基本情報!$C$4))-1,YEAR($AI7)=YEAR(EDATE($G7,6))),
                    DATE(YEAR(EDATE($G7,6))+1,MONTH(基本情報!$C$4),DAY(基本情報!$C$4))-1,
                    IF($AI7&gt;=DATE(YEAR($AI7),MONTH($Z7),DAY($Z7)),
                        DATE(YEAR($AI7)+1,MONTH($Z7),DAY($Z7))-1,
                        DATE(YEAR($AI7),MONTH($Z7),DAY($Z7))-1)),
                IF($W7&lt;DATE(YEAR(EDATE($G7,6))+2,MONTH(基本情報!$C$4),DAY(基本情報!$C$4))-1,
                    DATE(YEAR(EDATE($G7,6))+2,MONTH(基本情報!$C$4),DAY(基本情報!$C$4))-1,
                    IF($AI7&gt;=DATE(YEAR($AI7),MONTH($Z7),DAY($Z7)),
                        DATE(YEAR($AI7)+1,MONTH($Z7),DAY($Z7))-1,
                        DATE(YEAR($AI7),MONTH($Z7),DAY($Z7))-1))),
            IF($AI7&gt;=DATE(YEAR($AI7),MONTH($Z7),DAY($Z7)),
                DATE(YEAR($AI7)+1,MONTH($Z7),DAY($Z7))-1,
                DATE(YEAR($AI7),MONTH($Z7),DAY($Z7))-1))))</f>
        <v>0</v>
      </c>
      <c r="AN7" s="28">
        <f>IF($AI7="-",
       0,
       IF(AND(OR(基本情報!$C$3="法定",AND(基本情報!$C$3="一斉",EDATE($G7,6))),$K7&lt;MONTH($J7)),
           YEAR($AM7)+1,
           IF(YEAR($AM7)=YEAR($AM7+1),
               YEAR($AM7),
               YEAR($AM7)+1)
             -IF(AND(OR($V7=4,$V7=5),EDATE($G7,6)&lt;=$AI7,$AI7&lt;IF(EDATE($G7,6)&gt;=DATE(YEAR(EDATE($G7,6)),MONTH(基本情報!$C$4),DAY(基本情報!$C$4)),
                                                                                 DATE(YEAR(EDATE($G7,6))+1,MONTH(基本情報!$C$4),DAY(基本情報!$C$4)),
                                                                                 DATE(YEAR(EDATE($G7,6)),MONTH(基本情報!$C$4),DAY(基本情報!$C$4)))),
                 1,
                 0)))</f>
        <v>0</v>
      </c>
      <c r="AO7" s="19">
        <f ca="1">IF(ISERROR(MATCH($A7,有給管理簿!$A:$A,0))=TRUE,
       0,
       SUMIFS(INDIRECT("有給管理簿!R" &amp; MATCH($A7,有給管理簿!$A:$A,0) &amp; "C35:R" &amp; MATCH($A7,有給管理簿!$A:$A,0) &amp; "C2239",0),
           有給管理簿!$AI$11:$CHC$11,"&gt;="&amp;$AL7,
           有給管理簿!$AI$11:$CHC$11,"&lt;="&amp;IF(AND($AL7&lt;=EOMONTH(DATE(有給管理簿!$E$10,有給管理簿!$F$10,1),0),
                                                                                                EOMONTH(DATE(有給管理簿!$E$10,有給管理簿!$F$10,1),0)&lt;=$AM7)=TRUE,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IF(EOMONTH(DATE(有給管理簿!$E$10,有給管理簿!$F$10,1),0)&lt;$AL7,
                                                                                EOMONTH(DATE(有給管理簿!$E$10,有給管理簿!$F$10,1),0),
                                                                                $AM7))))</f>
        <v>0</v>
      </c>
      <c r="AP7" s="19">
        <f>IF($AI7="-",
    0,
    IF(HLOOKUP(IF(DATE(YEAR($AM7)-1,MONTH($AM7),DAY($AM7))+1&lt;$G7,
        0,
        IF(基本情報!$C$3="法定",
            IF($H7&gt;=10,
                DATEDIF($G7,DATE(YEAR($AM7)-1,MONTH($AM7),DAY($AM7))+1,"m")/12+0.5,
                DATEDIF($G7,DATE(YEAR($AM7)-1,MONTH($AM7),DAY($AM7))+1,"m")/12),
            IF(AND(基本情報!$C$7&lt;&gt;"-",基本情報!$C$7&gt;0)=TRUE,
                DATEDIF($G7,DATE(YEAR($AM7)-1,MONTH($AM7),DAY($AM7))+1,"m")/12+0.5,
                IF(DATE(YEAR($G7),MONTH($G7)+6,DAY($G7))
                  &gt;=DATE(有給管理簿!$E$10,MONTH(基本情報!$C$4),DAY(基本情報!$C$4)),
                    DATEDIF($G7,DATE(YEAR($AM7)-1,MONTH($AM7),DAY($AM7))+1,"m")/12
                      +IF(DATE(YEAR($G7),MONTH($G7)+6,DAY($G7))&lt;DATE(有給管理簿!$E$10,MONTH(基本情報!$C$4),DAY(基本情報!$C$4)),1.5,0.5),
                    DATEDIF($G7,DATE(YEAR($AM7)-1,MONTH($AM7),DAY($AM7))+1,"m")/12
                      +IF(DATE(YEAR($G7),MONTH($G7)+6,DAY($G7))
                        =DATE(YEAR(DATE(YEAR($G7),MONTH($G7)+6,DAY($G7))),MONTH(基本情報!$C$4),DAY(基本情報!$C$4)),0,1))))),
           付与日数一覧!$O$3:$W$8,2+$F7,1)&lt;IF(基本情報!$C$10=TRUE,
                                                                                IF(($AJ7-$AK7)&lt;$AO7,0,($AJ7-$AK7)-$AO7),
                                                                                IF($AJ7&lt;$AO7,0,IF($AK7&gt;$AO7,$AJ7-$AO7-($AK7-$AO7),$AJ7-$AO7))),
      HLOOKUP(IF(DATE(YEAR($AM7)-1,MONTH($AM7),DAY($AM7))+1&lt;$G7,
          0,
          IF(基本情報!$C$3="法定",
              IF($H7&gt;=10,
                  DATEDIF($G7,DATE(YEAR($AM7)-1,MONTH($AM7),DAY($AM7))+1,"m")/12+0.5,
                  DATEDIF($G7,DATE(YEAR($AM7)-1,MONTH($AM7),DAY($AM7))+1,"m")/12),
              IF(AND(基本情報!$C$7&lt;&gt;"-",基本情報!$C$7&gt;0)=TRUE,
                  DATEDIF($G7,DATE(YEAR($AM7)-1,MONTH($AM7),DAY($AM7))+1,"m")/12+0.5,
                  IF(DATE(YEAR($G7),MONTH($G7)+6,DAY($G7))
                    &gt;=DATE(有給管理簿!$E$10,MONTH(基本情報!$C$4),DAY(基本情報!$C$4)),
                      DATEDIF($G7,DATE(YEAR($AM7)-1,MONTH($AM7),DAY($AM7))+1,"m")/12
                        +IF(DATE(YEAR($G7),MONTH($G7)+6,DAY($G7))&lt;DATE(有給管理簿!$E$10,MONTH(基本情報!$C$4),DAY(基本情報!$C$4)),1.5,0.5),
                      DATEDIF($G7,DATE(YEAR($AM7)-1,MONTH($AM7),DAY($AM7))+1,"m")/12
                        +IF(DATE(YEAR($G7),MONTH($G7)+6,DAY($G7))
                          =DATE(YEAR(DATE(YEAR($G7),MONTH($G7)+6,DAY($G7))),MONTH(基本情報!$C$4),DAY(基本情報!$C$4)),0,1))))),
          付与日数一覧!$O$3:$W$8,2+$F7,1),
      IF(基本情報!$C$10=TRUE,
        IF(($AJ7-$AK7)&lt;$AO7,0,($AJ7-$AK7)-$AO7),
        IF($AJ7&lt;$AO7,0,IF($AK7&gt;$AO7,$AJ7-$AO7-($AK7-$AO7),$AJ7-$AO7)))))</f>
        <v>0</v>
      </c>
      <c r="AQ7" s="19">
        <f>IF(OR(IF(ISERROR(INDEX($BQ$1:$CM7,ROW(),MATCH(IF(INDEX($BQ$1:$CM7,ROW(),MATCH(AQ$1,$BQ$1:$CM$1,0)+1)&gt;DATE(AQ$1,12,IF(基本情報!$C$12="末",31,基本情報!$C$12)),AQ$1-1,AQ$1),$BQ$1:$CM$1,0))),
                  0,
                  INDEX($BQ$1:$CM7,ROW(),MATCH(IF(INDEX($BQ$1:$CM7,ROW(),MATCH(AQ$1,$BQ$1:$CM$1,0)+1)&gt;DATE(AQ$1,12,IF(基本情報!$C$12="末",31,基本情報!$C$12)),AQ$1-1,AQ$1),$BQ$1:$CM$1,0)))=1,
              INDEX($BQ$1:$CM7,ROW(),MATCH(AQ$1,$BQ$1:$CM$1,0))=3,
              INDEX($BQ$1:$CM7,ROW(),MATCH(AQ$1,$BQ$1:$CM$1,0))=4),
     0,
     IF(AND($V7&lt;&gt;3,$V7&lt;&gt;6,$V7&lt;&gt;7,
         AQ$1 =YEAR($G7),
         AND(基本情報!$C$3="一斉",$G7&lt;=DATE(AQ$1,MONTH(基本情報!$C$4),DAY(基本情報!$C$4)),
                                                                   DATE(AQ$1,MONTH(基本情報!$C$4),DAY(基本情報!$C$4))&lt;DATE(YEAR($G7),MONTH($G7)+6,DAY($G7)))),
       HLOOKUP(IF(AQ$1=YEAR(DATE(YEAR($G7),MONTH($G7)+6,DAY($G7))),0.5,0)
                            -IF(基本情報!$C$12="末",
                                0,
                                IF(AND(基本情報!$C$3="一斉",EDATE($G7,6)=DATE(AQ$1,MONTH(EDATE($G7,6)),DAY(EDATE($G7,6))),MONTH(EDATE($G7,6))=12,DAY(EDATE($G7,6))&gt;IF(基本情報!$C$12="末",DAY(EDATE($G7,6)),基本情報!$C$12)),1,0)),
         付与日数一覧!$O$3:$W$8,2+$F7,1),
       HLOOKUP(IF(AND($V7&lt;&gt;3,$V7&lt;&gt;6,$V7&lt;&gt;7,AQ$1&lt;YEAR(DATE(YEAR($G7),MONTH($G7)+6,DAY($G7)))),
                              0,
                              IF(AND(基本情報!$C$3="一斉",
                                     OR(AND(基本情報!$C$7="-",DATE(AQ$1,MONTH(基本情報!$C$4),DAY(基本情報!$C$4))&lt;$G7),
                                       AND(基本情報!$C$7&lt;&gt;"-",基本情報!$C$7&gt;0,DATE(AQ$1,MONTH($J7),DAY($J7))&lt;$G7)),
                                     AND(MONTH(EDATE($G7,6))=12,DAY(EDATE($G7,6))&gt;IF(基本情報!$C$12="末",DAY(EOMONTH(EDATE($G7,6),0)),基本情報!$C$12))=FALSE)=TRUE,
                                  IF(AND(基本情報!$C$3="一斉",基本情報!$C$7="-",DATE(AQ$1,MONTH(基本情報!$C$4),DAY(基本情報!$C$4))&lt;$G7),0.5,0),
                                  IF(基本情報!$C$3="法定",
                                      IF($H7&gt;=10,
                                          IF($G7&gt;DATE(AQ$1,MONTH($J7),DAY($J7)),0,DATEDIF($G7,DATE(AQ$1,MONTH($J7),DAY($J7)),"m")/12+0.5),
                                          DATEDIF($G7,DATE(AQ$1,MONTH($J7),DAY($J7)),"m")/12)
                                        -IF($K7&lt;MONTH($J7),1,0),
                                      IF(AND(基本情報!$C$7&lt;&gt;"-",基本情報!$C$7&gt;0)=TRUE,
                                          IF(DATE(AQ$1,MONTH($J7),DAY($J7))&lt;$G7,0,DATEDIF($G7,DATE(AQ$1,MONTH($J7),DAY($J7)),"m")/12+0.5),
                                          IF(DATE(YEAR($G7),MONTH($G7)+6,DAY($G7))&gt;=DATE(AQ$1,MONTH(基本情報!$C$4),DAY(基本情報!$C$4)),
                                              DATEDIF($G7,IF($G7&lt;DATE(AQ$1,MONTH($J7),DAY($J7)),DATE(AQ$1,MONTH($J7),DAY($J7)),DATE(AQ$1+1,MONTH($J7),DAY($J7))),"m")/12
                                                +IF(DATE(YEAR($G7),MONTH($G7)+6,DAY($G7))&lt;DATE(AQ$1,MONTH(基本情報!$C$4),DAY(基本情報!$C$4)),1.5,0.5),
                                              DATEDIF($G7,DATE(AQ$1,MONTH(基本情報!$C$4),DAY(基本情報!$C$4)),"m")/12
                                                +IF(DATE(YEAR($G7),MONTH($G7)+6,DAY($G7))
                                                  =DATE(YEAR(DATE(YEAR($G7),MONTH($G7)+6,DAY($G7))),MONTH(基本情報!$C$4),DAY(基本情報!$C$4)),0,1)))
                                        -IF(基本情報!$C$12="末",
                                               0,
                                               IF(AND(EDATE($G7,6)=DATE(AQ$1,MONTH(EDATE($G7,6)),DAY(EDATE($G7,6))),MONTH(EDATE($G7,6))=12,DAY(EDATE($G7,6))&gt;基本情報!$C$12),1,0))))),
         付与日数一覧!$O$3:$W$8,2+$F7,1)))
  +IF(OR(INDEX($BQ$1:$CM7,ROW(),MATCH(AQ$1,$BQ$1:$CM$1,0))=2,INDEX($BQ$1:$CM7,ROW(),MATCH(AQ$1,$BQ$1:$CM$1,0))=4),0,IF(基本情報!$C$3="一斉",
      IF(AND(基本情報!$C$7&lt;&gt;"-",基本情報!$C$7&gt;0)=FALSE,
          IF(OR(AQ$1=YEAR(DATE(YEAR($G7),MONTH($G7)+6,DAY($G7))),
                 IF(基本情報!$C$12="末",
                     FALSE,
                     AQ$1=IF(DATE(YEAR($G7),MONTH($G7)+6,DAY($G7))&gt;DATE(YEAR(DATE(YEAR($G7),MONTH($G7)+6,DAY($G7))),12,基本情報!$C$12),
                                  YEAR(DATE(YEAR($G7),MONTH($G7)+6,DAY($G7)))+1,
                                  YEAR(DATE(YEAR($G7),MONTH($G7)+6,DAY($G7)))))),
              IF(DATE(AQ$1,MONTH(基本情報!$C$4),DAY(基本情報!$C$4))&gt;DATE(YEAR($G7),MONTH($G7)+6,DAY($G7)),
                  HLOOKUP(0.5,付与日数一覧!$O$3:$W$8,2+$F7,1),
                  0),
              0),
          0),
      0))</f>
        <v>14</v>
      </c>
      <c r="AR7" s="19">
        <f>IF(AQ$1=$AN7,$AP7,IF(AQ$1=有給管理簿!$AH$1,0,AP7) )</f>
        <v>0</v>
      </c>
      <c r="AS7" s="19">
        <f ca="1">IF(ISERROR(MATCH($A7,有給管理簿!$A:$A,0)),
    0,
    SUMIFS(INDIRECT("有給管理簿!R" &amp; MATCH($A7,有給管理簿!$A:$A,0) &amp; "C35:R" &amp; MATCH($A7,有給管理簿!$A:$A,0) &amp; "C2239",0),
      有給管理簿!$AI$11:$CHC$11,"&gt;="&amp;IF(OR(AND($V7&lt;&gt;3,$V7&lt;&gt;6,$V7&lt;&gt;7,
                                                                                MONTH(DATE(YEAR($G7),MONTH($G7)+6,DAY($G7)))&lt;=MONTH($Z7),
                                                                                DATE(AQ$1,MONTH($Z7),DAY($Z7))&lt;DATE(YEAR($G7),MONTH($G7)+6,DAY($G7))),
                                                                          AND($V7&lt;&gt;3,$V7&lt;&gt;6,$V7&lt;&gt;7,
                                                                            AQ$1=YEAR(DATE(YEAR($G7),MONTH($G7)+6,DAY($G7))),
                                                                            DATE(AQ$1,MONTH($Z7),DAY($Z7))&gt;DATE(YEAR($G7),MONTH($G7)+6,DAY($G7)))),
                                                                       DATE(YEAR($G7),MONTH($G7)+6,DAY($G7)),
                                                                       IF(AND($V7&lt;&gt;3,$V7&lt;&gt;6,$V7&lt;&gt;7,
                                                                              DATE(YEAR($G7),MONTH($G7)+6,DAY($G7))&gt;=DATE(AQ$1,MONTH($Z7),DAY($Z7))),
                                                                           DATE(YEAR($G7),MONTH($G7)+6,DAY($G7)),
                                                                           DATE(AQ$1,MONTH($Z7),DAY($Z7)))),
      有給管理簿!$AI$11:$CHC$11,"&lt;="&amp;IF(DATE(AQ$1+1,MONTH($Z7),DAY($Z7))-1&gt;EOMONTH(DATE(有給管理簿!$E$10,有給管理簿!$F$10,1),0),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DATE(AQ$1+1,MONTH($Z7),DAY($Z7))-1)))</f>
        <v>0</v>
      </c>
      <c r="AT7" s="19">
        <f ca="1">IF(AQ$1+2=$AN7,
       $AK7,
       IF(AQ$1+1=$AN7,
           $AP7,
           IF(AQ7&lt;IF(基本情報!$C$10=TRUE,
                                 IF(AQ7&lt;AS7,0,AQ7-AS7),
                                 IF(AND(基本情報!$C$3="一斉",基本情報!$C$7="-",EDATE($G7,6)&lt;DATE(YEAR(EDATE($G7,6)),MONTH(基本情報!$C$4),DAY(基本情報!$C$4)),
                                       EDATE($G7,6)&lt;=$AI7,$AI7&lt;DATE(YEAR(EDATE($G7,6)),MONTH(基本情報!$C$4),DAY(基本情報!$C$4)),AQ$1=YEAR(EDATE($G7,6))),
                                     $AJ7-$AO7+HLOOKUP(1.5,付与日数一覧!$O$3:$W$8,2+$F7,1),
                                     IF(SUM(AQ7,AR7)&lt;AS7,
                                         0,
                                         SUM(AQ7,AR7)-AS7))),
               IF(AND(基本情報!$C$3="一斉",基本情報!$C$7="-",EDATE($G7,6)&lt;DATE(YEAR(EDATE($G7,6)),MONTH(基本情報!$C$4),DAY(基本情報!$C$4)),
                      AND(ISERROR(MATCH(AQ$1,$BQ$1:$CN$1,0))=FALSE,
                        OR(INDEX($BQ$1:$CN7,ROW(),MATCH(AQ$1,$BQ$1:$CN$1,0))=2,INDEX($BQ$1:$CN7,ROW(),MATCH(AQ$1,$BQ$1:$CN$1,0))=3,INDEX($BQ$1:$CN7,ROW(),MATCH(AQ$1,$BQ$1:$CN$1,0))=4))),
                   AP7,
                   AQ7),
               IF(基本情報!$C$10=TRUE,
                   IF(AQ7&lt;AS7,0,AQ7-AS7),
                   IF(AND(基本情報!$C$3="一斉",基本情報!$C$7="-",EDATE($G7,6)&lt;DATE(YEAR(EDATE($G7,6)),MONTH(基本情報!$C$4),DAY(基本情報!$C$4)),
                       EDATE($G7,6)&lt;=$AI7,$AI7&lt;DATE(YEAR(EDATE($G7,6)),MONTH(基本情報!$C$4),DAY(基本情報!$C$4)),AQ$1=YEAR(EDATE($G7,6))),
                           $AJ7-$AO7+HLOOKUP(1.5,付与日数一覧!$O$3:$W$8,2+$F7,1),
                           IF(SUM(AQ7,AR7)&lt;AS7,
                               0,
                               SUM(AQ7,AR7)-AS7))))))</f>
        <v>14</v>
      </c>
      <c r="AU7" s="19">
        <f>IF(OR(IF(ISERROR(INDEX($BQ$1:$CM7,ROW(),MATCH(IF(INDEX($BQ$1:$CM7,ROW(),MATCH(AU$1,$BQ$1:$CM$1,0)+1)&gt;DATE(AU$1,12,IF(基本情報!$C$12="末",31,基本情報!$C$12)),AU$1-1,AU$1),$BQ$1:$CM$1,0))),
                  0,
                  INDEX($BQ$1:$CM7,ROW(),MATCH(IF(INDEX($BQ$1:$CM7,ROW(),MATCH(AU$1,$BQ$1:$CM$1,0)+1)&gt;DATE(AU$1,12,IF(基本情報!$C$12="末",31,基本情報!$C$12)),AU$1-1,AU$1),$BQ$1:$CM$1,0)))=1,
              INDEX($BQ$1:$CM7,ROW(),MATCH(AU$1,$BQ$1:$CM$1,0))=3,
              INDEX($BQ$1:$CM7,ROW(),MATCH(AU$1,$BQ$1:$CM$1,0))=4),
     0,
     IF(AND($V7&lt;&gt;3,$V7&lt;&gt;6,$V7&lt;&gt;7,
         AU$1 =YEAR($G7),
         AND(基本情報!$C$3="一斉",$G7&lt;=DATE(AU$1,MONTH(基本情報!$C$4),DAY(基本情報!$C$4)),
                                                                   DATE(AU$1,MONTH(基本情報!$C$4),DAY(基本情報!$C$4))&lt;DATE(YEAR($G7),MONTH($G7)+6,DAY($G7)))),
       HLOOKUP(IF(AU$1=YEAR(DATE(YEAR($G7),MONTH($G7)+6,DAY($G7))),0.5,0)
                            -IF(基本情報!$C$12="末",
                                0,
                                IF(AND(基本情報!$C$3="一斉",EDATE($G7,6)=DATE(AU$1,MONTH(EDATE($G7,6)),DAY(EDATE($G7,6))),MONTH(EDATE($G7,6))=12,DAY(EDATE($G7,6))&gt;IF(基本情報!$C$12="末",DAY(EDATE($G7,6)),基本情報!$C$12)),1,0)),
         付与日数一覧!$O$3:$W$8,2+$F7,1),
       HLOOKUP(IF(AND($V7&lt;&gt;3,$V7&lt;&gt;6,$V7&lt;&gt;7,AU$1&lt;YEAR(DATE(YEAR($G7),MONTH($G7)+6,DAY($G7)))),
                              0,
                              IF(AND(基本情報!$C$3="一斉",
                                     OR(AND(基本情報!$C$7="-",DATE(AU$1,MONTH(基本情報!$C$4),DAY(基本情報!$C$4))&lt;$G7),
                                       AND(基本情報!$C$7&lt;&gt;"-",基本情報!$C$7&gt;0,DATE(AU$1,MONTH($J7),DAY($J7))&lt;$G7)),
                                     AND(MONTH(EDATE($G7,6))=12,DAY(EDATE($G7,6))&gt;IF(基本情報!$C$12="末",DAY(EOMONTH(EDATE($G7,6),0)),基本情報!$C$12))=FALSE)=TRUE,
                                  IF(AND(基本情報!$C$3="一斉",基本情報!$C$7="-",DATE(AU$1,MONTH(基本情報!$C$4),DAY(基本情報!$C$4))&lt;$G7),0.5,0),
                                  IF(基本情報!$C$3="法定",
                                      IF($H7&gt;=10,
                                          IF($G7&gt;DATE(AU$1,MONTH($J7),DAY($J7)),0,DATEDIF($G7,DATE(AU$1,MONTH($J7),DAY($J7)),"m")/12+0.5),
                                          DATEDIF($G7,DATE(AU$1,MONTH($J7),DAY($J7)),"m")/12)
                                        -IF($K7&lt;MONTH($J7),1,0),
                                      IF(AND(基本情報!$C$7&lt;&gt;"-",基本情報!$C$7&gt;0)=TRUE,
                                          IF(DATE(AU$1,MONTH($J7),DAY($J7))&lt;$G7,0,DATEDIF($G7,DATE(AU$1,MONTH($J7),DAY($J7)),"m")/12+0.5),
                                          IF(DATE(YEAR($G7),MONTH($G7)+6,DAY($G7))&gt;=DATE(AU$1,MONTH(基本情報!$C$4),DAY(基本情報!$C$4)),
                                              DATEDIF($G7,IF($G7&lt;DATE(AU$1,MONTH($J7),DAY($J7)),DATE(AU$1,MONTH($J7),DAY($J7)),DATE(AU$1+1,MONTH($J7),DAY($J7))),"m")/12
                                                +IF(DATE(YEAR($G7),MONTH($G7)+6,DAY($G7))&lt;DATE(AU$1,MONTH(基本情報!$C$4),DAY(基本情報!$C$4)),1.5,0.5),
                                              DATEDIF($G7,DATE(AU$1,MONTH(基本情報!$C$4),DAY(基本情報!$C$4)),"m")/12
                                                +IF(DATE(YEAR($G7),MONTH($G7)+6,DAY($G7))
                                                  =DATE(YEAR(DATE(YEAR($G7),MONTH($G7)+6,DAY($G7))),MONTH(基本情報!$C$4),DAY(基本情報!$C$4)),0,1)))
                                        -IF(基本情報!$C$12="末",
                                               0,
                                               IF(AND(EDATE($G7,6)=DATE(AU$1,MONTH(EDATE($G7,6)),DAY(EDATE($G7,6))),MONTH(EDATE($G7,6))=12,DAY(EDATE($G7,6))&gt;基本情報!$C$12),1,0))))),
         付与日数一覧!$O$3:$W$8,2+$F7,1)))
  +IF(OR(INDEX($BQ$1:$CM7,ROW(),MATCH(AU$1,$BQ$1:$CM$1,0))=2,INDEX($BQ$1:$CM7,ROW(),MATCH(AU$1,$BQ$1:$CM$1,0))=4),0,IF(基本情報!$C$3="一斉",
      IF(AND(基本情報!$C$7&lt;&gt;"-",基本情報!$C$7&gt;0)=FALSE,
          IF(OR(AU$1=YEAR(DATE(YEAR($G7),MONTH($G7)+6,DAY($G7))),
                 IF(基本情報!$C$12="末",
                     FALSE,
                     AU$1=IF(DATE(YEAR($G7),MONTH($G7)+6,DAY($G7))&gt;DATE(YEAR(DATE(YEAR($G7),MONTH($G7)+6,DAY($G7))),12,基本情報!$C$12),
                                  YEAR(DATE(YEAR($G7),MONTH($G7)+6,DAY($G7)))+1,
                                  YEAR(DATE(YEAR($G7),MONTH($G7)+6,DAY($G7)))))),
              IF(DATE(AU$1,MONTH(基本情報!$C$4),DAY(基本情報!$C$4))&gt;DATE(YEAR($G7),MONTH($G7)+6,DAY($G7)),
                  HLOOKUP(0.5,付与日数一覧!$O$3:$W$8,2+$F7,1),
                  0),
              0),
          0),
      0))</f>
        <v>16</v>
      </c>
      <c r="AV7" s="19">
        <f ca="1">IF(AU$1=$AN7,$AP7,IF(AU$1=有給管理簿!$AH$1,0,AT7) )</f>
        <v>14</v>
      </c>
      <c r="AW7" s="19">
        <f ca="1">IF(ISERROR(MATCH($A7,有給管理簿!$A:$A,0)),
    0,
    SUMIFS(INDIRECT("有給管理簿!R" &amp; MATCH($A7,有給管理簿!$A:$A,0) &amp; "C35:R" &amp; MATCH($A7,有給管理簿!$A:$A,0) &amp; "C2239",0),
      有給管理簿!$AI$11:$CHC$11,"&gt;="&amp;IF(OR(AND($V7&lt;&gt;3,$V7&lt;&gt;6,$V7&lt;&gt;7,
                                                                                MONTH(DATE(YEAR($G7),MONTH($G7)+6,DAY($G7)))&lt;=MONTH($Z7),
                                                                                DATE(AU$1,MONTH($Z7),DAY($Z7))&lt;DATE(YEAR($G7),MONTH($G7)+6,DAY($G7))),
                                                                          AND($V7&lt;&gt;3,$V7&lt;&gt;6,$V7&lt;&gt;7,
                                                                            AU$1=YEAR(DATE(YEAR($G7),MONTH($G7)+6,DAY($G7))),
                                                                            DATE(AU$1,MONTH($Z7),DAY($Z7))&gt;DATE(YEAR($G7),MONTH($G7)+6,DAY($G7)))),
                                                                       DATE(YEAR($G7),MONTH($G7)+6,DAY($G7)),
                                                                       IF(AND($V7&lt;&gt;3,$V7&lt;&gt;6,$V7&lt;&gt;7,
                                                                              DATE(YEAR($G7),MONTH($G7)+6,DAY($G7))&gt;=DATE(AU$1,MONTH($Z7),DAY($Z7))),
                                                                           DATE(YEAR($G7),MONTH($G7)+6,DAY($G7)),
                                                                           DATE(AU$1,MONTH($Z7),DAY($Z7)))),
      有給管理簿!$AI$11:$CHC$11,"&lt;="&amp;IF(DATE(AU$1+1,MONTH($Z7),DAY($Z7))-1&gt;EOMONTH(DATE(有給管理簿!$E$10,有給管理簿!$F$10,1),0),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DATE(AU$1+1,MONTH($Z7),DAY($Z7))-1)))</f>
        <v>5</v>
      </c>
      <c r="AX7" s="19">
        <f ca="1">IF(AU$1+2=$AN7,
       $AK7,
       IF(AU$1+1=$AN7,
           $AP7,
           IF(AU7&lt;IF(基本情報!$C$10=TRUE,
                                 IF(AU7&lt;AW7,0,AU7-AW7),
                                 IF(AND(基本情報!$C$3="一斉",基本情報!$C$7="-",EDATE($G7,6)&lt;DATE(YEAR(EDATE($G7,6)),MONTH(基本情報!$C$4),DAY(基本情報!$C$4)),
                                       EDATE($G7,6)&lt;=$AI7,$AI7&lt;DATE(YEAR(EDATE($G7,6)),MONTH(基本情報!$C$4),DAY(基本情報!$C$4)),AU$1=YEAR(EDATE($G7,6))),
                                     $AJ7-$AO7+HLOOKUP(1.5,付与日数一覧!$O$3:$W$8,2+$F7,1),
                                     IF(SUM(AU7,AV7)&lt;AW7,
                                         0,
                                         SUM(AU7,AV7)-AW7))),
               IF(AND(基本情報!$C$3="一斉",基本情報!$C$7="-",EDATE($G7,6)&lt;DATE(YEAR(EDATE($G7,6)),MONTH(基本情報!$C$4),DAY(基本情報!$C$4)),
                      AND(ISERROR(MATCH(AU$1,$BQ$1:$CN$1,0))=FALSE,
                        OR(INDEX($BQ$1:$CN7,ROW(),MATCH(AU$1,$BQ$1:$CN$1,0))=2,INDEX($BQ$1:$CN7,ROW(),MATCH(AU$1,$BQ$1:$CN$1,0))=3,INDEX($BQ$1:$CN7,ROW(),MATCH(AU$1,$BQ$1:$CN$1,0))=4))),
                   AT7,
                   AU7),
               IF(基本情報!$C$10=TRUE,
                   IF(AU7&lt;AW7,0,AU7-AW7),
                   IF(AND(基本情報!$C$3="一斉",基本情報!$C$7="-",EDATE($G7,6)&lt;DATE(YEAR(EDATE($G7,6)),MONTH(基本情報!$C$4),DAY(基本情報!$C$4)),
                       EDATE($G7,6)&lt;=$AI7,$AI7&lt;DATE(YEAR(EDATE($G7,6)),MONTH(基本情報!$C$4),DAY(基本情報!$C$4)),AU$1=YEAR(EDATE($G7,6))),
                           $AJ7-$AO7+HLOOKUP(1.5,付与日数一覧!$O$3:$W$8,2+$F7,1),
                           IF(SUM(AU7,AV7)&lt;AW7,
                               0,
                               SUM(AU7,AV7)-AW7))))))</f>
        <v>16</v>
      </c>
      <c r="AY7" s="19">
        <f>IF(OR(IF(ISERROR(INDEX($BQ$1:$CM7,ROW(),MATCH(IF(INDEX($BQ$1:$CM7,ROW(),MATCH(AY$1,$BQ$1:$CM$1,0)+1)&gt;DATE(AY$1,12,IF(基本情報!$C$12="末",31,基本情報!$C$12)),AY$1-1,AY$1),$BQ$1:$CM$1,0))),
                  0,
                  INDEX($BQ$1:$CM7,ROW(),MATCH(IF(INDEX($BQ$1:$CM7,ROW(),MATCH(AY$1,$BQ$1:$CM$1,0)+1)&gt;DATE(AY$1,12,IF(基本情報!$C$12="末",31,基本情報!$C$12)),AY$1-1,AY$1),$BQ$1:$CM$1,0)))=1,
              INDEX($BQ$1:$CM7,ROW(),MATCH(AY$1,$BQ$1:$CM$1,0))=3,
              INDEX($BQ$1:$CM7,ROW(),MATCH(AY$1,$BQ$1:$CM$1,0))=4),
     0,
     IF(AND($V7&lt;&gt;3,$V7&lt;&gt;6,$V7&lt;&gt;7,
         AY$1 =YEAR($G7),
         AND(基本情報!$C$3="一斉",$G7&lt;=DATE(AY$1,MONTH(基本情報!$C$4),DAY(基本情報!$C$4)),
                                                                   DATE(AY$1,MONTH(基本情報!$C$4),DAY(基本情報!$C$4))&lt;DATE(YEAR($G7),MONTH($G7)+6,DAY($G7)))),
       HLOOKUP(IF(AY$1=YEAR(DATE(YEAR($G7),MONTH($G7)+6,DAY($G7))),0.5,0)
                            -IF(基本情報!$C$12="末",
                                0,
                                IF(AND(基本情報!$C$3="一斉",EDATE($G7,6)=DATE(AY$1,MONTH(EDATE($G7,6)),DAY(EDATE($G7,6))),MONTH(EDATE($G7,6))=12,DAY(EDATE($G7,6))&gt;IF(基本情報!$C$12="末",DAY(EDATE($G7,6)),基本情報!$C$12)),1,0)),
         付与日数一覧!$O$3:$W$8,2+$F7,1),
       HLOOKUP(IF(AND($V7&lt;&gt;3,$V7&lt;&gt;6,$V7&lt;&gt;7,AY$1&lt;YEAR(DATE(YEAR($G7),MONTH($G7)+6,DAY($G7)))),
                              0,
                              IF(AND(基本情報!$C$3="一斉",
                                     OR(AND(基本情報!$C$7="-",DATE(AY$1,MONTH(基本情報!$C$4),DAY(基本情報!$C$4))&lt;$G7),
                                       AND(基本情報!$C$7&lt;&gt;"-",基本情報!$C$7&gt;0,DATE(AY$1,MONTH($J7),DAY($J7))&lt;$G7)),
                                     AND(MONTH(EDATE($G7,6))=12,DAY(EDATE($G7,6))&gt;IF(基本情報!$C$12="末",DAY(EOMONTH(EDATE($G7,6),0)),基本情報!$C$12))=FALSE)=TRUE,
                                  IF(AND(基本情報!$C$3="一斉",基本情報!$C$7="-",DATE(AY$1,MONTH(基本情報!$C$4),DAY(基本情報!$C$4))&lt;$G7),0.5,0),
                                  IF(基本情報!$C$3="法定",
                                      IF($H7&gt;=10,
                                          IF($G7&gt;DATE(AY$1,MONTH($J7),DAY($J7)),0,DATEDIF($G7,DATE(AY$1,MONTH($J7),DAY($J7)),"m")/12+0.5),
                                          DATEDIF($G7,DATE(AY$1,MONTH($J7),DAY($J7)),"m")/12)
                                        -IF($K7&lt;MONTH($J7),1,0),
                                      IF(AND(基本情報!$C$7&lt;&gt;"-",基本情報!$C$7&gt;0)=TRUE,
                                          IF(DATE(AY$1,MONTH($J7),DAY($J7))&lt;$G7,0,DATEDIF($G7,DATE(AY$1,MONTH($J7),DAY($J7)),"m")/12+0.5),
                                          IF(DATE(YEAR($G7),MONTH($G7)+6,DAY($G7))&gt;=DATE(AY$1,MONTH(基本情報!$C$4),DAY(基本情報!$C$4)),
                                              DATEDIF($G7,IF($G7&lt;DATE(AY$1,MONTH($J7),DAY($J7)),DATE(AY$1,MONTH($J7),DAY($J7)),DATE(AY$1+1,MONTH($J7),DAY($J7))),"m")/12
                                                +IF(DATE(YEAR($G7),MONTH($G7)+6,DAY($G7))&lt;DATE(AY$1,MONTH(基本情報!$C$4),DAY(基本情報!$C$4)),1.5,0.5),
                                              DATEDIF($G7,DATE(AY$1,MONTH(基本情報!$C$4),DAY(基本情報!$C$4)),"m")/12
                                                +IF(DATE(YEAR($G7),MONTH($G7)+6,DAY($G7))
                                                  =DATE(YEAR(DATE(YEAR($G7),MONTH($G7)+6,DAY($G7))),MONTH(基本情報!$C$4),DAY(基本情報!$C$4)),0,1)))
                                        -IF(基本情報!$C$12="末",
                                               0,
                                               IF(AND(EDATE($G7,6)=DATE(AY$1,MONTH(EDATE($G7,6)),DAY(EDATE($G7,6))),MONTH(EDATE($G7,6))=12,DAY(EDATE($G7,6))&gt;基本情報!$C$12),1,0))))),
         付与日数一覧!$O$3:$W$8,2+$F7,1)))
  +IF(OR(INDEX($BQ$1:$CM7,ROW(),MATCH(AY$1,$BQ$1:$CM$1,0))=2,INDEX($BQ$1:$CM7,ROW(),MATCH(AY$1,$BQ$1:$CM$1,0))=4),0,IF(基本情報!$C$3="一斉",
      IF(AND(基本情報!$C$7&lt;&gt;"-",基本情報!$C$7&gt;0)=FALSE,
          IF(OR(AY$1=YEAR(DATE(YEAR($G7),MONTH($G7)+6,DAY($G7))),
                 IF(基本情報!$C$12="末",
                     FALSE,
                     AY$1=IF(DATE(YEAR($G7),MONTH($G7)+6,DAY($G7))&gt;DATE(YEAR(DATE(YEAR($G7),MONTH($G7)+6,DAY($G7))),12,基本情報!$C$12),
                                  YEAR(DATE(YEAR($G7),MONTH($G7)+6,DAY($G7)))+1,
                                  YEAR(DATE(YEAR($G7),MONTH($G7)+6,DAY($G7)))))),
              IF(DATE(AY$1,MONTH(基本情報!$C$4),DAY(基本情報!$C$4))&gt;DATE(YEAR($G7),MONTH($G7)+6,DAY($G7)),
                  HLOOKUP(0.5,付与日数一覧!$O$3:$W$8,2+$F7,1),
                  0),
              0),
          0),
      0))</f>
        <v>18</v>
      </c>
      <c r="AZ7" s="19">
        <f ca="1">IF(AY$1=$AN7,$AP7,IF(AY$1=有給管理簿!$AH$1,0,AX7) )</f>
        <v>16</v>
      </c>
      <c r="BA7" s="19">
        <f ca="1">IF(ISERROR(MATCH($A7,有給管理簿!$A:$A,0)),
    0,
    SUMIFS(INDIRECT("有給管理簿!R" &amp; MATCH($A7,有給管理簿!$A:$A,0) &amp; "C35:R" &amp; MATCH($A7,有給管理簿!$A:$A,0) &amp; "C2239",0),
      有給管理簿!$AI$11:$CHC$11,"&gt;="&amp;IF(OR(AND($V7&lt;&gt;3,$V7&lt;&gt;6,$V7&lt;&gt;7,
                                                                                MONTH(DATE(YEAR($G7),MONTH($G7)+6,DAY($G7)))&lt;=MONTH($Z7),
                                                                                DATE(AY$1,MONTH($Z7),DAY($Z7))&lt;DATE(YEAR($G7),MONTH($G7)+6,DAY($G7))),
                                                                          AND($V7&lt;&gt;3,$V7&lt;&gt;6,$V7&lt;&gt;7,
                                                                            AY$1=YEAR(DATE(YEAR($G7),MONTH($G7)+6,DAY($G7))),
                                                                            DATE(AY$1,MONTH($Z7),DAY($Z7))&gt;DATE(YEAR($G7),MONTH($G7)+6,DAY($G7)))),
                                                                       DATE(YEAR($G7),MONTH($G7)+6,DAY($G7)),
                                                                       IF(AND($V7&lt;&gt;3,$V7&lt;&gt;6,$V7&lt;&gt;7,
                                                                              DATE(YEAR($G7),MONTH($G7)+6,DAY($G7))&gt;=DATE(AY$1,MONTH($Z7),DAY($Z7))),
                                                                           DATE(YEAR($G7),MONTH($G7)+6,DAY($G7)),
                                                                           DATE(AY$1,MONTH($Z7),DAY($Z7)))),
      有給管理簿!$AI$11:$CHC$11,"&lt;="&amp;IF(DATE(AY$1+1,MONTH($Z7),DAY($Z7))-1&gt;EOMONTH(DATE(有給管理簿!$E$10,有給管理簿!$F$10,1),0),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DATE(AY$1+1,MONTH($Z7),DAY($Z7))-1)))</f>
        <v>5</v>
      </c>
      <c r="BB7" s="19">
        <f ca="1">IF(AY$1+2=$AN7,
       $AK7,
       IF(AY$1+1=$AN7,
           $AP7,
           IF(AY7&lt;IF(基本情報!$C$10=TRUE,
                                 IF(AY7&lt;BA7,0,AY7-BA7),
                                 IF(AND(基本情報!$C$3="一斉",基本情報!$C$7="-",EDATE($G7,6)&lt;DATE(YEAR(EDATE($G7,6)),MONTH(基本情報!$C$4),DAY(基本情報!$C$4)),
                                       EDATE($G7,6)&lt;=$AI7,$AI7&lt;DATE(YEAR(EDATE($G7,6)),MONTH(基本情報!$C$4),DAY(基本情報!$C$4)),AY$1=YEAR(EDATE($G7,6))),
                                     $AJ7-$AO7+HLOOKUP(1.5,付与日数一覧!$O$3:$W$8,2+$F7,1),
                                     IF(SUM(AY7,AZ7)&lt;BA7,
                                         0,
                                         SUM(AY7,AZ7)-BA7))),
               IF(AND(基本情報!$C$3="一斉",基本情報!$C$7="-",EDATE($G7,6)&lt;DATE(YEAR(EDATE($G7,6)),MONTH(基本情報!$C$4),DAY(基本情報!$C$4)),
                      AND(ISERROR(MATCH(AY$1,$BQ$1:$CN$1,0))=FALSE,
                        OR(INDEX($BQ$1:$CN7,ROW(),MATCH(AY$1,$BQ$1:$CN$1,0))=2,INDEX($BQ$1:$CN7,ROW(),MATCH(AY$1,$BQ$1:$CN$1,0))=3,INDEX($BQ$1:$CN7,ROW(),MATCH(AY$1,$BQ$1:$CN$1,0))=4))),
                   AX7,
                   AY7),
               IF(基本情報!$C$10=TRUE,
                   IF(AY7&lt;BA7,0,AY7-BA7),
                   IF(AND(基本情報!$C$3="一斉",基本情報!$C$7="-",EDATE($G7,6)&lt;DATE(YEAR(EDATE($G7,6)),MONTH(基本情報!$C$4),DAY(基本情報!$C$4)),
                       EDATE($G7,6)&lt;=$AI7,$AI7&lt;DATE(YEAR(EDATE($G7,6)),MONTH(基本情報!$C$4),DAY(基本情報!$C$4)),AY$1=YEAR(EDATE($G7,6))),
                           $AJ7-$AO7+HLOOKUP(1.5,付与日数一覧!$O$3:$W$8,2+$F7,1),
                           IF(SUM(AY7,AZ7)&lt;BA7,
                               0,
                               SUM(AY7,AZ7)-BA7))))))</f>
        <v>18</v>
      </c>
      <c r="BC7" s="19">
        <f>IF(OR(IF(ISERROR(INDEX($BQ$1:$CM7,ROW(),MATCH(IF(INDEX($BQ$1:$CM7,ROW(),MATCH(BC$1,$BQ$1:$CM$1,0)+1)&gt;DATE(BC$1,12,IF(基本情報!$C$12="末",31,基本情報!$C$12)),BC$1-1,BC$1),$BQ$1:$CM$1,0))),
                  0,
                  INDEX($BQ$1:$CM7,ROW(),MATCH(IF(INDEX($BQ$1:$CM7,ROW(),MATCH(BC$1,$BQ$1:$CM$1,0)+1)&gt;DATE(BC$1,12,IF(基本情報!$C$12="末",31,基本情報!$C$12)),BC$1-1,BC$1),$BQ$1:$CM$1,0)))=1,
              INDEX($BQ$1:$CM7,ROW(),MATCH(BC$1,$BQ$1:$CM$1,0))=3,
              INDEX($BQ$1:$CM7,ROW(),MATCH(BC$1,$BQ$1:$CM$1,0))=4),
     0,
     IF(AND($V7&lt;&gt;3,$V7&lt;&gt;6,$V7&lt;&gt;7,
         BC$1 =YEAR($G7),
         AND(基本情報!$C$3="一斉",$G7&lt;=DATE(BC$1,MONTH(基本情報!$C$4),DAY(基本情報!$C$4)),
                                                                   DATE(BC$1,MONTH(基本情報!$C$4),DAY(基本情報!$C$4))&lt;DATE(YEAR($G7),MONTH($G7)+6,DAY($G7)))),
       HLOOKUP(IF(BC$1=YEAR(DATE(YEAR($G7),MONTH($G7)+6,DAY($G7))),0.5,0)
                            -IF(基本情報!$C$12="末",
                                0,
                                IF(AND(基本情報!$C$3="一斉",EDATE($G7,6)=DATE(BC$1,MONTH(EDATE($G7,6)),DAY(EDATE($G7,6))),MONTH(EDATE($G7,6))=12,DAY(EDATE($G7,6))&gt;IF(基本情報!$C$12="末",DAY(EDATE($G7,6)),基本情報!$C$12)),1,0)),
         付与日数一覧!$O$3:$W$8,2+$F7,1),
       HLOOKUP(IF(AND($V7&lt;&gt;3,$V7&lt;&gt;6,$V7&lt;&gt;7,BC$1&lt;YEAR(DATE(YEAR($G7),MONTH($G7)+6,DAY($G7)))),
                              0,
                              IF(AND(基本情報!$C$3="一斉",
                                     OR(AND(基本情報!$C$7="-",DATE(BC$1,MONTH(基本情報!$C$4),DAY(基本情報!$C$4))&lt;$G7),
                                       AND(基本情報!$C$7&lt;&gt;"-",基本情報!$C$7&gt;0,DATE(BC$1,MONTH($J7),DAY($J7))&lt;$G7)),
                                     AND(MONTH(EDATE($G7,6))=12,DAY(EDATE($G7,6))&gt;IF(基本情報!$C$12="末",DAY(EOMONTH(EDATE($G7,6),0)),基本情報!$C$12))=FALSE)=TRUE,
                                  IF(AND(基本情報!$C$3="一斉",基本情報!$C$7="-",DATE(BC$1,MONTH(基本情報!$C$4),DAY(基本情報!$C$4))&lt;$G7),0.5,0),
                                  IF(基本情報!$C$3="法定",
                                      IF($H7&gt;=10,
                                          IF($G7&gt;DATE(BC$1,MONTH($J7),DAY($J7)),0,DATEDIF($G7,DATE(BC$1,MONTH($J7),DAY($J7)),"m")/12+0.5),
                                          DATEDIF($G7,DATE(BC$1,MONTH($J7),DAY($J7)),"m")/12)
                                        -IF($K7&lt;MONTH($J7),1,0),
                                      IF(AND(基本情報!$C$7&lt;&gt;"-",基本情報!$C$7&gt;0)=TRUE,
                                          IF(DATE(BC$1,MONTH($J7),DAY($J7))&lt;$G7,0,DATEDIF($G7,DATE(BC$1,MONTH($J7),DAY($J7)),"m")/12+0.5),
                                          IF(DATE(YEAR($G7),MONTH($G7)+6,DAY($G7))&gt;=DATE(BC$1,MONTH(基本情報!$C$4),DAY(基本情報!$C$4)),
                                              DATEDIF($G7,IF($G7&lt;DATE(BC$1,MONTH($J7),DAY($J7)),DATE(BC$1,MONTH($J7),DAY($J7)),DATE(BC$1+1,MONTH($J7),DAY($J7))),"m")/12
                                                +IF(DATE(YEAR($G7),MONTH($G7)+6,DAY($G7))&lt;DATE(BC$1,MONTH(基本情報!$C$4),DAY(基本情報!$C$4)),1.5,0.5),
                                              DATEDIF($G7,DATE(BC$1,MONTH(基本情報!$C$4),DAY(基本情報!$C$4)),"m")/12
                                                +IF(DATE(YEAR($G7),MONTH($G7)+6,DAY($G7))
                                                  =DATE(YEAR(DATE(YEAR($G7),MONTH($G7)+6,DAY($G7))),MONTH(基本情報!$C$4),DAY(基本情報!$C$4)),0,1)))
                                        -IF(基本情報!$C$12="末",
                                               0,
                                               IF(AND(EDATE($G7,6)=DATE(BC$1,MONTH(EDATE($G7,6)),DAY(EDATE($G7,6))),MONTH(EDATE($G7,6))=12,DAY(EDATE($G7,6))&gt;基本情報!$C$12),1,0))))),
         付与日数一覧!$O$3:$W$8,2+$F7,1)))
  +IF(OR(INDEX($BQ$1:$CM7,ROW(),MATCH(BC$1,$BQ$1:$CM$1,0))=2,INDEX($BQ$1:$CM7,ROW(),MATCH(BC$1,$BQ$1:$CM$1,0))=4),0,IF(基本情報!$C$3="一斉",
      IF(AND(基本情報!$C$7&lt;&gt;"-",基本情報!$C$7&gt;0)=FALSE,
          IF(OR(BC$1=YEAR(DATE(YEAR($G7),MONTH($G7)+6,DAY($G7))),
                 IF(基本情報!$C$12="末",
                     FALSE,
                     BC$1=IF(DATE(YEAR($G7),MONTH($G7)+6,DAY($G7))&gt;DATE(YEAR(DATE(YEAR($G7),MONTH($G7)+6,DAY($G7))),12,基本情報!$C$12),
                                  YEAR(DATE(YEAR($G7),MONTH($G7)+6,DAY($G7)))+1,
                                  YEAR(DATE(YEAR($G7),MONTH($G7)+6,DAY($G7)))))),
              IF(DATE(BC$1,MONTH(基本情報!$C$4),DAY(基本情報!$C$4))&gt;DATE(YEAR($G7),MONTH($G7)+6,DAY($G7)),
                  HLOOKUP(0.5,付与日数一覧!$O$3:$W$8,2+$F7,1),
                  0),
              0),
          0),
      0))</f>
        <v>20</v>
      </c>
      <c r="BD7" s="19">
        <f ca="1">IF(BC$1=$AN7,$AP7,IF(BC$1=有給管理簿!$AH$1,0,BB7) )</f>
        <v>18</v>
      </c>
      <c r="BE7" s="19">
        <f ca="1">IF(ISERROR(MATCH($A7,有給管理簿!$A:$A,0)),
    0,
    SUMIFS(INDIRECT("有給管理簿!R" &amp; MATCH($A7,有給管理簿!$A:$A,0) &amp; "C35:R" &amp; MATCH($A7,有給管理簿!$A:$A,0) &amp; "C2239",0),
      有給管理簿!$AI$11:$CHC$11,"&gt;="&amp;IF(OR(AND($V7&lt;&gt;3,$V7&lt;&gt;6,$V7&lt;&gt;7,
                                                                                MONTH(DATE(YEAR($G7),MONTH($G7)+6,DAY($G7)))&lt;=MONTH($Z7),
                                                                                DATE(BC$1,MONTH($Z7),DAY($Z7))&lt;DATE(YEAR($G7),MONTH($G7)+6,DAY($G7))),
                                                                          AND($V7&lt;&gt;3,$V7&lt;&gt;6,$V7&lt;&gt;7,
                                                                            BC$1=YEAR(DATE(YEAR($G7),MONTH($G7)+6,DAY($G7))),
                                                                            DATE(BC$1,MONTH($Z7),DAY($Z7))&gt;DATE(YEAR($G7),MONTH($G7)+6,DAY($G7)))),
                                                                       DATE(YEAR($G7),MONTH($G7)+6,DAY($G7)),
                                                                       IF(AND($V7&lt;&gt;3,$V7&lt;&gt;6,$V7&lt;&gt;7,
                                                                              DATE(YEAR($G7),MONTH($G7)+6,DAY($G7))&gt;=DATE(BC$1,MONTH($Z7),DAY($Z7))),
                                                                           DATE(YEAR($G7),MONTH($G7)+6,DAY($G7)),
                                                                           DATE(BC$1,MONTH($Z7),DAY($Z7)))),
      有給管理簿!$AI$11:$CHC$11,"&lt;="&amp;IF(DATE(BC$1+1,MONTH($Z7),DAY($Z7))-1&gt;EOMONTH(DATE(有給管理簿!$E$10,有給管理簿!$F$10,1),0),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DATE(BC$1+1,MONTH($Z7),DAY($Z7))-1)))</f>
        <v>0</v>
      </c>
      <c r="BF7" s="19">
        <f ca="1">IF(BC$1+2=$AN7,
       $AK7,
       IF(BC$1+1=$AN7,
           $AP7,
           IF(BC7&lt;IF(基本情報!$C$10=TRUE,
                                 IF(BC7&lt;BE7,0,BC7-BE7),
                                 IF(AND(基本情報!$C$3="一斉",基本情報!$C$7="-",EDATE($G7,6)&lt;DATE(YEAR(EDATE($G7,6)),MONTH(基本情報!$C$4),DAY(基本情報!$C$4)),
                                       EDATE($G7,6)&lt;=$AI7,$AI7&lt;DATE(YEAR(EDATE($G7,6)),MONTH(基本情報!$C$4),DAY(基本情報!$C$4)),BC$1=YEAR(EDATE($G7,6))),
                                     $AJ7-$AO7+HLOOKUP(1.5,付与日数一覧!$O$3:$W$8,2+$F7,1),
                                     IF(SUM(BC7,BD7)&lt;BE7,
                                         0,
                                         SUM(BC7,BD7)-BE7))),
               IF(AND(基本情報!$C$3="一斉",基本情報!$C$7="-",EDATE($G7,6)&lt;DATE(YEAR(EDATE($G7,6)),MONTH(基本情報!$C$4),DAY(基本情報!$C$4)),
                      AND(ISERROR(MATCH(BC$1,$BQ$1:$CN$1,0))=FALSE,
                        OR(INDEX($BQ$1:$CN7,ROW(),MATCH(BC$1,$BQ$1:$CN$1,0))=2,INDEX($BQ$1:$CN7,ROW(),MATCH(BC$1,$BQ$1:$CN$1,0))=3,INDEX($BQ$1:$CN7,ROW(),MATCH(BC$1,$BQ$1:$CN$1,0))=4))),
                   BB7,
                   BC7),
               IF(基本情報!$C$10=TRUE,
                   IF(BC7&lt;BE7,0,BC7-BE7),
                   IF(AND(基本情報!$C$3="一斉",基本情報!$C$7="-",EDATE($G7,6)&lt;DATE(YEAR(EDATE($G7,6)),MONTH(基本情報!$C$4),DAY(基本情報!$C$4)),
                       EDATE($G7,6)&lt;=$AI7,$AI7&lt;DATE(YEAR(EDATE($G7,6)),MONTH(基本情報!$C$4),DAY(基本情報!$C$4)),BC$1=YEAR(EDATE($G7,6))),
                           $AJ7-$AO7+HLOOKUP(1.5,付与日数一覧!$O$3:$W$8,2+$F7,1),
                           IF(SUM(BC7,BD7)&lt;BE7,
                               0,
                               SUM(BC7,BD7)-BE7))))))</f>
        <v>20</v>
      </c>
      <c r="BG7" s="19">
        <f>IF(OR(IF(ISERROR(INDEX($BQ$1:$CM7,ROW(),MATCH(IF(INDEX($BQ$1:$CM7,ROW(),MATCH(BG$1,$BQ$1:$CM$1,0)+1)&gt;DATE(BG$1,12,IF(基本情報!$C$12="末",31,基本情報!$C$12)),BG$1-1,BG$1),$BQ$1:$CM$1,0))),
                  0,
                  INDEX($BQ$1:$CM7,ROW(),MATCH(IF(INDEX($BQ$1:$CM7,ROW(),MATCH(BG$1,$BQ$1:$CM$1,0)+1)&gt;DATE(BG$1,12,IF(基本情報!$C$12="末",31,基本情報!$C$12)),BG$1-1,BG$1),$BQ$1:$CM$1,0)))=1,
              INDEX($BQ$1:$CM7,ROW(),MATCH(BG$1,$BQ$1:$CM$1,0))=3,
              INDEX($BQ$1:$CM7,ROW(),MATCH(BG$1,$BQ$1:$CM$1,0))=4),
     0,
     IF(AND($V7&lt;&gt;3,$V7&lt;&gt;6,$V7&lt;&gt;7,
         BG$1 =YEAR($G7),
         AND(基本情報!$C$3="一斉",$G7&lt;=DATE(BG$1,MONTH(基本情報!$C$4),DAY(基本情報!$C$4)),
                                                                   DATE(BG$1,MONTH(基本情報!$C$4),DAY(基本情報!$C$4))&lt;DATE(YEAR($G7),MONTH($G7)+6,DAY($G7)))),
       HLOOKUP(IF(BG$1=YEAR(DATE(YEAR($G7),MONTH($G7)+6,DAY($G7))),0.5,0)
                            -IF(基本情報!$C$12="末",
                                0,
                                IF(AND(基本情報!$C$3="一斉",EDATE($G7,6)=DATE(BG$1,MONTH(EDATE($G7,6)),DAY(EDATE($G7,6))),MONTH(EDATE($G7,6))=12,DAY(EDATE($G7,6))&gt;IF(基本情報!$C$12="末",DAY(EDATE($G7,6)),基本情報!$C$12)),1,0)),
         付与日数一覧!$O$3:$W$8,2+$F7,1),
       HLOOKUP(IF(AND($V7&lt;&gt;3,$V7&lt;&gt;6,$V7&lt;&gt;7,BG$1&lt;YEAR(DATE(YEAR($G7),MONTH($G7)+6,DAY($G7)))),
                              0,
                              IF(AND(基本情報!$C$3="一斉",
                                     OR(AND(基本情報!$C$7="-",DATE(BG$1,MONTH(基本情報!$C$4),DAY(基本情報!$C$4))&lt;$G7),
                                       AND(基本情報!$C$7&lt;&gt;"-",基本情報!$C$7&gt;0,DATE(BG$1,MONTH($J7),DAY($J7))&lt;$G7)),
                                     AND(MONTH(EDATE($G7,6))=12,DAY(EDATE($G7,6))&gt;IF(基本情報!$C$12="末",DAY(EOMONTH(EDATE($G7,6),0)),基本情報!$C$12))=FALSE)=TRUE,
                                  IF(AND(基本情報!$C$3="一斉",基本情報!$C$7="-",DATE(BG$1,MONTH(基本情報!$C$4),DAY(基本情報!$C$4))&lt;$G7),0.5,0),
                                  IF(基本情報!$C$3="法定",
                                      IF($H7&gt;=10,
                                          IF($G7&gt;DATE(BG$1,MONTH($J7),DAY($J7)),0,DATEDIF($G7,DATE(BG$1,MONTH($J7),DAY($J7)),"m")/12+0.5),
                                          DATEDIF($G7,DATE(BG$1,MONTH($J7),DAY($J7)),"m")/12)
                                        -IF($K7&lt;MONTH($J7),1,0),
                                      IF(AND(基本情報!$C$7&lt;&gt;"-",基本情報!$C$7&gt;0)=TRUE,
                                          IF(DATE(BG$1,MONTH($J7),DAY($J7))&lt;$G7,0,DATEDIF($G7,DATE(BG$1,MONTH($J7),DAY($J7)),"m")/12+0.5),
                                          IF(DATE(YEAR($G7),MONTH($G7)+6,DAY($G7))&gt;=DATE(BG$1,MONTH(基本情報!$C$4),DAY(基本情報!$C$4)),
                                              DATEDIF($G7,IF($G7&lt;DATE(BG$1,MONTH($J7),DAY($J7)),DATE(BG$1,MONTH($J7),DAY($J7)),DATE(BG$1+1,MONTH($J7),DAY($J7))),"m")/12
                                                +IF(DATE(YEAR($G7),MONTH($G7)+6,DAY($G7))&lt;DATE(BG$1,MONTH(基本情報!$C$4),DAY(基本情報!$C$4)),1.5,0.5),
                                              DATEDIF($G7,DATE(BG$1,MONTH(基本情報!$C$4),DAY(基本情報!$C$4)),"m")/12
                                                +IF(DATE(YEAR($G7),MONTH($G7)+6,DAY($G7))
                                                  =DATE(YEAR(DATE(YEAR($G7),MONTH($G7)+6,DAY($G7))),MONTH(基本情報!$C$4),DAY(基本情報!$C$4)),0,1)))
                                        -IF(基本情報!$C$12="末",
                                               0,
                                               IF(AND(EDATE($G7,6)=DATE(BG$1,MONTH(EDATE($G7,6)),DAY(EDATE($G7,6))),MONTH(EDATE($G7,6))=12,DAY(EDATE($G7,6))&gt;基本情報!$C$12),1,0))))),
         付与日数一覧!$O$3:$W$8,2+$F7,1)))
  +IF(OR(INDEX($BQ$1:$CM7,ROW(),MATCH(BG$1,$BQ$1:$CM$1,0))=2,INDEX($BQ$1:$CM7,ROW(),MATCH(BG$1,$BQ$1:$CM$1,0))=4),0,IF(基本情報!$C$3="一斉",
      IF(AND(基本情報!$C$7&lt;&gt;"-",基本情報!$C$7&gt;0)=FALSE,
          IF(OR(BG$1=YEAR(DATE(YEAR($G7),MONTH($G7)+6,DAY($G7))),
                 IF(基本情報!$C$12="末",
                     FALSE,
                     BG$1=IF(DATE(YEAR($G7),MONTH($G7)+6,DAY($G7))&gt;DATE(YEAR(DATE(YEAR($G7),MONTH($G7)+6,DAY($G7))),12,基本情報!$C$12),
                                  YEAR(DATE(YEAR($G7),MONTH($G7)+6,DAY($G7)))+1,
                                  YEAR(DATE(YEAR($G7),MONTH($G7)+6,DAY($G7)))))),
              IF(DATE(BG$1,MONTH(基本情報!$C$4),DAY(基本情報!$C$4))&gt;DATE(YEAR($G7),MONTH($G7)+6,DAY($G7)),
                  HLOOKUP(0.5,付与日数一覧!$O$3:$W$8,2+$F7,1),
                  0),
              0),
          0),
      0))</f>
        <v>20</v>
      </c>
      <c r="BH7" s="19">
        <f ca="1">IF(BG$1=$AN7,$AP7,IF(BG$1=有給管理簿!$AH$1,0,BF7) )</f>
        <v>20</v>
      </c>
      <c r="BI7" s="19">
        <f ca="1">IF(ISERROR(MATCH($A7,有給管理簿!$A:$A,0)),
    0,
    SUMIFS(INDIRECT("有給管理簿!R" &amp; MATCH($A7,有給管理簿!$A:$A,0) &amp; "C35:R" &amp; MATCH($A7,有給管理簿!$A:$A,0) &amp; "C2239",0),
      有給管理簿!$AI$11:$CHC$11,"&gt;="&amp;IF(OR(AND($V7&lt;&gt;3,$V7&lt;&gt;6,$V7&lt;&gt;7,
                                                                                MONTH(DATE(YEAR($G7),MONTH($G7)+6,DAY($G7)))&lt;=MONTH($Z7),
                                                                                DATE(BG$1,MONTH($Z7),DAY($Z7))&lt;DATE(YEAR($G7),MONTH($G7)+6,DAY($G7))),
                                                                          AND($V7&lt;&gt;3,$V7&lt;&gt;6,$V7&lt;&gt;7,
                                                                            BG$1=YEAR(DATE(YEAR($G7),MONTH($G7)+6,DAY($G7))),
                                                                            DATE(BG$1,MONTH($Z7),DAY($Z7))&gt;DATE(YEAR($G7),MONTH($G7)+6,DAY($G7)))),
                                                                       DATE(YEAR($G7),MONTH($G7)+6,DAY($G7)),
                                                                       IF(AND($V7&lt;&gt;3,$V7&lt;&gt;6,$V7&lt;&gt;7,
                                                                              DATE(YEAR($G7),MONTH($G7)+6,DAY($G7))&gt;=DATE(BG$1,MONTH($Z7),DAY($Z7))),
                                                                           DATE(YEAR($G7),MONTH($G7)+6,DAY($G7)),
                                                                           DATE(BG$1,MONTH($Z7),DAY($Z7)))),
      有給管理簿!$AI$11:$CHC$11,"&lt;="&amp;IF(DATE(BG$1+1,MONTH($Z7),DAY($Z7))-1&gt;EOMONTH(DATE(有給管理簿!$E$10,有給管理簿!$F$10,1),0),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DATE(BG$1+1,MONTH($Z7),DAY($Z7))-1)))</f>
        <v>7</v>
      </c>
      <c r="BJ7" s="19">
        <f ca="1">IF(BG$1+2=$AN7,
       $AK7,
       IF(BG$1+1=$AN7,
           $AP7,
           IF(BG7&lt;IF(基本情報!$C$10=TRUE,
                                 IF(BG7&lt;BI7,0,BG7-BI7),
                                 IF(AND(基本情報!$C$3="一斉",基本情報!$C$7="-",EDATE($G7,6)&lt;DATE(YEAR(EDATE($G7,6)),MONTH(基本情報!$C$4),DAY(基本情報!$C$4)),
                                       EDATE($G7,6)&lt;=$AI7,$AI7&lt;DATE(YEAR(EDATE($G7,6)),MONTH(基本情報!$C$4),DAY(基本情報!$C$4)),BG$1=YEAR(EDATE($G7,6))),
                                     $AJ7-$AO7+HLOOKUP(1.5,付与日数一覧!$O$3:$W$8,2+$F7,1),
                                     IF(SUM(BG7,BH7)&lt;BI7,
                                         0,
                                         SUM(BG7,BH7)-BI7))),
               IF(AND(基本情報!$C$3="一斉",基本情報!$C$7="-",EDATE($G7,6)&lt;DATE(YEAR(EDATE($G7,6)),MONTH(基本情報!$C$4),DAY(基本情報!$C$4)),
                      AND(ISERROR(MATCH(BG$1,$BQ$1:$CN$1,0))=FALSE,
                        OR(INDEX($BQ$1:$CN7,ROW(),MATCH(BG$1,$BQ$1:$CN$1,0))=2,INDEX($BQ$1:$CN7,ROW(),MATCH(BG$1,$BQ$1:$CN$1,0))=3,INDEX($BQ$1:$CN7,ROW(),MATCH(BG$1,$BQ$1:$CN$1,0))=4))),
                   BF7,
                   BG7),
               IF(基本情報!$C$10=TRUE,
                   IF(BG7&lt;BI7,0,BG7-BI7),
                   IF(AND(基本情報!$C$3="一斉",基本情報!$C$7="-",EDATE($G7,6)&lt;DATE(YEAR(EDATE($G7,6)),MONTH(基本情報!$C$4),DAY(基本情報!$C$4)),
                       EDATE($G7,6)&lt;=$AI7,$AI7&lt;DATE(YEAR(EDATE($G7,6)),MONTH(基本情報!$C$4),DAY(基本情報!$C$4)),BG$1=YEAR(EDATE($G7,6))),
                           $AJ7-$AO7+HLOOKUP(1.5,付与日数一覧!$O$3:$W$8,2+$F7,1),
                           IF(SUM(BG7,BH7)&lt;BI7,
                               0,
                               SUM(BG7,BH7)-BI7))))))</f>
        <v>20</v>
      </c>
      <c r="BK7" s="19">
        <f>IF(OR(IF(ISERROR(INDEX($BQ$1:$CM7,ROW(),MATCH(IF(INDEX($BQ$1:$CM7,ROW(),MATCH(BK$1,$BQ$1:$CM$1,0)+1)&gt;DATE(BK$1,12,IF(基本情報!$C$12="末",31,基本情報!$C$12)),BK$1-1,BK$1),$BQ$1:$CM$1,0))),
                  0,
                  INDEX($BQ$1:$CM7,ROW(),MATCH(IF(INDEX($BQ$1:$CM7,ROW(),MATCH(BK$1,$BQ$1:$CM$1,0)+1)&gt;DATE(BK$1,12,IF(基本情報!$C$12="末",31,基本情報!$C$12)),BK$1-1,BK$1),$BQ$1:$CM$1,0)))=1,
              INDEX($BQ$1:$CM7,ROW(),MATCH(BK$1,$BQ$1:$CM$1,0))=3,
              INDEX($BQ$1:$CM7,ROW(),MATCH(BK$1,$BQ$1:$CM$1,0))=4),
     0,
     IF(AND($V7&lt;&gt;3,$V7&lt;&gt;6,$V7&lt;&gt;7,
         BK$1 =YEAR($G7),
         AND(基本情報!$C$3="一斉",$G7&lt;=DATE(BK$1,MONTH(基本情報!$C$4),DAY(基本情報!$C$4)),
                                                                   DATE(BK$1,MONTH(基本情報!$C$4),DAY(基本情報!$C$4))&lt;DATE(YEAR($G7),MONTH($G7)+6,DAY($G7)))),
       HLOOKUP(IF(BK$1=YEAR(DATE(YEAR($G7),MONTH($G7)+6,DAY($G7))),0.5,0)
                            -IF(基本情報!$C$12="末",
                                0,
                                IF(AND(基本情報!$C$3="一斉",EDATE($G7,6)=DATE(BK$1,MONTH(EDATE($G7,6)),DAY(EDATE($G7,6))),MONTH(EDATE($G7,6))=12,DAY(EDATE($G7,6))&gt;IF(基本情報!$C$12="末",DAY(EDATE($G7,6)),基本情報!$C$12)),1,0)),
         付与日数一覧!$O$3:$W$8,2+$F7,1),
       HLOOKUP(IF(AND($V7&lt;&gt;3,$V7&lt;&gt;6,$V7&lt;&gt;7,BK$1&lt;YEAR(DATE(YEAR($G7),MONTH($G7)+6,DAY($G7)))),
                              0,
                              IF(AND(基本情報!$C$3="一斉",
                                     OR(AND(基本情報!$C$7="-",DATE(BK$1,MONTH(基本情報!$C$4),DAY(基本情報!$C$4))&lt;$G7),
                                       AND(基本情報!$C$7&lt;&gt;"-",基本情報!$C$7&gt;0,DATE(BK$1,MONTH($J7),DAY($J7))&lt;$G7)),
                                     AND(MONTH(EDATE($G7,6))=12,DAY(EDATE($G7,6))&gt;IF(基本情報!$C$12="末",DAY(EOMONTH(EDATE($G7,6),0)),基本情報!$C$12))=FALSE)=TRUE,
                                  IF(AND(基本情報!$C$3="一斉",基本情報!$C$7="-",DATE(BK$1,MONTH(基本情報!$C$4),DAY(基本情報!$C$4))&lt;$G7),0.5,0),
                                  IF(基本情報!$C$3="法定",
                                      IF($H7&gt;=10,
                                          IF($G7&gt;DATE(BK$1,MONTH($J7),DAY($J7)),0,DATEDIF($G7,DATE(BK$1,MONTH($J7),DAY($J7)),"m")/12+0.5),
                                          DATEDIF($G7,DATE(BK$1,MONTH($J7),DAY($J7)),"m")/12)
                                        -IF($K7&lt;MONTH($J7),1,0),
                                      IF(AND(基本情報!$C$7&lt;&gt;"-",基本情報!$C$7&gt;0)=TRUE,
                                          IF(DATE(BK$1,MONTH($J7),DAY($J7))&lt;$G7,0,DATEDIF($G7,DATE(BK$1,MONTH($J7),DAY($J7)),"m")/12+0.5),
                                          IF(DATE(YEAR($G7),MONTH($G7)+6,DAY($G7))&gt;=DATE(BK$1,MONTH(基本情報!$C$4),DAY(基本情報!$C$4)),
                                              DATEDIF($G7,IF($G7&lt;DATE(BK$1,MONTH($J7),DAY($J7)),DATE(BK$1,MONTH($J7),DAY($J7)),DATE(BK$1+1,MONTH($J7),DAY($J7))),"m")/12
                                                +IF(DATE(YEAR($G7),MONTH($G7)+6,DAY($G7))&lt;DATE(BK$1,MONTH(基本情報!$C$4),DAY(基本情報!$C$4)),1.5,0.5),
                                              DATEDIF($G7,DATE(BK$1,MONTH(基本情報!$C$4),DAY(基本情報!$C$4)),"m")/12
                                                +IF(DATE(YEAR($G7),MONTH($G7)+6,DAY($G7))
                                                  =DATE(YEAR(DATE(YEAR($G7),MONTH($G7)+6,DAY($G7))),MONTH(基本情報!$C$4),DAY(基本情報!$C$4)),0,1)))
                                        -IF(基本情報!$C$12="末",
                                               0,
                                               IF(AND(EDATE($G7,6)=DATE(BK$1,MONTH(EDATE($G7,6)),DAY(EDATE($G7,6))),MONTH(EDATE($G7,6))=12,DAY(EDATE($G7,6))&gt;基本情報!$C$12),1,0))))),
         付与日数一覧!$O$3:$W$8,2+$F7,1)))
  +IF(OR(INDEX($BQ$1:$CM7,ROW(),MATCH(BK$1,$BQ$1:$CM$1,0))=2,INDEX($BQ$1:$CM7,ROW(),MATCH(BK$1,$BQ$1:$CM$1,0))=4),0,IF(基本情報!$C$3="一斉",
      IF(AND(基本情報!$C$7&lt;&gt;"-",基本情報!$C$7&gt;0)=FALSE,
          IF(OR(BK$1=YEAR(DATE(YEAR($G7),MONTH($G7)+6,DAY($G7))),
                 IF(基本情報!$C$12="末",
                     FALSE,
                     BK$1=IF(DATE(YEAR($G7),MONTH($G7)+6,DAY($G7))&gt;DATE(YEAR(DATE(YEAR($G7),MONTH($G7)+6,DAY($G7))),12,基本情報!$C$12),
                                  YEAR(DATE(YEAR($G7),MONTH($G7)+6,DAY($G7)))+1,
                                  YEAR(DATE(YEAR($G7),MONTH($G7)+6,DAY($G7)))))),
              IF(DATE(BK$1,MONTH(基本情報!$C$4),DAY(基本情報!$C$4))&gt;DATE(YEAR($G7),MONTH($G7)+6,DAY($G7)),
                  HLOOKUP(0.5,付与日数一覧!$O$3:$W$8,2+$F7,1),
                  0),
              0),
          0),
      0))</f>
        <v>20</v>
      </c>
      <c r="BL7" s="19">
        <f ca="1">IF(BK$1=$AN7,$AP7,IF(BK$1=有給管理簿!$AH$1,0,BJ7) )</f>
        <v>20</v>
      </c>
      <c r="BM7" s="19">
        <f ca="1">IF(ISERROR(MATCH($A7,有給管理簿!$A:$A,0)),
    0,
    SUMIFS(INDIRECT("有給管理簿!R" &amp; MATCH($A7,有給管理簿!$A:$A,0) &amp; "C35:R" &amp; MATCH($A7,有給管理簿!$A:$A,0) &amp; "C2239",0),
      有給管理簿!$AI$11:$CHC$11,"&gt;="&amp;IF(OR(AND($V7&lt;&gt;3,$V7&lt;&gt;6,$V7&lt;&gt;7,
                                                                                MONTH(DATE(YEAR($G7),MONTH($G7)+6,DAY($G7)))&lt;=MONTH($Z7),
                                                                                DATE(BK$1,MONTH($Z7),DAY($Z7))&lt;DATE(YEAR($G7),MONTH($G7)+6,DAY($G7))),
                                                                          AND($V7&lt;&gt;3,$V7&lt;&gt;6,$V7&lt;&gt;7,
                                                                            BK$1=YEAR(DATE(YEAR($G7),MONTH($G7)+6,DAY($G7))),
                                                                            DATE(BK$1,MONTH($Z7),DAY($Z7))&gt;DATE(YEAR($G7),MONTH($G7)+6,DAY($G7)))),
                                                                       DATE(YEAR($G7),MONTH($G7)+6,DAY($G7)),
                                                                       IF(AND($V7&lt;&gt;3,$V7&lt;&gt;6,$V7&lt;&gt;7,
                                                                              DATE(YEAR($G7),MONTH($G7)+6,DAY($G7))&gt;=DATE(BK$1,MONTH($Z7),DAY($Z7))),
                                                                           DATE(YEAR($G7),MONTH($G7)+6,DAY($G7)),
                                                                           DATE(BK$1,MONTH($Z7),DAY($Z7)))),
      有給管理簿!$AI$11:$CHC$11,"&lt;="&amp;IF(DATE(BK$1+1,MONTH($Z7),DAY($Z7))-1&gt;EOMONTH(DATE(有給管理簿!$E$10,有給管理簿!$F$10,1),0),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DATE(BK$1+1,MONTH($Z7),DAY($Z7))-1)))</f>
        <v>0</v>
      </c>
      <c r="BN7" s="19">
        <f ca="1">IF(BK$1+2=$AN7,
       $AK7,
       IF(BK$1+1=$AN7,
           $AP7,
           IF(BK7&lt;IF(基本情報!$C$10=TRUE,
                                 IF(BK7&lt;BM7,0,BK7-BM7),
                                 IF(AND(基本情報!$C$3="一斉",基本情報!$C$7="-",EDATE($G7,6)&lt;DATE(YEAR(EDATE($G7,6)),MONTH(基本情報!$C$4),DAY(基本情報!$C$4)),
                                       EDATE($G7,6)&lt;=$AI7,$AI7&lt;DATE(YEAR(EDATE($G7,6)),MONTH(基本情報!$C$4),DAY(基本情報!$C$4)),BK$1=YEAR(EDATE($G7,6))),
                                     $AJ7-$AO7+HLOOKUP(1.5,付与日数一覧!$O$3:$W$8,2+$F7,1),
                                     IF(SUM(BK7,BL7)&lt;BM7,
                                         0,
                                         SUM(BK7,BL7)-BM7))),
               IF(AND(基本情報!$C$3="一斉",基本情報!$C$7="-",EDATE($G7,6)&lt;DATE(YEAR(EDATE($G7,6)),MONTH(基本情報!$C$4),DAY(基本情報!$C$4)),
                      AND(ISERROR(MATCH(BK$1,$BQ$1:$CN$1,0))=FALSE,
                        OR(INDEX($BQ$1:$CN7,ROW(),MATCH(BK$1,$BQ$1:$CN$1,0))=2,INDEX($BQ$1:$CN7,ROW(),MATCH(BK$1,$BQ$1:$CN$1,0))=3,INDEX($BQ$1:$CN7,ROW(),MATCH(BK$1,$BQ$1:$CN$1,0))=4))),
                   BJ7,
                   BK7),
               IF(基本情報!$C$10=TRUE,
                   IF(BK7&lt;BM7,0,BK7-BM7),
                   IF(AND(基本情報!$C$3="一斉",基本情報!$C$7="-",EDATE($G7,6)&lt;DATE(YEAR(EDATE($G7,6)),MONTH(基本情報!$C$4),DAY(基本情報!$C$4)),
                       EDATE($G7,6)&lt;=$AI7,$AI7&lt;DATE(YEAR(EDATE($G7,6)),MONTH(基本情報!$C$4),DAY(基本情報!$C$4)),BK$1=YEAR(EDATE($G7,6))),
                           $AJ7-$AO7+HLOOKUP(1.5,付与日数一覧!$O$3:$W$8,2+$F7,1),
                           IF(SUM(BK7,BL7)&lt;BM7,
                               0,
                               SUM(BK7,BL7)-BM7))))))</f>
        <v>20</v>
      </c>
      <c r="BR7" s="57">
        <f>IF(基本情報!$C$3="法定",
       IF($V7=3,
           IF($G7&lt;=DATE(BQ$1,MONTH($G7),DAY($G7)),DATE(BQ$1,MONTH($G7),DAY($G7)),0),
           IF($G7&lt;=DATE(BQ$1,MONTH(EDATE($G7,6)),DAY(EDATE($G7,6))),DATE(BQ$1,MONTH(EDATE($G7,6)),DAY(EDATE($G7,6))),0)),
       IF(基本情報!$C$7="-",
           IF(DATE(BQ$1,MONTH(EDATE($G7,6)),DAY(EDATE($G7,6)))=EDATE($G7,6),
               IF(AND(BQ$1=YEAR(EDATE($G7,6)),IF(基本情報!$C$12="末",FALSE,DATE(BQ$1,MONTH(EDATE($G7,6)),DAY(EDATE($G7,6)))&gt;DATE(BQ$1,12,基本情報!$C$12))),
                   0,
                   DATE(BQ$1,MONTH(EDATE($G7,6)),DAY(EDATE($G7,6)))),
               IF(EDATE($G7,6)&lt;DATE(BQ$1,MONTH(基本情報!$C$4),DAY(基本情報!$C$4)),
                   IF(AND(BQ$1-1=YEAR(EDATE($G7,6)),IF(基本情報!$C$12="末",FALSE,DATE(BQ$1-1,MONTH(EDATE($G7,6)),DAY(EDATE($G7,6)))&gt;DATE(BQ$1-1,12,基本情報!$C$12))),
                       DATE(BQ$1-1,MONTH(EDATE($G7,6)),DAY(EDATE($G7,6))),
                       DATE(BQ$1,MONTH(基本情報!$C$4),DAY(基本情報!$C$4))),
                   IF($G7&lt;=DATE(BQ$1,MONTH(EDATE($G7,6)),DAY(EDATE($G7,6))),DATE(BQ$1,MONTH(EDATE($G7,6)),DAY(EDATE($G7,6))),0))),
           IF($G7&lt;=IF(DATE(BQ$1,MONTH(基本情報!$C$4),DAY(基本情報!$C$4))
                           &lt;DATE(BQ$1,MONTH(基本情報!$C$7),DAY(基本情報!$C$7)),
                             IF(AND(DATE(BQ$1,MONTH(基本情報!$C$4),DAY(基本情報!$C$4))&lt;=DATE(BQ$1,MONTH($G7),DAY($G7)),
                                   DATE(BQ$1,MONTH($G7),DAY($G7))&lt;DATE(BQ$1,MONTH(基本情報!$C$7),DAY(基本情報!$C$7)))=TRUE,
                                 DATE(BQ$1,MONTH(基本情報!$C$7),DAY(基本情報!$C$7)),
                                 IF($G7&gt;DATE(BQ$1,MONTH(基本情報!$C$4),DAY(基本情報!$C$4)),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IF(AND(DATE(BQ$1,MONTH(基本情報!$C$7),DAY(基本情報!$C$7))&lt;=DATE(BQ$1,MONTH($G7),DAY($G7)),
                                    DATE(BQ$1,MONTH($G7),DAY($G7))&lt;DATE(BQ$1,MONTH(基本情報!$C$4),DAY(基本情報!$C$4)))=TRUE,
                                 DATE(BQ$1,MONTH(基本情報!$C$4),DAY(基本情報!$C$4)),
                                 IF($G7&gt;DATE(BQ$1,MONTH(基本情報!$C$7),DAY(基本情報!$C$7)),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IF(AND(DATE(BQ$1,MONTH(基本情報!$C$4),DAY(基本情報!$C$4))&lt;=DATE(BQ$1,MONTH($G7),DAY($G7)),
                      DATE(BQ$1,MONTH($G7),DAY($G7))&lt;DATE(BQ$1,MONTH(基本情報!$C$7),DAY(基本情報!$C$7)))=TRUE,
                   DATE(BQ$1,MONTH(基本情報!$C$7),DAY(基本情報!$C$7)),
                   IF($G7&gt;DATE(BQ$1,MONTH(基本情報!$C$4),DAY(基本情報!$C$4)),
                       0,
                       DATE(BQ$1,MONTH(基本情報!$C$4),DAY(基本情報!$C$4)))),
               IF(AND(DATE(BQ$1,MONTH(基本情報!$C$7),DAY(基本情報!$C$7))&lt;=DATE(BQ$1,MONTH($G7),DAY($G7)),
                      DATE(BQ$1,MONTH($G7),DAY($G7))&lt;DATE(BQ$1,MONTH(基本情報!$C$4),DAY(基本情報!$C$4)))=TRUE,
                   DATE(BQ$1,MONTH(基本情報!$C$4),DAY(基本情報!$C$4)),
                   IF($G7&gt;DATE(BQ$1,MONTH(基本情報!$C$7),DAY(基本情報!$C$7)),
                       0,
                       DATE(BQ$1,MONTH(基本情報!$C$7),DAY(基本情報!$C$7))))),
           0)))</f>
        <v>44105</v>
      </c>
      <c r="BS7" s="57">
        <f>IF(AND(OR($V7=4,$V7=5),BR7=EDATE($G7,6)),
       IF(DATE(BQ$1,MONTH(基本情報!$C$4),DAY(基本情報!$C$4))&gt;EDATE($G7,6),
           DATE(BQ$1,MONTH(基本情報!$C$4),DAY(基本情報!$C$4)),
           0),
       IF(AND(基本情報!$C$3="一斉",基本情報!$C$7="-",
              BR7=EDATE($G7,6),
              DATE(BQ$1,MONTH(基本情報!$C$4),DAY(基本情報!$C$4))&gt;EDATE($G7,6)),
           DATE(BQ$1,MONTH(基本情報!$C$4),DAY(基本情報!$C$4)),
           0))</f>
        <v>0</v>
      </c>
      <c r="BV7" s="57">
        <f>IF(基本情報!$C$3="法定",
       IF($V7=3,
           IF($G7&lt;=DATE(BU$1,MONTH($G7),DAY($G7)),DATE(BU$1,MONTH($G7),DAY($G7)),0),
           IF($G7&lt;=DATE(BU$1,MONTH(EDATE($G7,6)),DAY(EDATE($G7,6))),DATE(BU$1,MONTH(EDATE($G7,6)),DAY(EDATE($G7,6))),0)),
       IF(基本情報!$C$7="-",
           IF(DATE(BU$1,MONTH(EDATE($G7,6)),DAY(EDATE($G7,6)))=EDATE($G7,6),
               IF(AND(BU$1=YEAR(EDATE($G7,6)),IF(基本情報!$C$12="末",FALSE,DATE(BU$1,MONTH(EDATE($G7,6)),DAY(EDATE($G7,6)))&gt;DATE(BU$1,12,基本情報!$C$12))),
                   0,
                   DATE(BU$1,MONTH(EDATE($G7,6)),DAY(EDATE($G7,6)))),
               IF(EDATE($G7,6)&lt;DATE(BU$1,MONTH(基本情報!$C$4),DAY(基本情報!$C$4)),
                   IF(AND(BU$1-1=YEAR(EDATE($G7,6)),IF(基本情報!$C$12="末",FALSE,DATE(BU$1-1,MONTH(EDATE($G7,6)),DAY(EDATE($G7,6)))&gt;DATE(BU$1-1,12,基本情報!$C$12))),
                       DATE(BU$1-1,MONTH(EDATE($G7,6)),DAY(EDATE($G7,6))),
                       DATE(BU$1,MONTH(基本情報!$C$4),DAY(基本情報!$C$4))),
                   IF($G7&lt;=DATE(BU$1,MONTH(EDATE($G7,6)),DAY(EDATE($G7,6))),DATE(BU$1,MONTH(EDATE($G7,6)),DAY(EDATE($G7,6))),0))),
           IF($G7&lt;=IF(DATE(BU$1,MONTH(基本情報!$C$4),DAY(基本情報!$C$4))
                           &lt;DATE(BU$1,MONTH(基本情報!$C$7),DAY(基本情報!$C$7)),
                             IF(AND(DATE(BU$1,MONTH(基本情報!$C$4),DAY(基本情報!$C$4))&lt;=DATE(BU$1,MONTH($G7),DAY($G7)),
                                   DATE(BU$1,MONTH($G7),DAY($G7))&lt;DATE(BU$1,MONTH(基本情報!$C$7),DAY(基本情報!$C$7)))=TRUE,
                                 DATE(BU$1,MONTH(基本情報!$C$7),DAY(基本情報!$C$7)),
                                 IF($G7&gt;DATE(BU$1,MONTH(基本情報!$C$4),DAY(基本情報!$C$4)),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IF(AND(DATE(BU$1,MONTH(基本情報!$C$7),DAY(基本情報!$C$7))&lt;=DATE(BU$1,MONTH($G7),DAY($G7)),
                                    DATE(BU$1,MONTH($G7),DAY($G7))&lt;DATE(BU$1,MONTH(基本情報!$C$4),DAY(基本情報!$C$4)))=TRUE,
                                 DATE(BU$1,MONTH(基本情報!$C$4),DAY(基本情報!$C$4)),
                                 IF($G7&gt;DATE(BU$1,MONTH(基本情報!$C$7),DAY(基本情報!$C$7)),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IF(AND(DATE(BU$1,MONTH(基本情報!$C$4),DAY(基本情報!$C$4))&lt;=DATE(BU$1,MONTH($G7),DAY($G7)),
                      DATE(BU$1,MONTH($G7),DAY($G7))&lt;DATE(BU$1,MONTH(基本情報!$C$7),DAY(基本情報!$C$7)))=TRUE,
                   DATE(BU$1,MONTH(基本情報!$C$7),DAY(基本情報!$C$7)),
                   IF($G7&gt;DATE(BU$1,MONTH(基本情報!$C$4),DAY(基本情報!$C$4)),
                       0,
                       DATE(BU$1,MONTH(基本情報!$C$4),DAY(基本情報!$C$4)))),
               IF(AND(DATE(BU$1,MONTH(基本情報!$C$7),DAY(基本情報!$C$7))&lt;=DATE(BU$1,MONTH($G7),DAY($G7)),
                      DATE(BU$1,MONTH($G7),DAY($G7))&lt;DATE(BU$1,MONTH(基本情報!$C$4),DAY(基本情報!$C$4)))=TRUE,
                   DATE(BU$1,MONTH(基本情報!$C$4),DAY(基本情報!$C$4)),
                   IF($G7&gt;DATE(BU$1,MONTH(基本情報!$C$7),DAY(基本情報!$C$7)),
                       0,
                       DATE(BU$1,MONTH(基本情報!$C$7),DAY(基本情報!$C$7))))),
           0)))</f>
        <v>44470</v>
      </c>
      <c r="BW7" s="57">
        <f>IF(AND(OR($V7=4,$V7=5),BV7=EDATE($G7,6)),
       IF(DATE(BU$1,MONTH(基本情報!$C$4),DAY(基本情報!$C$4))&gt;EDATE($G7,6),
           DATE(BU$1,MONTH(基本情報!$C$4),DAY(基本情報!$C$4)),
           0),
       IF(AND(基本情報!$C$3="一斉",基本情報!$C$7="-",
              BV7=EDATE($G7,6),
              DATE(BU$1,MONTH(基本情報!$C$4),DAY(基本情報!$C$4))&gt;EDATE($G7,6)),
           DATE(BU$1,MONTH(基本情報!$C$4),DAY(基本情報!$C$4)),
           0))</f>
        <v>0</v>
      </c>
      <c r="BZ7" s="57">
        <f>IF(基本情報!$C$3="法定",
       IF($V7=3,
           IF($G7&lt;=DATE(BY$1,MONTH($G7),DAY($G7)),DATE(BY$1,MONTH($G7),DAY($G7)),0),
           IF($G7&lt;=DATE(BY$1,MONTH(EDATE($G7,6)),DAY(EDATE($G7,6))),DATE(BY$1,MONTH(EDATE($G7,6)),DAY(EDATE($G7,6))),0)),
       IF(基本情報!$C$7="-",
           IF(DATE(BY$1,MONTH(EDATE($G7,6)),DAY(EDATE($G7,6)))=EDATE($G7,6),
               IF(AND(BY$1=YEAR(EDATE($G7,6)),IF(基本情報!$C$12="末",FALSE,DATE(BY$1,MONTH(EDATE($G7,6)),DAY(EDATE($G7,6)))&gt;DATE(BY$1,12,基本情報!$C$12))),
                   0,
                   DATE(BY$1,MONTH(EDATE($G7,6)),DAY(EDATE($G7,6)))),
               IF(EDATE($G7,6)&lt;DATE(BY$1,MONTH(基本情報!$C$4),DAY(基本情報!$C$4)),
                   IF(AND(BY$1-1=YEAR(EDATE($G7,6)),IF(基本情報!$C$12="末",FALSE,DATE(BY$1-1,MONTH(EDATE($G7,6)),DAY(EDATE($G7,6)))&gt;DATE(BY$1-1,12,基本情報!$C$12))),
                       DATE(BY$1-1,MONTH(EDATE($G7,6)),DAY(EDATE($G7,6))),
                       DATE(BY$1,MONTH(基本情報!$C$4),DAY(基本情報!$C$4))),
                   IF($G7&lt;=DATE(BY$1,MONTH(EDATE($G7,6)),DAY(EDATE($G7,6))),DATE(BY$1,MONTH(EDATE($G7,6)),DAY(EDATE($G7,6))),0))),
           IF($G7&lt;=IF(DATE(BY$1,MONTH(基本情報!$C$4),DAY(基本情報!$C$4))
                           &lt;DATE(BY$1,MONTH(基本情報!$C$7),DAY(基本情報!$C$7)),
                             IF(AND(DATE(BY$1,MONTH(基本情報!$C$4),DAY(基本情報!$C$4))&lt;=DATE(BY$1,MONTH($G7),DAY($G7)),
                                   DATE(BY$1,MONTH($G7),DAY($G7))&lt;DATE(BY$1,MONTH(基本情報!$C$7),DAY(基本情報!$C$7)))=TRUE,
                                 DATE(BY$1,MONTH(基本情報!$C$7),DAY(基本情報!$C$7)),
                                 IF($G7&gt;DATE(BY$1,MONTH(基本情報!$C$4),DAY(基本情報!$C$4)),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IF(AND(DATE(BY$1,MONTH(基本情報!$C$7),DAY(基本情報!$C$7))&lt;=DATE(BY$1,MONTH($G7),DAY($G7)),
                                    DATE(BY$1,MONTH($G7),DAY($G7))&lt;DATE(BY$1,MONTH(基本情報!$C$4),DAY(基本情報!$C$4)))=TRUE,
                                 DATE(BY$1,MONTH(基本情報!$C$4),DAY(基本情報!$C$4)),
                                 IF($G7&gt;DATE(BY$1,MONTH(基本情報!$C$7),DAY(基本情報!$C$7)),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IF(AND(DATE(BY$1,MONTH(基本情報!$C$4),DAY(基本情報!$C$4))&lt;=DATE(BY$1,MONTH($G7),DAY($G7)),
                      DATE(BY$1,MONTH($G7),DAY($G7))&lt;DATE(BY$1,MONTH(基本情報!$C$7),DAY(基本情報!$C$7)))=TRUE,
                   DATE(BY$1,MONTH(基本情報!$C$7),DAY(基本情報!$C$7)),
                   IF($G7&gt;DATE(BY$1,MONTH(基本情報!$C$4),DAY(基本情報!$C$4)),
                       0,
                       DATE(BY$1,MONTH(基本情報!$C$4),DAY(基本情報!$C$4)))),
               IF(AND(DATE(BY$1,MONTH(基本情報!$C$7),DAY(基本情報!$C$7))&lt;=DATE(BY$1,MONTH($G7),DAY($G7)),
                      DATE(BY$1,MONTH($G7),DAY($G7))&lt;DATE(BY$1,MONTH(基本情報!$C$4),DAY(基本情報!$C$4)))=TRUE,
                   DATE(BY$1,MONTH(基本情報!$C$4),DAY(基本情報!$C$4)),
                   IF($G7&gt;DATE(BY$1,MONTH(基本情報!$C$7),DAY(基本情報!$C$7)),
                       0,
                       DATE(BY$1,MONTH(基本情報!$C$7),DAY(基本情報!$C$7))))),
           0)))</f>
        <v>44835</v>
      </c>
      <c r="CA7" s="57">
        <f>IF(AND(OR($V7=4,$V7=5),BZ7=EDATE($G7,6)),
       IF(DATE(BY$1,MONTH(基本情報!$C$4),DAY(基本情報!$C$4))&gt;EDATE($G7,6),
           DATE(BY$1,MONTH(基本情報!$C$4),DAY(基本情報!$C$4)),
           0),
       IF(AND(基本情報!$C$3="一斉",基本情報!$C$7="-",
              BZ7=EDATE($G7,6),
              DATE(BY$1,MONTH(基本情報!$C$4),DAY(基本情報!$C$4))&gt;EDATE($G7,6)),
           DATE(BY$1,MONTH(基本情報!$C$4),DAY(基本情報!$C$4)),
           0))</f>
        <v>0</v>
      </c>
      <c r="CD7" s="57">
        <f>IF(基本情報!$C$3="法定",
       IF($V7=3,
           IF($G7&lt;=DATE(CC$1,MONTH($G7),DAY($G7)),DATE(CC$1,MONTH($G7),DAY($G7)),0),
           IF($G7&lt;=DATE(CC$1,MONTH(EDATE($G7,6)),DAY(EDATE($G7,6))),DATE(CC$1,MONTH(EDATE($G7,6)),DAY(EDATE($G7,6))),0)),
       IF(基本情報!$C$7="-",
           IF(DATE(CC$1,MONTH(EDATE($G7,6)),DAY(EDATE($G7,6)))=EDATE($G7,6),
               IF(AND(CC$1=YEAR(EDATE($G7,6)),IF(基本情報!$C$12="末",FALSE,DATE(CC$1,MONTH(EDATE($G7,6)),DAY(EDATE($G7,6)))&gt;DATE(CC$1,12,基本情報!$C$12))),
                   0,
                   DATE(CC$1,MONTH(EDATE($G7,6)),DAY(EDATE($G7,6)))),
               IF(EDATE($G7,6)&lt;DATE(CC$1,MONTH(基本情報!$C$4),DAY(基本情報!$C$4)),
                   IF(AND(CC$1-1=YEAR(EDATE($G7,6)),IF(基本情報!$C$12="末",FALSE,DATE(CC$1-1,MONTH(EDATE($G7,6)),DAY(EDATE($G7,6)))&gt;DATE(CC$1-1,12,基本情報!$C$12))),
                       DATE(CC$1-1,MONTH(EDATE($G7,6)),DAY(EDATE($G7,6))),
                       DATE(CC$1,MONTH(基本情報!$C$4),DAY(基本情報!$C$4))),
                   IF($G7&lt;=DATE(CC$1,MONTH(EDATE($G7,6)),DAY(EDATE($G7,6))),DATE(CC$1,MONTH(EDATE($G7,6)),DAY(EDATE($G7,6))),0))),
           IF($G7&lt;=IF(DATE(CC$1,MONTH(基本情報!$C$4),DAY(基本情報!$C$4))
                           &lt;DATE(CC$1,MONTH(基本情報!$C$7),DAY(基本情報!$C$7)),
                             IF(AND(DATE(CC$1,MONTH(基本情報!$C$4),DAY(基本情報!$C$4))&lt;=DATE(CC$1,MONTH($G7),DAY($G7)),
                                   DATE(CC$1,MONTH($G7),DAY($G7))&lt;DATE(CC$1,MONTH(基本情報!$C$7),DAY(基本情報!$C$7)))=TRUE,
                                 DATE(CC$1,MONTH(基本情報!$C$7),DAY(基本情報!$C$7)),
                                 IF($G7&gt;DATE(CC$1,MONTH(基本情報!$C$4),DAY(基本情報!$C$4)),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IF(AND(DATE(CC$1,MONTH(基本情報!$C$7),DAY(基本情報!$C$7))&lt;=DATE(CC$1,MONTH($G7),DAY($G7)),
                                    DATE(CC$1,MONTH($G7),DAY($G7))&lt;DATE(CC$1,MONTH(基本情報!$C$4),DAY(基本情報!$C$4)))=TRUE,
                                 DATE(CC$1,MONTH(基本情報!$C$4),DAY(基本情報!$C$4)),
                                 IF($G7&gt;DATE(CC$1,MONTH(基本情報!$C$7),DAY(基本情報!$C$7)),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IF(AND(DATE(CC$1,MONTH(基本情報!$C$4),DAY(基本情報!$C$4))&lt;=DATE(CC$1,MONTH($G7),DAY($G7)),
                      DATE(CC$1,MONTH($G7),DAY($G7))&lt;DATE(CC$1,MONTH(基本情報!$C$7),DAY(基本情報!$C$7)))=TRUE,
                   DATE(CC$1,MONTH(基本情報!$C$7),DAY(基本情報!$C$7)),
                   IF($G7&gt;DATE(CC$1,MONTH(基本情報!$C$4),DAY(基本情報!$C$4)),
                       0,
                       DATE(CC$1,MONTH(基本情報!$C$4),DAY(基本情報!$C$4)))),
               IF(AND(DATE(CC$1,MONTH(基本情報!$C$7),DAY(基本情報!$C$7))&lt;=DATE(CC$1,MONTH($G7),DAY($G7)),
                      DATE(CC$1,MONTH($G7),DAY($G7))&lt;DATE(CC$1,MONTH(基本情報!$C$4),DAY(基本情報!$C$4)))=TRUE,
                   DATE(CC$1,MONTH(基本情報!$C$4),DAY(基本情報!$C$4)),
                   IF($G7&gt;DATE(CC$1,MONTH(基本情報!$C$7),DAY(基本情報!$C$7)),
                       0,
                       DATE(CC$1,MONTH(基本情報!$C$7),DAY(基本情報!$C$7))))),
           0)))</f>
        <v>45200</v>
      </c>
      <c r="CE7" s="57">
        <f>IF(AND(OR($V7=4,$V7=5),CD7=EDATE($G7,6)),
       IF(DATE(CC$1,MONTH(基本情報!$C$4),DAY(基本情報!$C$4))&gt;EDATE($G7,6),
           DATE(CC$1,MONTH(基本情報!$C$4),DAY(基本情報!$C$4)),
           0),
       IF(AND(基本情報!$C$3="一斉",基本情報!$C$7="-",
              CD7=EDATE($G7,6),
              DATE(CC$1,MONTH(基本情報!$C$4),DAY(基本情報!$C$4))&gt;EDATE($G7,6)),
           DATE(CC$1,MONTH(基本情報!$C$4),DAY(基本情報!$C$4)),
           0))</f>
        <v>0</v>
      </c>
      <c r="CH7" s="57">
        <f>IF(基本情報!$C$3="法定",
       IF($V7=3,
           IF($G7&lt;=DATE(CG$1,MONTH($G7),DAY($G7)),DATE(CG$1,MONTH($G7),DAY($G7)),0),
           IF($G7&lt;=DATE(CG$1,MONTH(EDATE($G7,6)),DAY(EDATE($G7,6))),DATE(CG$1,MONTH(EDATE($G7,6)),DAY(EDATE($G7,6))),0)),
       IF(基本情報!$C$7="-",
           IF(DATE(CG$1,MONTH(EDATE($G7,6)),DAY(EDATE($G7,6)))=EDATE($G7,6),
               IF(AND(CG$1=YEAR(EDATE($G7,6)),IF(基本情報!$C$12="末",FALSE,DATE(CG$1,MONTH(EDATE($G7,6)),DAY(EDATE($G7,6)))&gt;DATE(CG$1,12,基本情報!$C$12))),
                   0,
                   DATE(CG$1,MONTH(EDATE($G7,6)),DAY(EDATE($G7,6)))),
               IF(EDATE($G7,6)&lt;DATE(CG$1,MONTH(基本情報!$C$4),DAY(基本情報!$C$4)),
                   IF(AND(CG$1-1=YEAR(EDATE($G7,6)),IF(基本情報!$C$12="末",FALSE,DATE(CG$1-1,MONTH(EDATE($G7,6)),DAY(EDATE($G7,6)))&gt;DATE(CG$1-1,12,基本情報!$C$12))),
                       DATE(CG$1-1,MONTH(EDATE($G7,6)),DAY(EDATE($G7,6))),
                       DATE(CG$1,MONTH(基本情報!$C$4),DAY(基本情報!$C$4))),
                   IF($G7&lt;=DATE(CG$1,MONTH(EDATE($G7,6)),DAY(EDATE($G7,6))),DATE(CG$1,MONTH(EDATE($G7,6)),DAY(EDATE($G7,6))),0))),
           IF($G7&lt;=IF(DATE(CG$1,MONTH(基本情報!$C$4),DAY(基本情報!$C$4))
                           &lt;DATE(CG$1,MONTH(基本情報!$C$7),DAY(基本情報!$C$7)),
                             IF(AND(DATE(CG$1,MONTH(基本情報!$C$4),DAY(基本情報!$C$4))&lt;=DATE(CG$1,MONTH($G7),DAY($G7)),
                                   DATE(CG$1,MONTH($G7),DAY($G7))&lt;DATE(CG$1,MONTH(基本情報!$C$7),DAY(基本情報!$C$7)))=TRUE,
                                 DATE(CG$1,MONTH(基本情報!$C$7),DAY(基本情報!$C$7)),
                                 IF($G7&gt;DATE(CG$1,MONTH(基本情報!$C$4),DAY(基本情報!$C$4)),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IF(AND(DATE(CG$1,MONTH(基本情報!$C$7),DAY(基本情報!$C$7))&lt;=DATE(CG$1,MONTH($G7),DAY($G7)),
                                    DATE(CG$1,MONTH($G7),DAY($G7))&lt;DATE(CG$1,MONTH(基本情報!$C$4),DAY(基本情報!$C$4)))=TRUE,
                                 DATE(CG$1,MONTH(基本情報!$C$4),DAY(基本情報!$C$4)),
                                 IF($G7&gt;DATE(CG$1,MONTH(基本情報!$C$7),DAY(基本情報!$C$7)),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IF(AND(DATE(CG$1,MONTH(基本情報!$C$4),DAY(基本情報!$C$4))&lt;=DATE(CG$1,MONTH($G7),DAY($G7)),
                      DATE(CG$1,MONTH($G7),DAY($G7))&lt;DATE(CG$1,MONTH(基本情報!$C$7),DAY(基本情報!$C$7)))=TRUE,
                   DATE(CG$1,MONTH(基本情報!$C$7),DAY(基本情報!$C$7)),
                   IF($G7&gt;DATE(CG$1,MONTH(基本情報!$C$4),DAY(基本情報!$C$4)),
                       0,
                       DATE(CG$1,MONTH(基本情報!$C$4),DAY(基本情報!$C$4)))),
               IF(AND(DATE(CG$1,MONTH(基本情報!$C$7),DAY(基本情報!$C$7))&lt;=DATE(CG$1,MONTH($G7),DAY($G7)),
                      DATE(CG$1,MONTH($G7),DAY($G7))&lt;DATE(CG$1,MONTH(基本情報!$C$4),DAY(基本情報!$C$4)))=TRUE,
                   DATE(CG$1,MONTH(基本情報!$C$4),DAY(基本情報!$C$4)),
                   IF($G7&gt;DATE(CG$1,MONTH(基本情報!$C$7),DAY(基本情報!$C$7)),
                       0,
                       DATE(CG$1,MONTH(基本情報!$C$7),DAY(基本情報!$C$7))))),
           0)))</f>
        <v>45566</v>
      </c>
      <c r="CI7" s="57">
        <f>IF(AND(OR($V7=4,$V7=5),CH7=EDATE($G7,6)),
       IF(DATE(CG$1,MONTH(基本情報!$C$4),DAY(基本情報!$C$4))&gt;EDATE($G7,6),
           DATE(CG$1,MONTH(基本情報!$C$4),DAY(基本情報!$C$4)),
           0),
       IF(AND(基本情報!$C$3="一斉",基本情報!$C$7="-",
              CH7=EDATE($G7,6),
              DATE(CG$1,MONTH(基本情報!$C$4),DAY(基本情報!$C$4))&gt;EDATE($G7,6)),
           DATE(CG$1,MONTH(基本情報!$C$4),DAY(基本情報!$C$4)),
           0))</f>
        <v>0</v>
      </c>
      <c r="CL7" s="57">
        <f>IF(基本情報!$C$3="法定",
       IF($V7=3,
           IF($G7&lt;=DATE(CK$1,MONTH($G7),DAY($G7)),DATE(CK$1,MONTH($G7),DAY($G7)),0),
           IF($G7&lt;=DATE(CK$1,MONTH(EDATE($G7,6)),DAY(EDATE($G7,6))),DATE(CK$1,MONTH(EDATE($G7,6)),DAY(EDATE($G7,6))),0)),
       IF(基本情報!$C$7="-",
           IF(DATE(CK$1,MONTH(EDATE($G7,6)),DAY(EDATE($G7,6)))=EDATE($G7,6),
               IF(AND(CK$1=YEAR(EDATE($G7,6)),IF(基本情報!$C$12="末",FALSE,DATE(CK$1,MONTH(EDATE($G7,6)),DAY(EDATE($G7,6)))&gt;DATE(CK$1,12,基本情報!$C$12))),
                   0,
                   DATE(CK$1,MONTH(EDATE($G7,6)),DAY(EDATE($G7,6)))),
               IF(EDATE($G7,6)&lt;DATE(CK$1,MONTH(基本情報!$C$4),DAY(基本情報!$C$4)),
                   IF(AND(CK$1-1=YEAR(EDATE($G7,6)),IF(基本情報!$C$12="末",FALSE,DATE(CK$1-1,MONTH(EDATE($G7,6)),DAY(EDATE($G7,6)))&gt;DATE(CK$1-1,12,基本情報!$C$12))),
                       DATE(CK$1-1,MONTH(EDATE($G7,6)),DAY(EDATE($G7,6))),
                       DATE(CK$1,MONTH(基本情報!$C$4),DAY(基本情報!$C$4))),
                   IF($G7&lt;=DATE(CK$1,MONTH(EDATE($G7,6)),DAY(EDATE($G7,6))),DATE(CK$1,MONTH(EDATE($G7,6)),DAY(EDATE($G7,6))),0))),
           IF($G7&lt;=IF(DATE(CK$1,MONTH(基本情報!$C$4),DAY(基本情報!$C$4))
                           &lt;DATE(CK$1,MONTH(基本情報!$C$7),DAY(基本情報!$C$7)),
                             IF(AND(DATE(CK$1,MONTH(基本情報!$C$4),DAY(基本情報!$C$4))&lt;=DATE(CK$1,MONTH($G7),DAY($G7)),
                                   DATE(CK$1,MONTH($G7),DAY($G7))&lt;DATE(CK$1,MONTH(基本情報!$C$7),DAY(基本情報!$C$7)))=TRUE,
                                 DATE(CK$1,MONTH(基本情報!$C$7),DAY(基本情報!$C$7)),
                                 IF($G7&gt;DATE(CK$1,MONTH(基本情報!$C$4),DAY(基本情報!$C$4)),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IF(AND(DATE(CK$1,MONTH(基本情報!$C$7),DAY(基本情報!$C$7))&lt;=DATE(CK$1,MONTH($G7),DAY($G7)),
                                    DATE(CK$1,MONTH($G7),DAY($G7))&lt;DATE(CK$1,MONTH(基本情報!$C$4),DAY(基本情報!$C$4)))=TRUE,
                                 DATE(CK$1,MONTH(基本情報!$C$4),DAY(基本情報!$C$4)),
                                 IF($G7&gt;DATE(CK$1,MONTH(基本情報!$C$7),DAY(基本情報!$C$7)),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IF(AND(DATE(CK$1,MONTH(基本情報!$C$4),DAY(基本情報!$C$4))&lt;=DATE(CK$1,MONTH($G7),DAY($G7)),
                      DATE(CK$1,MONTH($G7),DAY($G7))&lt;DATE(CK$1,MONTH(基本情報!$C$7),DAY(基本情報!$C$7)))=TRUE,
                   DATE(CK$1,MONTH(基本情報!$C$7),DAY(基本情報!$C$7)),
                   IF($G7&gt;DATE(CK$1,MONTH(基本情報!$C$4),DAY(基本情報!$C$4)),
                       0,
                       DATE(CK$1,MONTH(基本情報!$C$4),DAY(基本情報!$C$4)))),
               IF(AND(DATE(CK$1,MONTH(基本情報!$C$7),DAY(基本情報!$C$7))&lt;=DATE(CK$1,MONTH($G7),DAY($G7)),
                      DATE(CK$1,MONTH($G7),DAY($G7))&lt;DATE(CK$1,MONTH(基本情報!$C$4),DAY(基本情報!$C$4)))=TRUE,
                   DATE(CK$1,MONTH(基本情報!$C$4),DAY(基本情報!$C$4)),
                   IF($G7&gt;DATE(CK$1,MONTH(基本情報!$C$7),DAY(基本情報!$C$7)),
                       0,
                       DATE(CK$1,MONTH(基本情報!$C$7),DAY(基本情報!$C$7))))),
           0)))</f>
        <v>45931</v>
      </c>
      <c r="CM7" s="57">
        <f>IF(AND(OR($V7=4,$V7=5),CL7=EDATE($G7,6)),
       IF(DATE(CK$1,MONTH(基本情報!$C$4),DAY(基本情報!$C$4))&gt;EDATE($G7,6),
           DATE(CK$1,MONTH(基本情報!$C$4),DAY(基本情報!$C$4)),
           0),
       IF(AND(基本情報!$C$3="一斉",基本情報!$C$7="-",
              CL7=EDATE($G7,6),
              DATE(CK$1,MONTH(基本情報!$C$4),DAY(基本情報!$C$4))&gt;EDATE($G7,6)),
           DATE(CK$1,MONTH(基本情報!$C$4),DAY(基本情報!$C$4)),
           0))</f>
        <v>0</v>
      </c>
    </row>
    <row r="8" spans="1:94">
      <c r="A8" s="19">
        <v>11</v>
      </c>
      <c r="B8" s="19">
        <v>1007</v>
      </c>
      <c r="C8" s="19" t="s">
        <v>186</v>
      </c>
      <c r="G8" s="57">
        <v>42826</v>
      </c>
      <c r="I8" s="56">
        <f>IF($J8&lt;$G8,
      0,
      IF(基本情報!$C$3="法定",
          IF($H8&gt;=10,
              DATEDIF($G8,$J8,"m")/12+0.5,
              DATEDIF($G8,$J8,"m")/12),
          IF(AND(基本情報!$C$7&lt;&gt;"-",基本情報!$C$7&gt;0)=TRUE,
              DATEDIF($G8,$J8,"m")/12+0.5,
              IF(DATE(YEAR($G8),MONTH($G8)+6,DAY($G8))
                &gt;=DATE(有給管理簿!$E$10,MONTH(基本情報!$C$4),DAY(基本情報!$C$4)),
                  DATEDIF($G8,$J8,"m")/12
                    +IF(DATE(YEAR($G8),MONTH($G8)+6,DAY($G8))&lt;DATE(有給管理簿!$E$10,MONTH(基本情報!$C$4),DAY(基本情報!$C$4)),1.5,0.5),
                  DATEDIF($G8,$J8,"m")/12
                    +IF(DATE(YEAR($G8),MONTH($G8)+6,DAY($G8))
                      =DATE(YEAR(DATE(YEAR($G8),MONTH($G8)+6,DAY($G8))),MONTH(基本情報!$C$4),DAY(基本情報!$C$4)),0,1)))))</f>
        <v>9.5</v>
      </c>
      <c r="J8" s="57">
        <f>IF(OR(有給管理簿!$E$10
         &gt;=YEAR(DATE(YEAR($G8),MONTH($G8)+6,DAY($G8)))
           -IF(AND(OR($V8=6,$V8=7),YEAR($G8)&lt;YEAR(DATE(YEAR($G8),MONTH($G8)+6,DAY($G8)))),1,0),
         AND(基本情報!$C$3="法定",$H8&gt;=10,有給管理簿!$E$10&gt;=YEAR($G8))),
       IF(基本情報!$C$3="法定",
           IF(AND(($F8&gt;0)=FALSE,$H8&gt;=10),
               DATE(有給管理簿!$E$10,MONTH($G8),DAY($G8)),
               IF(MONTH($G8)&gt;6,
                   DATE(有給管理簿!$E$10-1,MONTH($G8)+6,DAY($G8)),
                   DATE(有給管理簿!$E$10,MONTH($G8)+6,DAY($G8)))),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IF(AND(DATE(有給管理簿!$E$10,MONTH(基本情報!$C$4),DAY(基本情報!$C$4))&lt;=DATE(有給管理簿!$E$10,MONTH($G8),DAY($G8)),
                                     DATE(有給管理簿!$E$10,MONTH($G8),DAY($G8))&lt;DATE(有給管理簿!$E$10,MONTH(基本情報!$C$7),DAY(基本情報!$C$7)))
                                       =TRUE,
                           DATE(有給管理簿!$E$10,MONTH(基本情報!$C$7),DAY(基本情報!$C$7)),
                           IF($G8&gt;DATE(有給管理簿!$E$10,MONTH(基本情報!$C$4),DAY(基本情報!$C$4)),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IF(AND(DATE(有給管理簿!$E$10,MONTH(基本情報!$C$7),DAY(基本情報!$C$7))&lt;=DATE(有給管理簿!$E$10,MONTH($G8),DAY($G8)),
                                     DATE(有給管理簿!$E$10,MONTH($G8),DAY($G8))&lt;DATE(有給管理簿!$E$10,MONTH(基本情報!$C$4),DAY(基本情報!$C$4)))
                                       =TRUE,
                           DATE(有給管理簿!$E$10,MONTH(基本情報!$C$4),DAY(基本情報!$C$4)),
                           IF($G8&gt;DATE(有給管理簿!$E$10,MONTH(基本情報!$C$7),DAY(基本情報!$C$7)),
                               0,
                               DATE(有給管理簿!$E$10,MONTH(基本情報!$C$7),DAY(基本情報!$C$7))))),
                   IF(OR(YEAR(DATE(YEAR($G8),MONTH($G8)+6,DAY($G8)))&gt;有給管理簿!$E$10,
                            AND(YEAR(DATE(YEAR($G8),MONTH($G8)+6,DAY($G8)))=有給管理簿!$E$10,
                                     MONTH(DATE(YEAR($G8),MONTH($G8)+6,DAY($G8)))&gt;=有給管理簿!$F$10))=TRUE,
                       DATE(YEAR($G8),MONTH($G8)+6,DAY($G8)),
                       IF(DATE(有給管理簿!$E$10,MONTH(基本情報!$C$4),DAY(基本情報!$C$4))&gt;DATE(YEAR($G8),MONTH($G8)+6,DAY($G8)),
                           DATE(有給管理簿!$E$10,MONTH(基本情報!$C$4),DAY(基本情報!$C$4)),
                           DATE(YEAR($G8),MONTH($G8)+6,DAY($G8)))))),
       0)</f>
        <v>46296</v>
      </c>
      <c r="K8" s="19">
        <f>IF($J8=0,
       "-",
       IF(基本情報!$C$12="末",
           MONTH($J8),
           IF(DAY($J8)&lt;=基本情報!$C$12,
               MONTH($J8),
               IF(MONTH($J8)+1=13,1,MONTH($J8)+1))))</f>
        <v>10</v>
      </c>
      <c r="L8" s="19">
        <f>HLOOKUP(IF(AND(OR(基本情報!$C$3="法定", AND(基本情報!$C$3="一斉",EDATE($G8,6)=$J8)),$K8&lt;MONTH($J8)),$I8-1,$I8),
     付与日数一覧!$O$3:$W$8,2+$F8,1)
  +IF(基本情報!$C$3="一斉",
    IF(AND(基本情報!$C$7&lt;&gt;"-",基本情報!$C$7&gt;0)=FALSE,
        IF(OR(有給管理簿!$E$10=YEAR(DATE(YEAR($G8),MONTH($G8)+6,DAY($G8))),
               IF(基本情報!$C$12="末",
                   FALSE,
                   有給管理簿!$E$10=IF(DATE(YEAR($G8),MONTH($G8)+6,DAY($G8))&gt;DATE(YEAR(DATE(YEAR($G8),MONTH($G8)+6,DAY($G8))),12,基本情報!$C$12),
                                                        YEAR(DATE(YEAR($G8),MONTH($G8)+6,DAY($G8)))+1,
                                                        YEAR(DATE(YEAR($G8),MONTH($G8)+6,DAY($G8)))))),
            IF(DATE(有給管理簿!$E$10,MONTH(基本情報!$C$4),DAY(基本情報!$C$4))&gt;DATE(YEAR($G8),MONTH($G8)+6,DAY($G8)),
                HLOOKUP(0.5,付与日数一覧!$O$3:$W$8,2+$F8,1),
                0),
            0),
        0),
    0)</f>
        <v>20</v>
      </c>
      <c r="M8" s="19">
        <f ca="1">IF(有給管理簿!$F$10
     &lt;IF(基本情報!$C$12="末",MONTH($Z8),IF(DAY($Z8)&lt;=基本情報!$C$12,MONTH($Z8),IF(MONTH($Z8)+1=13,1,MONTH($Z8)+1))),
       IF(有給管理簿!$E$10-1&lt;有給管理簿!$AH$1,
           0,
           IF(AND(基本情報!$C$3="一斉",基本情報!$C$7="-"),
               IF(OR(AND(YEAR(EDATE($G8,6))=YEAR($J8),$J8=DATE(YEAR(EDATE($G8,6)),MONTH(基本情報!$C$4),DAY(基本情報!$C$4))),
                     AND(基本情報!$C$12&lt;&gt;"末",MONTH(EDATE($G8,6))=12,DAY(EDATE($G8,6))&gt;基本情報!$C$12,有給管理簿!$E$10=YEAR(EDATE($G8,6))+1)),
                   INDEX($AQ$1:$BN8,ROW(),MATCH(有給管理簿!$E$10,$AQ$1:$BN$1,0)+3),
                   INDEX($AQ$1:$BN8,ROW(),MATCH(有給管理簿!$E$10-1,$AQ$1:$BN$1,0)+3)),
               INDEX($AQ$1:$BN8,ROW(),MATCH(有給管理簿!$E$10-1,$AQ$1:$BN$1,0)+3))),
           IF(有給管理簿!$E$10&lt;有給管理簿!$AH$1,
               0,
               INDEX($AQ$1:$BN8,ROW(),MATCH(有給管理簿!$E$10,$AQ$1:$BN$1,0)+3)))</f>
        <v>20</v>
      </c>
      <c r="N8" s="19">
        <f ca="1">IF(有給管理簿!$F$10&lt;IF(基本情報!$C$12="末",MONTH($Z8),IF(DAY($Z8)&lt;=基本情報!$C$12,MONTH($Z8),IF(MONTH($Z8)+1=13,1,MONTH($Z8)+1))),
    IF(有給管理簿!$E$10-1&lt;有給管理簿!$AH$1,
      0,
      INDEX($AQ$1:$BN8,ROW(),MATCH(有給管理簿!$E$10-1,$AQ$1:$BN$1,0)+1)),
    INDEX($AQ$1:$BN8,ROW(),MATCH(有給管理簿!$E$10,$AQ$1:$BN$1,0)+1))</f>
        <v>20</v>
      </c>
      <c r="O8" s="19" t="e">
        <f ca="1">IF(AND($AI8&lt;&gt;"-",$AI8&gt;0,EOMONTH(DATE(有給管理簿!$E$10,有給管理簿!$F$10,1),0)&lt;$AI8),
       IF(EOMONTH(DATE(有給管理簿!$E$10,有給管理簿!$F$10,1),0)&lt;$G8,0,$AJ8),
       IF($G8&gt;EOMONTH(DATE(有給管理簿!$E$10,有給管理簿!$F$10,1),0),
           0,
           IF(AND($AI8&lt;&gt;"-",$AI8&gt;0,
                  OR(AND($AA8&lt;=$AI8,$AI8&lt;=$AB8,$AI8&lt;=EOMONTH(DATE(有給管理簿!$E$10,有給管理簿!$F$10,1),0)),
                    AND($AA8=0,$AM8&gt;=EOMONTH(DATE(有給管理簿!$E$10,有給管理簿!$F$10,1),0)),
                    AND(OR($V8=4,$V8=5),EDATE($G8,6)&gt;DATE(YEAR(EDATE($G8,6)),MONTH(基本情報!$C$4),DAY(基本情報!$C$4)),
                    AND($AE8=1,DATE(YEAR(EDATE($G8,6))+2,MONTH(基本情報!$C$4),DAY(基本情報!$C$4))&gt;DATE(有給管理簿!$E$10,有給管理簿!$F$10,1))),
                    AND(OR($V8=4,$V8=5),$AF8=1,EDATE($G8,6)&lt;DATE(YEAR(EDATE($G8,6)),MONTH(基本情報!$C$4),DAY(基本情報!$C$4)),
                      DATE(YEAR(EDATE($G8,6))+2,MONTH(基本情報!$C$4),DAY(基本情報!$C$4))&gt;DATE(有給管理簿!$E$10,有給管理簿!$F$10,1))))=TRUE,
               $AJ8-$AO8
                 +IF(AND(OR($V8=4,$V8=5),
                          EDATE($G8,6)&lt;=$AI8,
                          $AI8&lt;IF(DATE(YEAR($G8),MONTH($G8)+6,DAY($G8))
                                       &gt;=DATE(YEAR(EDATE($G8,6)),MONTH(基本情報!$C$4),DAY(基本情報!$C$4)),
                                         DATE(YEAR(EDATE($G8,6))+1,MONTH(基本情報!$C$4),DAY(基本情報!$C$4)),
                                         DATE(YEAR(EDATE($G8,6)),MONTH(基本情報!$C$4),DAY(基本情報!$C$4)))),
                     IF(IF(DATE(YEAR($G8),MONTH($G8)+6,DAY($G8))
                            &gt;=DATE(YEAR(EDATE($G8,6)),MONTH(基本情報!$C$4),DAY(基本情報!$C$4)),
                              DATE(YEAR(EDATE($G8,6))+1,MONTH(基本情報!$C$4),DAY(基本情報!$C$4)),
                              DATE(YEAR(EDATE($G8,6)),MONTH(基本情報!$C$4),DAY(基本情報!$C$4)))
                       &lt;=EOMONTH(DATE(有給管理簿!$E$10,有給管理簿!$F$10,1),0),HLOOKUP(1.5,付与日数一覧!$O$3:$W$8,2+$F8,1),0),
                     0)
                     -IF(OR(AND(OR($V8=4,$V8=5),EDATE($G8,6)&lt;DATE(YEAR(EDATE($G8,6)),MONTH(基本情報!$C$4),DAY(基本情報!$C$4)),$AI8&lt;DATE(YEAR(EDATE($G8,6)),MONTH(基本情報!$C$4),DAY(基本情報!$C$4)),
                                  OR(AND(OR($AF8=2,$AF8=3,$AF8=4),DATE(YEAR(EDATE($G8,6)),MONTH(基本情報!$C$4),DAY(基本情報!$C$4))&lt;=DATE(有給管理簿!$E$10,有給管理簿!$F$10,1)),
                                    AND(OR($AE8=2,$AE8=3,$AE8=4),DATE(YEAR(EDATE($G8,6))+1,MONTH(基本情報!$C$4),DAY(基本情報!$C$4))&gt;DATE(有給管理簿!$E$10,有給管理簿!$F$10,1)))),
                             AND(OR($V8=4,$V8=5),EDATE($G8,6)&gt;DATE(YEAR(EDATE($G8,6)),MONTH(基本情報!$C$4),DAY(基本情報!$C$4)),$AI8&lt;DATE(YEAR(EDATE($G8,6))+1,MONTH(基本情報!$C$4),DAY(基本情報!$C$4)),
                               OR(AND($AF8=1,DATE(YEAR(EDATE($G8,6))+1,MONTH(基本情報!$C$4),DAY(基本情報!$C$4))&lt;=DATE(有給管理簿!$E$10,有給管理簿!$F$10,1)),
                                 AND($AE8=1,DATE(YEAR(EDATE($G8,6))+2,MONTH(基本情報!$C$4),DAY(基本情報!$C$4))&gt;DATE(有給管理簿!$E$10,有給管理簿!$F$10,1),有給管理簿!$E$10&lt;&gt;YEAR(EDATE($G8,6))+1)))),
                           HLOOKUP(1.5,付与日数一覧!$O$3:$W$8,2+$F8,1),
                           0),
               IF(OR(AND($J8=0,$H8&gt;0),
                      AND(IF(OR($V8=6,$V8=7),IF($G8&lt;DATE(YEAR($G8),MONTH($J8),DAY($J8)),
                                                                            DATE(YEAR($G8),MONTH($J8),DAY($J8)),
                                                                            DATE(YEAR($G8)+1,MONTH($J8),DAY($J8)))
                                                                              &gt;EOMONTH(DATE(有給管理簿!$E$10,有給管理簿!$F$10,1),0),FALSE)),
                       AND($V8&lt;&gt;3,$V8&lt;&gt;6,$V8&lt;&gt;7,EDATE($G8,6)
                                                                                   &gt;EOMONTH(DATE(有給管理簿!$E$10,IF(AND(基本情報!$C$3="法定",MONTH($J8)&lt;$K8),
                                                                                                                                                     有給管理簿!$F$10-1,有給管理簿!$F$10),1),0)))=TRUE,
                      $H8
                        -IF(ISERROR(MATCH($A8,有給管理簿!$A:$A,0))=TRUE,
                            0,
                            SUMIFS(INDIRECT("有給管理簿!R" &amp; MATCH($A8,有給管理簿!$A:$A,0) &amp; "C35:R" &amp; MATCH($A8,有給管理簿!$A:$A,0) &amp; "C2239",0),
                                有給管理簿!$AI$11:$CHC$11,"&gt;="&amp;$G8,
                                有給管理簿!$AI$11:$CHC$11,"&lt;="&amp;EOMONTH(DATE(有給管理簿!$E$10,有給管理簿!$F$10,1),0))),
                      IF(AND(IF(AND(基本情報!$C$3="一斉",基本情報!$C$7="-",MONTH(EDATE($G8,6))=12,DAY($G8)&gt;基本情報!$C$12,有給管理簿!$E$10&lt;YEAR(EDATE($G8,6))+2),
                                        DATE(有給管理簿!$E$10,MONTH(基本情報!$C$4),DAY(基本情報!$C$4)),
                                        $J8)
                                      &gt;EOMONTH(DATE(有給管理簿!$E$10,IF(AND(基本情報!$C$3="法定",MONTH($J8)&lt;$K8),有給管理簿!$F$10-1,有給管理簿!$F$10),1),0),
                               OR($V8=3,
                                 AND(AND(AND(基本情報!$C$3="一斉",基本情報!$C$7="-")=FALSE,EDATE($G8,6)&lt;$J8,$J8&lt;=EDATE($G8,12))=FALSE,
                                   YEAR($J8)&gt;YEAR(DATE(YEAR($G8),MONTH($G8)+6,DAY($G8)))
                                                         +IF(IF(基本情報!$C$12="末",FALSE,DATE(YEAR(EDATE($G8,6)),MONTH(EDATE($G8,6)),DAY(EDATE($G8,6)))&gt;DATE(YEAR(EDATE($G8,6)),12,基本情報!$C$12)),1,0)
                                                         -IF(AND(OR($V8=6,$V8=7),YEAR($G8)&lt;YEAR(EDATE($G8,6))),1,0))),
                               AND(OR(基本情報!$C$3="法定", AND(基本情報!$C$3="一斉",EDATE($G8,6)=$J8)),$K8&lt;MONTH($J8))=FALSE),
                          IF(ISERROR(MATCH(有給管理簿!$E$10-1,$AQ$1:$BN$1,0))=TRUE,
                              0,
                              INDEX($AQ$1:$BN8,ROW(),MATCH(有給管理簿!$E$10-1,$AQ$1:$BN$1,0))
                                -IF(AND(基本情報!$C$3="一斉",基本情報!$C$7="-",$J8&lt;DATE(YEAR($J8),MONTH(基本情報!$C$4),DAY(基本情報!$C$4)),AND($AF8&lt;&gt;2,$AF8&lt;&gt;3,$AF8&lt;&gt;4)),
                                    HLOOKUP($I8,付与日数一覧!$O$3:$W$8,2+$F8,1),
                                    0)
                                +IF(AND($Y8&lt;&gt;"-",$Y8&lt;&gt;5,MONTH(基本情報!$C$4)&gt;MONTH(EDATE($G8,6)))=TRUE,
                                    0,
                                    INDEX($AQ$1:$BN8,ROW(),MATCH(有給管理簿!$E$10-1,$AQ$1:$BN$1,0)+1))
                                -$S8),
                          IF(AND(OR($AF8=2,$AE8=2),IF(EDATE($G8,6)&lt;DATE(YEAR(EDATE($G8,6)),MONTH(基本情報!$C$4),DAY(基本情報!$C$4)),
                                                      EOMONTH(DATE(YEAR(EDATE($G8,6)),MONTH(基本情報!$C$4),DAY(基本情報!$C$4)),-1),
                                                      EOMONTH(DATE(YEAR(EDATE($G8,6))+1,MONTH(基本情報!$C$4),DAY(基本情報!$C$4)),-1))
                                                        &gt;DATE(有給管理簿!$E$10,有給管理簿!$F$10,1)),0,INDEX($AQ$1:$BN8,ROW(),MATCH(有給管理簿!$E$10,$AQ$1:$BN$1,0)))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&lt;DATE(YEAR($J8),MONTH(基本情報!$C$4),DAY(基本情報!$C$4)),
                                  AND($AF8&lt;&gt;2,$AF8&lt;&gt;3,$AF8&lt;&gt;4,$AE8&lt;&gt;2,$AE8&lt;&gt;3,$AE8&lt;&gt;4)),
                                HLOOKUP($I8,付与日数一覧!$O$3:$W$8,2+$F8,1),
                                0)
                            +IF(AND($Y8&lt;&gt;"-",$Y8&lt;&gt;5,
                                     EDATE($G8,6)&lt;EOMONTH(DATE(有給管理簿!$E$10,有給管理簿!$F$10,1),0),
                                     AND(基本情報!$C$3="一斉",基本情報!$C$7="-",
                                       DATE(YEAR($G8),MONTH($G8)+6,DAY($G8))
                                         =DATE(YEAR(EDATE($G8,6)),MONTH(基本情報!$C$4),DAY(基本情報!$C$4))))=TRUE,
                                0,
                                INDEX($AQ$1:$BN8,ROW(),MATCH(有給管理簿!$E$10,$AQ$1:$BN$1,0)+1))
                            -$S8)))))</f>
        <v>#N/A</v>
      </c>
      <c r="P8" s="57" t="e">
        <f>IF($AF8 = 4,
       0,
       IF($AF8 = 3,
           DATE(YEAR($G8),MONTH($G8)+6,DAY($G8)),
           IF($AF8 = 2,
               DATE(YEAR(DATE(YEAR($G8)+IF(IF(基本情報!$C$12="末",FALSE,DATE(YEAR(EDATE($G8,6)),MONTH(EDATE($G8,6)),DAY(EDATE($G8,6)))&gt;DATE(YEAR(EDATE($G8,6)),12,基本情報!$C$12)),1,0),
                 MONTH($G8)+6,DAY($G8))),MONTH(基本情報!$C$4),DAY(基本情報!$C$4)),
               IF($AF8 = 1,
                   0,
                   $J8))))</f>
        <v>#N/A</v>
      </c>
      <c r="Q8" s="50" t="e">
        <f>IF($P8=0,
       "-",
       IF(基本情報!$C$12="末",
           MONTH($P8),
           IF(DAY($P8)&lt;=基本情報!$C$12,
               MONTH($P8),
               IF(MONTH($P8)+1=13,1,MONTH($P8)+1))))</f>
        <v>#N/A</v>
      </c>
      <c r="R8" s="50" t="e">
        <f>INDEX($AQ$1:$BN8,ROW(),MATCH(有給管理簿!$E$10,$AQ$1:$BN$1,0))</f>
        <v>#N/A</v>
      </c>
      <c r="S8" s="19" t="e">
        <f ca="1">IF(ISERROR(MATCH($A8,有給管理簿!$A:$A,0))=TRUE,
       0,
       SUMIFS(INDIRECT("有給管理簿!R" &amp; MATCH($A8,有給管理簿!$A:$A,0) &amp; "C35:R" &amp; MATCH($A8,有給管理簿!$A:$A,0) &amp; "C2239",0),
           有給管理簿!$AI$11:$CHC$11,"&gt;="&amp;IF(AND($AA8=0,EOMONTH(DATE(有給管理簿!$E$10,有給管理簿!$F$10,1),0)&gt;$J8),$J8,$AA8),
           有給管理簿!$AI$11:$CHC$11,"&lt;="&amp;EOMONTH(DATE(有給管理簿!$E$10,有給管理簿!$F$10,1),0))
         -IF(AND(基本情報!$C$3="一斉",基本情報!$C$7="-",$AA8&lt;=$AI8,
                 EDATE($G8,6)&gt;DATE(YEAR(EDATE($G8,6)),MONTH(基本情報!$C$4),DAY(基本情報!$C$4)),
                 IF($J8&gt;$AB8,YEAR($J8)-1,YEAR($J8))=YEAR(EDATE($G8,6))+1,
                 EOMONTH(DATE(有給管理簿!$E$10,有給管理簿!$F$10,1),0)&gt;IF($J8&gt;$AB8,DATE(YEAR($J8)-1,MONTH($J8),DAY($J8)),$J8)),
               SUMIFS(INDIRECT("有給管理簿!R" &amp; MATCH($A8,有給管理簿!$A:$A,0) &amp; "C35:R" &amp; MATCH($A8,有給管理簿!$A:$A,0) &amp; "C2239",0),
                   有給管理簿!$AI$11:$CHC$11,"&gt;="&amp;EDATE($G8,6),
                   有給管理簿!$AI$11:$CHC$11,"&lt;="&amp;IF($J8&gt;$AB8,DATE(YEAR($J8)-1,MONTH($J8),DAY($J8)),$J8)-1),
               0))</f>
        <v>#N/A</v>
      </c>
      <c r="T8" s="19">
        <f ca="1">IF(ISERROR(MATCH($A8,有給管理簿!$A:$A,0))=TRUE,
       0,
       SUMIFS(INDIRECT("有給管理簿!R" &amp; MATCH($A8,有給管理簿!$A:$A,0) &amp; "C35:R" &amp; MATCH($A8,有給管理簿!$A:$A,0) &amp; "C2239",0),
           有給管理簿!$AI$11:$CHC$11,"&gt;="&amp;IF(AND($AA8=0,EOMONTH(DATE(有給管理簿!$E$10,有給管理簿!$F$10,1),0)&gt;$J8),$J8,$AA8),
           有給管理簿!$AI$11:$CHC$11,"&lt;="&amp;EOMONTH(DATE(有給管理簿!$E$10,有給管理簿!$F$10,1),0)))</f>
        <v>0</v>
      </c>
      <c r="U8" s="19" t="e">
        <f ca="1">IF(HLOOKUP($I8,付与日数一覧!$O$3:$W$8,2+$F8,1)&lt;IF(基本情報!$C$10=TRUE,
                                                                                        IF($L8&lt;$S8,0,$L8-$S8),
                                                                                        IF(SUM($L8,$N8)&lt;$S8,0,SUM($L8,$N8)-$S8)),
    HLOOKUP($I8,付与日数一覧!$O$3:$W$8,2+$F8,1),
    IF(基本情報!$C$10=TRUE,
      IF($L8&lt;$S8,0,$L8-$S8),
      IF(SUM($L8,$N8)&lt;$S8,0,SUM($L8,$N8)-$S8)))</f>
        <v>#N/A</v>
      </c>
      <c r="V8" s="50">
        <f>IF($F8&gt;0,
       1,
       IF(基本情報!$C$3="法定",
           IF($H8&gt;=10,3,IF(AND(0&lt;$H8,$H8&lt;10)=TRUE,2,1)),
           IF(AND(基本情報!$C$7&lt;&gt;"-",基本情報!$C$7&gt;0)=FALSE,
               IF($H8&gt;0,5,4),
               IF($H8&gt;0,7,6))))</f>
        <v>1</v>
      </c>
      <c r="W8" s="57" t="e">
        <f>IF($AF8 = 4,
       0,
       IF($AF8 = 3,
           IF(EOMONTH(EDATE($G8,6),-1)&gt;DATE(有給管理簿!$E$10,有給管理簿!$F$10,DAY($G8)),
               0,
               EDATE($G8,6)),
           IF($AF8 = 2,
               IF(EOMONTH(DATE(YEAR(EDATE($G8,6)),MONTH(基本情報!$C$4),DAY(基本情報!$C$4)),-1)&gt;DATE(有給管理簿!$E$10,有給管理簿!$F$10,DAY(基本情報!$C$4)),
                   0,
                   DATE(YEAR(EDATE($G8,6))+IF(IF(基本情報!$C$12="末",FALSE,DATE(YEAR(EDATE($G8,6)),MONTH(EDATE($G8,6)),DAY(EDATE($G8,6)))&gt;DATE(YEAR(EDATE($G8,6)),12,基本情報!$C$12)),1,0),
                     MONTH(基本情報!$C$4),DAY(基本情報!$C$4))),
               IF($AF8 = 1,
                   IF(AND($V8&lt;&gt;4,$V8&lt;&gt;5),
                       IF($J8=0,0,IF(EDATE($J8,-12)&lt;=$G8,
                                                 0,
                                                 IF($J8-1&lt;DATE(有給管理簿!$E$10,有給管理簿!$F$10,DAY($J8)),
                                                     0,
                                                     EDATE($J8,-12)))),
                       IF($AE8 = 4,
                           0,
                           IF($AE8 = 3,
                               IF(EOMONTH(EDATE(EDATE($G8,6),12)-1,0)&lt;DATE(有給管理簿!$E$10,有給管理簿!$F$10,DAY($G8)),
                                   0,
                                   EDATE($G8,6)),
                               IF($AE8 = 2,
                                   IF(EOMONTH(EDATE(DATE(YEAR(EDATE($G8,6)),MONTH(基本情報!$C$4),DAY(基本情報!$C$4)),12)-1,0)&gt;DATE(有給管理簿!$E$10,有給管理簿!$F$10,DAY(基本情報!$C$4)),
                                       0,
                                       DATE(YEAR(EDATE($G8,6)),MONTH(基本情報!$C$4),DAY(基本情報!$C$4))),
                                   IF($AE8 = 1,
                                       0,
                                       IF($J8=0,0,IF(EDATE($J8,-12)&lt;=EDATE($G8,6),IF($J8=EDATE($G8,6),0,EDATE($G8,6)),EDATE($J8,-12)))))))),
                   IF($AE8 = 4,
                       IF($J8&gt;DATE(有給管理簿!$E$10,有給管理簿!$F$10,DAY(基本情報!$C$4)),
                           0,
                           $J8),
                       IF($AE8 = 3,
                           IF(EOMONTH(DATE(YEAR($G8)+1,MONTH($G8)+6,DAY($G8)-1),0)&lt;DATE(有給管理簿!$E$10,有給管理簿!$F$10,DAY($G8)),
                               IF($J8&gt;DATE(有給管理簿!$E$10,有給管理簿!$F$10,1),
                                   0,
                                   $J8),
                               EDATE($G8,6)),
                           IF($AE8 = 2,
                               IF($J8-1&lt;DATE(有給管理簿!$E$10,有給管理簿!$F$10,DAY(基本情報!$C$4)),
                                   $J8,
                                   IF($J8=0,0,EDATE($J8,-12))),
                               IF($AE8 = 1,
                                   IF(EOMONTH($J8,-1)&gt;DATE(有給管理簿!$E$10,有給管理簿!$F$10,DAY($J8)),
                                       0,
                                       IF($J8&gt;IF(基本情報!$C$12="末",EOMONTH(DATE(有給管理簿!$E$10,有給管理簿!$F$10,1),0),DATE(有給管理簿!$E$10,有給管理簿!$F$10,基本情報!$C$12)),0,$J8)),
                                   IF(AND(OR($V8=4,$V8=5),
                                         AND(MONTH(EDATE($G8,6))=MONTH(基本情報!$C$4),DAY($G8)=DAY(基本情報!$C$4))=FALSE)=TRUE,
                                       IF(IF(DATE(YEAR(EDATE($G8,6)),MONTH(基本情報!$C$4),DAY(基本情報!$C$4))
                                             &gt;EDATE($G8,6),
                                               DATE(YEAR(EDATE($G8,6))+1,MONTH(基本情報!$C$4),DAY(基本情報!$C$4))-1,
                                               DATE(YEAR(EDATE($G8,6))+2,MONTH(基本情報!$C$4),DAY(基本情報!$C$4))-1)
                                         &gt;DATE(有給管理簿!$E$10,有給管理簿!$F$10,DAY(基本情報!$C$4)),
                                           IF(YEAR(EDATE($G8,6))&lt;=有給管理簿!$E$10,EDATE($G8,6),0),
                                           IF($J8&gt;DATE(有給管理簿!$E$10,有給管理簿!$F$10,DAY($J8)),
                                               IF(DATE(YEAR($J8)-1,MONTH($J8),DAY($J8))&lt;$G8,
                                                   0,
                                                   DATE(YEAR($J8)-1,MONTH($J8),DAY($J8))),
                                               $J8)),
                                       IF($J8&gt;DATE(有給管理簿!$E$10,IF(AND(基本情報!$C$3="法定",OR(MONTH($J8)&lt;$K8,AND(MONTH($J8)=12,$K8=1))),
                                                                                                     有給管理簿!$F$10-1,有給管理簿!$F$10),DAY($J8)),
                                          IF(DATE(YEAR($J8)-1,MONTH($J8),DAY($J8))&lt;$G8,
                                               0,
                                               IF(AND($V8&lt;&gt;3,$V8&lt;&gt;6,$V8&lt;&gt;7,DATE(YEAR($J8)-1,MONTH($J8),DAY($J8))&lt;EDATE($G8,6)),
                                                   EDATE($G8,6),
                                                   DATE(YEAR($J8)-1,MONTH($J8),DAY($J8)))),
                                           $J8))))))))))</f>
        <v>#N/A</v>
      </c>
      <c r="X8" s="57" t="e">
        <f>IF($AF8 = 4,
       0,
       IF($AF8 = 3,
           IF(EOMONTH(EDATE($G8,6),-1)&gt;DATE(有給管理簿!$E$10,有給管理簿!$F$10,DAY($G8)),
               0,
               EDATE(EDATE($G8,6),12)-1),
           IF($AF8 = 2,
               IF(EOMONTH(DATE(YEAR(EDATE($G8,6)),MONTH(基本情報!$C$4),DAY(基本情報!$C$4)),-1)&gt;DATE(有給管理簿!$E$10,有給管理簿!$F$10,DAY(基本情報!$C$4)),
                   0,
                   EDATE(DATE(YEAR(EDATE($G8,6))+IF(IF(基本情報!$C$12="末",FALSE,DATE(YEAR(EDATE($G8,6)),MONTH(EDATE($G8,6)),DAY(EDATE($G8,6)))&gt;DATE(YEAR(EDATE($G8,6)),12,基本情報!$C$12)),1,0),
                     MONTH(基本情報!$C$4),DAY(基本情報!$C$4)),12)-1),
               IF($AF8 = 1,
                   IF(AND($V8&lt;&gt;4,$V8&lt;&gt;5),
                       IF($J8=0,0,IF(EDATE($J8,-12)&lt;=$G8,
                                                 0,
                                                 IF($J8-1&lt;DATE(有給管理簿!$E$10,有給管理簿!$F$10,DAY($J8)),
                                                     0,
                                                     $J8-1))),
                       IF($AE8 = 4,
                           0,
                           IF($AE8 = 3,
                               IF(EOMONTH(EDATE(EDATE($G8,6),12)-1,0)&lt;DATE(有給管理簿!$E$10,有給管理簿!$F$10,DAY($G8)),
                                   0,
                                   EDATE(EDATE($G8,6),12)-1),
                               IF($AE8 = 2,
                                   IF(EOMONTH(EDATE(DATE(YEAR(EDATE($G8,6)),MONTH(基本情報!$C$4),DAY(基本情報!$C$4)),12)-1,0)&gt;DATE(有給管理簿!$E$10,有給管理簿!$F$10,DAY(基本情報!$C$4)),
                                       0,
                                       EDATE(DATE(YEAR(EDATE($G8,6)),MONTH(基本情報!$C$4),DAY(基本情報!$C$4)),12)-1),
                                   IF($AE8 = 1,
                                       0,
                                       IF($J8-1&lt;=EDATE($G8,18)-1,IF(EDATE($J8,12)-1=EDATE($G8,18)-1,0,EDATE($G8,18)-1),$J8-1)))))),
                   IF($AE8 = 4,
                       IF($J8&gt;DATE(有給管理簿!$E$10,有給管理簿!$F$10,1),
                           0,
                           EDATE($J8,12)-1),
                       IF($AE8 = 3,
                           IF(EOMONTH(DATE(YEAR($G8)+1,MONTH($G8)+6,DAY($G8)-1),0)&lt;DATE(有給管理簿!$E$10,有給管理簿!$F$10,DAY($G8)),
                               IF($J8&gt;DATE(有給管理簿!$E$10,有給管理簿!$F$10,1),
                                   0,
                                   EDATE($J8,12)-1),
                               EDATE(EDATE($G8,6),12)-1),
                           IF($AE8 = 2,
                               IF($J8-1&lt;DATE(有給管理簿!$E$10,有給管理簿!$F$10,DAY(基本情報!$C$4)),
                                   EDATE($J8,12)-1,
                                   $J8-1),
                               IF($AE8 = 1,
                                   IF(EOMONTH($J8,-1)&gt;DATE(有給管理簿!$E$10,有給管理簿!$F$10,DAY($J8)),
                                       0,
                                       IF(EDATE($J8,12)-1&gt;IF(基本情報!$C$12="末",EOMONTH(DATE(有給管理簿!$E$10,有給管理簿!$F$10,1),12)-1,EDATE(DATE(有給管理簿!$E$10,有給管理簿!$F$10,基本情報!$C$12),12)-1),0,EDATE($J8,12)-1)),
                                   IF($W8=0,
                                       0,
                                       IF(AND(OR($V8=4,$V8=5),
                                              IF(ISERROR(MATCH(有給管理簿!$E$10+1,$BQ$1:$CM$1,0)),0,INDEX($BQ$1:$CM8,ROW(),MATCH(有給管理簿!$E$10+1,$BQ$1:$CM$1,0)))=0,
                                              AND(MONTH(EDATE($G8,6))=MONTH(基本情報!$C$4),DAY($G8)=DAY(基本情報!$C$4))=FALSE)=TRUE,
                                           IF(DATE(YEAR(EDATE($G8,6)),MONTH(基本情報!$C$4),DAY(基本情報!$C$4))
                                               &gt;EDATE($G8,6),
                                               IF($W8&lt;DATE(YEAR(EDATE($G8,6))+1,MONTH(基本情報!$C$4),DAY(基本情報!$C$4))-1,
                                                   DATE(YEAR(EDATE($G8,6))+1,MONTH(基本情報!$C$4),DAY(基本情報!$C$4))-1,
                                                   DATE(YEAR($W8),MONTH($W8)+12,DAY($W8))-1),
                                               IF($W8&lt;DATE(YEAR(EDATE($G8,6))+2,MONTH(基本情報!$C$4),DAY(基本情報!$C$4))-1,
                                                   DATE(YEAR(EDATE($G8,6))+2,MONTH(基本情報!$C$4),DAY(基本情報!$C$4))-1,
                                                   DATE(YEAR($W8),MONTH($W8)+12,DAY($W8))-1)),
                                           DATE(YEAR($W8),MONTH($W8)+12,DAY($W8))-1))))))))))</f>
        <v>#N/A</v>
      </c>
      <c r="Y8" s="58" t="e">
        <f>IF(OR($L8&lt;10,
           $W8=0,
           AND($I8&lt;=0.5,有給管理簿!$F$10&lt;$K8),
           $G8&gt;DATE(有給管理簿!$E$10,有給管理簿!$F$10,1),
           AND($W8=DATE(YEAR($G8),MONTH($G8)+6,DAY($G8)),$W8&gt;EOMONTH(DATE(有給管理簿!$E$10,有給管理簿!$F$10,1),0)),
           OR(AND($F8=3,$I8&lt;5.5),AND($F8=4,$I8&lt;3.5))),
    "-",
    IF(DATEDIF($W8,$X8+1,"m")&gt;12,
        IF(DATEDIF($W8,$X8+1,"m")/12*5-INT(DATEDIF($W8,$X8+1,"m")/12*5)&gt;0.5,
          INT(DATEDIF($W8,$X8+1,"m")/12*5)+1,
          INT(DATEDIF($W8,$X8+1,"m")/12*5)+0.5),
        5))</f>
        <v>#N/A</v>
      </c>
      <c r="Z8" s="57">
        <f t="shared" si="0"/>
        <v>46296</v>
      </c>
      <c r="AA8" s="57" t="e">
        <f>IF($AF8 = 4,
       0,
       IF($AF8 = 3,
           IF(EOMONTH(EDATE($G8,6),-1)&gt;DATE(有給管理簿!$E$10,有給管理簿!$F$10,DAY($G8)),
               0,
               EDATE($G8,6)),
           IF($AF8 = 2,
               IF(EOMONTH(DATE(YEAR(EDATE($G8,6)),MONTH(基本情報!$C$4),DAY(基本情報!$C$4)),-1)&gt;DATE(有給管理簿!$E$10,有給管理簿!$F$10,DAY(基本情報!$C$4)),
                   0,
                   DATE(YEAR(EDATE($G8,6))+IF(IF(基本情報!$C$12="末",FALSE,DATE(YEAR(EDATE($G8,6)),MONTH(EDATE($G8,6)),DAY(EDATE($G8,6)))&gt;DATE(YEAR(EDATE($G8,6)),12,基本情報!$C$12)),1,0),
                     MONTH(基本情報!$C$4),DAY(基本情報!$C$4))),
               IF($AF8 = 1,
                   IF(AND($V8&lt;&gt;4,$V8&lt;&gt;5),
                       IF($J8=0,0,IF(EDATE($J8,-12)&lt;=$G8,
                                                 0,
                                                 IF($J8-1&lt;DATE(有給管理簿!$E$10,有給管理簿!$F$10,DAY($J8)),
                                                     $J8,
                                                     EDATE($J8,-12)))),
                       IF($AE8 = 4,
                           0,
                           IF($AE8 = 3,
                               IF(EOMONTH(EDATE(EDATE($G8,6),12)-1,0)&lt;DATE(有給管理簿!$E$10,有給管理簿!$F$10,DAY($G8)),
                                   0,
                                   EDATE($G8,6)),
                               IF($AE8 = 2,
                                   IF(EOMONTH(EDATE(DATE(YEAR(EDATE($G8,6)),MONTH(基本情報!$C$4),DAY(基本情報!$C$4)),12)-1,0)&gt;DATE(有給管理簿!$E$10,有給管理簿!$F$10,DAY(基本情報!$C$4)),
                                       0,
                                       DATE(YEAR(EDATE($G8,6)),MONTH(基本情報!$C$4),DAY(基本情報!$C$4))),
                                   IF($AE8 = 1,
                                       0,
                                       IF($J8=0,0,IF(EDATE($J8,-12)&lt;=EDATE($G8,6),IF($J8=EDATE($G8,6),0,EDATE($G8,6)),EDATE($J8,-12)))))))),
                   IF($AE8 = 4,
                       IF($J8&gt;DATE(有給管理簿!$E$10,有給管理簿!$F$10,DAY(基本情報!$C$4)),
                           0,
                           $J8),
                       IF($AE8 = 3,
                           IF(EOMONTH(DATE(YEAR($G8)+1,MONTH($G8)+6,DAY($G8)-1),0)&lt;DATE(有給管理簿!$E$10,有給管理簿!$F$10,DAY($G8)),
                               IF($J8&gt;DATE(有給管理簿!$E$10,有給管理簿!$F$10,1),
                                   0,
                                   $J8),
                               EDATE($G8,6)),
                           IF($AE8 = 2,
                               IF($J8-1&lt;DATE(有給管理簿!$E$10,有給管理簿!$F$10,DAY(基本情報!$C$4)),
                                   $J8,
                                   IF($J8=0,0,EDATE($J8,-12))),
                               IF($AE8 = 1,
                                   IF(EOMONTH($J8,-1)&gt;DATE(有給管理簿!$E$10,有給管理簿!$F$10,DAY($J8)),
                                       EDATE($J8,-12),
                                       IF($J8&gt;IF(基本情報!$C$12="末",EOMONTH(DATE(有給管理簿!$E$10,有給管理簿!$F$10,1),0),DATE(有給管理簿!$E$10,有給管理簿!$F$10,基本情報!$C$12)),0,$J8)),
                                   IF($W8=0,
                                       0,
                                       IF(AND($H8&gt;0,
                                              $W8=$G8,
                                              $W8&lt;=EOMONTH(DATE(有給管理簿!$E$10,有給管理簿!$F$10,1),0))=TRUE,
                                           $G8,
                                           IF(AND($J8=0,$H8&gt;0),
                                               $G8,
                                               IF(AND(基本情報!$C$3="法定",
                                                      IF(ISNUMBER($K8),EOMONTH(DATE(有給管理簿!$E$10,有給管理簿!$F$10,1),0)&lt;DATE(YEAR($J8),$K8,1),FALSE),
                                                      IF(ISNUMBER($K8),IF(MONTH($W8)&lt;$K8,TRUE,FALSE),FALSE),
                                                     YEAR($J8)=YEAR($W8)),
                                                   DATE(YEAR($W8)-1,MONTH($W8),DAY($W8)),
                                                   IF($W8&gt;EOMONTH(DATE(有給管理簿!$E$10,有給管理簿!$F$10,1),0),0,$W8)))))))))))))</f>
        <v>#N/A</v>
      </c>
      <c r="AB8" s="57" t="e">
        <f>0+(IF($AF8 = 4,
       0,
       IF($AF8 = 3,
           IF(EOMONTH(EDATE($G8,6),-1)&gt;DATE(有給管理簿!$E$10,有給管理簿!$F$10,DAY($G8)),
               0,
               EDATE(EDATE($G8,6),12)-1),
           IF($AF8 = 2,
               IF(EOMONTH(DATE(YEAR(EDATE($G8,6)),MONTH(基本情報!$C$4),DAY(基本情報!$C$4)),-1)&gt;DATE(有給管理簿!$E$10,有給管理簿!$F$10,DAY(基本情報!$C$4)),
                   0,
                   EDATE(DATE(YEAR(EDATE($G8,6))+IF(IF(基本情報!$C$12="末",FALSE,DATE(YEAR(EDATE($G8,6)),MONTH(EDATE($G8,6)),DAY(EDATE($G8,6)))&gt;DATE(YEAR(EDATE($G8,6)),12,基本情報!$C$12)),1,0),
                     MONTH(基本情報!$C$4),DAY(基本情報!$C$4)),12)-1),
               IF($AF8 = 1,
                   IF(AND($V8&lt;&gt;4,$V8&lt;&gt;5),
                       IF($J8=0,0,IF(EDATE($J8,-12)&lt;=$G8,
                                                 0,
                                                 IF($J8-1&lt;DATE(有給管理簿!$E$10,有給管理簿!$F$10,DAY($J8)),
                                                     EDATE($J8,12)-1,
                                                     $J8-1))),
                       IF($AE8 = 4,
                           0,
                           IF($AE8 = 3,
                               IF(EOMONTH(EDATE(EDATE($G8,6),12)-1,0)&lt;DATE(有給管理簿!$E$10,有給管理簿!$F$10,DAY($G8)),
                                   0,
                                   EDATE(EDATE($G8,6),12)-1),
                               IF($AE8 = 2,
                                   IF(EOMONTH(EDATE(DATE(YEAR(EDATE($G8,6)),MONTH(基本情報!$C$4),DAY(基本情報!$C$4)),12)-1,0)&gt;DATE(有給管理簿!$E$10,有給管理簿!$F$10,DAY(基本情報!$C$4)),
                                       0,
                                       EDATE(DATE(YEAR(EDATE($G8,6)),MONTH(基本情報!$C$4),DAY(基本情報!$C$4)),12)-1),
                                   IF($AE8 = 1,
                                       0,
                                       IF($J8-1&lt;=EDATE($G8,18)-1,IF(EDATE($J8,12)-1=EDATE($G8,18)-1,0,EDATE($G8,18)-1),$J8-1)))))),
                   IF($AE8 = 4,
                       IF($J8&gt;DATE(有給管理簿!$E$10,有給管理簿!$F$10,DAY(基本情報!$C$4)),
                           0,
                           EDATE($J8,12)-1),
                       IF($AE8 = 3,
                           IF(EOMONTH(DATE(YEAR($G8)+1,MONTH($G8)+6,DAY($G8)-1),0)&lt;DATE(有給管理簿!$E$10,有給管理簿!$F$10,DAY($G8)),
                               IF($J8&gt;DATE(有給管理簿!$E$10,有給管理簿!$F$10,1),
                                   0,
                                   EDATE($J8,12)-1),
                               EDATE(EDATE($G8,6),12)-1),
                           IF($AE8 = 2,
                               IF($J8-1&lt;DATE(有給管理簿!$E$10,有給管理簿!$F$10,DAY(基本情報!$C$4)),
                                   EDATE($J8,12)-1,
                                   $J8-1),
                               IF($AE8 = 1,
                                   IF(EOMONTH($J8,-1)&gt;DATE(有給管理簿!$E$10,有給管理簿!$F$10,DAY($J8)),
                                       $J8-1,
                                       IF(EDATE($J8,12)-1&gt;IF(基本情報!$C$12="末",EOMONTH(DATE(有給管理簿!$E$10,有給管理簿!$F$10,1),12)-1,EDATE(DATE(有給管理簿!$E$10,有給管理簿!$F$10,基本情報!$C$12),12)-1),0,EDATE($J8,12)-1)),
                                   IF($X8=0,
                                       0,
                                       IF(AND($J8=0,$H8&gt;0),
                                           EOMONTH(DATE(有給管理簿!$E$10,有給管理簿!$F$10,1),0),
                                           IF(AND(基本情報!$C$3="法定",
                                                  IF(ISNUMBER($K8),EOMONTH(DATE(有給管理簿!$E$10,有給管理簿!$F$10,1),0)&lt;DATE(YEAR($J8),$K8,1),FALSE),
                                                  IF(ISNUMBER($K8),MONTH($W8)&lt;$K8,FALSE),
                                                  YEAR($J8)=YEAR($W8)),
                                               DATE(YEAR($X8)-1,MONTH($X8),DAY($X8)),
                                               IF($W8&gt;EOMONTH(DATE(有給管理簿!$E$10,有給管理簿!$F$10,1),0),0,$X8)))))))))))))</f>
        <v>#N/A</v>
      </c>
      <c r="AC8" s="50" t="e">
        <f ca="1">IF($Y8="-",
       "-",
       IF($Y8&lt;=IF(AND($AI8&lt;&gt;"-",$AI8&gt;0),
                              IF(AND($W8&lt;=$AI8,$AI8&lt;=$X8),
                                  SUMIFS(INDIRECT("有給管理簿!R"&amp;MATCH($A8,有給管理簿!$A:$A,0)&amp;"C35:R"&amp;MATCH($A8,有給管理簿!$A:$A,0)&amp;"C2239",0),
                                      有給管理簿!$AI$11:$CHC$11,"&gt;="&amp;$AL8,
                                      有給管理簿!$AI$11:$CHC$11,"&lt;="&amp;EOMONTH(DATE(有給管理簿!$E$10,有給管理簿!$F$10,1),0)),
                                  SUMIFS(INDIRECT("有給管理簿!R"&amp;MATCH($A8,有給管理簿!$A:$A,0)&amp;"C35:R"&amp;MATCH($A8,有給管理簿!$A:$A,0)&amp;"C2239",0),
                                      有給管理簿!$AI$11:$CHC$11,"&gt;="&amp;$AA8,
                                      有給管理簿!$AI$11:$CHC$11,"&lt;="&amp;EOMONTH(DATE(有給管理簿!$E$10,有給管理簿!$F$10,1),0))),
                              SUMIFS(INDIRECT("有給管理簿!R"&amp;MATCH($A8,有給管理簿!$A:$A,0)&amp;"C35:R"&amp;MATCH($A8,有給管理簿!$A:$A,0)&amp;"C2239",0),
                                  有給管理簿!$AI$11:$CHC$11,"&gt;="&amp;$AA8,
                                  有給管理簿!$AI$11:$CHC$11,"&lt;="&amp;EOMONTH(DATE(有給管理簿!$E$10,有給管理簿!$F$10,1),0))),
           "OK",
           $Y8 - IF(AND($AI8&lt;&gt;"-",$AI8&gt;0),
                           IF(AND($W8&lt;=$AI8,$AI8&lt;=$X8),
                               SUMIFS(INDIRECT("有給管理簿!R"&amp;MATCH($A8,有給管理簿!$A:$A,0)&amp;"C35:R"&amp;MATCH($A8,有給管理簿!$A:$A,0)&amp;"C2239",0),
                                   有給管理簿!$AI$11:$CHC$11,"&gt;="&amp;$AL8,
                                   有給管理簿!$AI$11:$CHC$11,"&lt;="&amp;EOMONTH(DATE(有給管理簿!$E$10,有給管理簿!$F$10,1),0)),
                               SUMIFS(INDIRECT("有給管理簿!R"&amp;MATCH($A8,有給管理簿!$A:$A,0)&amp;"C35:R"&amp;MATCH($A8,有給管理簿!$A:$A,0)&amp;"C2239",0),
                                   有給管理簿!$AI$11:$CHC$11,"&gt;="&amp;$AA8,
                                   有給管理簿!$AI$11:$CHC$11,"&lt;="&amp;EOMONTH(DATE(有給管理簿!$E$10,有給管理簿!$F$10,1),0))),
                           SUMIFS(INDIRECT("有給管理簿!R"&amp;MATCH($A8,有給管理簿!$A:$A,0)&amp;"C35:R"&amp;MATCH($A8,有給管理簿!$A:$A,0)&amp;"C2239",0),
                               有給管理簿!$AI$11:$CHC$11,"&gt;="&amp;$AA8,
                               有給管理簿!$AI$11:$CHC$11,"&lt;="&amp;EOMONTH(DATE(有給管理簿!$E$10,有給管理簿!$F$10,1),0)))))</f>
        <v>#N/A</v>
      </c>
      <c r="AE8" s="19">
        <f>IF(ISERROR(INDEX($BQ8:$CN8,1,MATCH(有給管理簿!$E$10-1,社員情報!$BQ$1:$CN$1,0))),"",INDEX($BQ8:$CN8,1,MATCH(有給管理簿!$E$10-1,$BQ$1:$CN$1,0)))</f>
        <v>0</v>
      </c>
      <c r="AF8" s="19" t="e">
        <f>INDEX($BQ8:$CN8,1,MATCH(有給管理簿!$E$10,$BQ$1:$CN$1,0))</f>
        <v>#N/A</v>
      </c>
      <c r="AI8" s="30" t="s">
        <v>201</v>
      </c>
      <c r="AJ8" s="19" t="s">
        <v>201</v>
      </c>
      <c r="AK8" s="19" t="s">
        <v>201</v>
      </c>
      <c r="AL8" s="30">
        <f>IF($AI8="-",
       0,
       IF(AND($V8&lt;&gt;3,$AI8&lt;EDATE($G8,6))=TRUE,
           IF(AND(基本情報!$C$3="一斉",基本情報!$C$7="-"),
               $AI8,
               IF(OR($V8=6,$V8=7),
                       IF(AND(DATE(YEAR($G8),MONTH(基本情報!$C$4),DAY(基本情報!$C$4))&lt;=$G8,
                             $G8&lt;DATE(YEAR($G8),MONTH(基本情報!$C$7),DAY(基本情報!$C$7))),
                           DATE(YEAR($G8),MONTH(基本情報!$C$7),DAY(基本情報!$C$7)),
                           DATE(YEAR($G8),MONTH(基本情報!$C$4),DAY(基本情報!$C$4))),
                   EDATE($G8,6))),
           $AI8))</f>
        <v>0</v>
      </c>
      <c r="AM8" s="30">
        <f>IF($AI8="-",
    0,
    IF(AND(基本情報!$C$3="一斉",基本情報!$C$7="-",$AI8&lt;EDATE($G8,6)),
        EDATE($G8,6),
        IF(OR($V8=4,$V8=5)=TRUE,
            IF(DATE(YEAR(EDATE($G8,6)),MONTH(基本情報!$C$4),DAY(基本情報!$C$4))
              &gt;EDATE($G8,6),
                IF(OR($W8&lt;DATE(YEAR(EDATE($G8,6))+1,MONTH(基本情報!$C$4),DAY(基本情報!$C$4))-1,YEAR($AI8)=YEAR(EDATE($G8,6))),
                    DATE(YEAR(EDATE($G8,6))+1,MONTH(基本情報!$C$4),DAY(基本情報!$C$4))-1,
                    IF($AI8&gt;=DATE(YEAR($AI8),MONTH($Z8),DAY($Z8)),
                        DATE(YEAR($AI8)+1,MONTH($Z8),DAY($Z8))-1,
                        DATE(YEAR($AI8),MONTH($Z8),DAY($Z8))-1)),
                IF($W8&lt;DATE(YEAR(EDATE($G8,6))+2,MONTH(基本情報!$C$4),DAY(基本情報!$C$4))-1,
                    DATE(YEAR(EDATE($G8,6))+2,MONTH(基本情報!$C$4),DAY(基本情報!$C$4))-1,
                    IF($AI8&gt;=DATE(YEAR($AI8),MONTH($Z8),DAY($Z8)),
                        DATE(YEAR($AI8)+1,MONTH($Z8),DAY($Z8))-1,
                        DATE(YEAR($AI8),MONTH($Z8),DAY($Z8))-1))),
            IF($AI8&gt;=DATE(YEAR($AI8),MONTH($Z8),DAY($Z8)),
                DATE(YEAR($AI8)+1,MONTH($Z8),DAY($Z8))-1,
                DATE(YEAR($AI8),MONTH($Z8),DAY($Z8))-1))))</f>
        <v>0</v>
      </c>
      <c r="AN8" s="28">
        <f>IF($AI8="-",
       0,
       IF(AND(OR(基本情報!$C$3="法定",AND(基本情報!$C$3="一斉",EDATE($G8,6))),$K8&lt;MONTH($J8)),
           YEAR($AM8)+1,
           IF(YEAR($AM8)=YEAR($AM8+1),
               YEAR($AM8),
               YEAR($AM8)+1)
             -IF(AND(OR($V8=4,$V8=5),EDATE($G8,6)&lt;=$AI8,$AI8&lt;IF(EDATE($G8,6)&gt;=DATE(YEAR(EDATE($G8,6)),MONTH(基本情報!$C$4),DAY(基本情報!$C$4)),
                                                                                 DATE(YEAR(EDATE($G8,6))+1,MONTH(基本情報!$C$4),DAY(基本情報!$C$4)),
                                                                                 DATE(YEAR(EDATE($G8,6)),MONTH(基本情報!$C$4),DAY(基本情報!$C$4)))),
                 1,
                 0)))</f>
        <v>0</v>
      </c>
      <c r="AO8" s="19">
        <f ca="1">IF(ISERROR(MATCH($A8,有給管理簿!$A:$A,0))=TRUE,
       0,
       SUMIFS(INDIRECT("有給管理簿!R" &amp; MATCH($A8,有給管理簿!$A:$A,0) &amp; "C35:R" &amp; MATCH($A8,有給管理簿!$A:$A,0) &amp; "C2239",0),
           有給管理簿!$AI$11:$CHC$11,"&gt;="&amp;$AL8,
           有給管理簿!$AI$11:$CHC$11,"&lt;="&amp;IF(AND($AL8&lt;=EOMONTH(DATE(有給管理簿!$E$10,有給管理簿!$F$10,1),0),
                                                                                                EOMONTH(DATE(有給管理簿!$E$10,有給管理簿!$F$10,1),0)&lt;=$AM8)=TRUE,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IF(EOMONTH(DATE(有給管理簿!$E$10,有給管理簿!$F$10,1),0)&lt;$AL8,
                                                                                EOMONTH(DATE(有給管理簿!$E$10,有給管理簿!$F$10,1),0),
                                                                                $AM8))))</f>
        <v>0</v>
      </c>
      <c r="AP8" s="19">
        <f>IF($AI8="-",
    0,
    IF(HLOOKUP(IF(DATE(YEAR($AM8)-1,MONTH($AM8),DAY($AM8))+1&lt;$G8,
        0,
        IF(基本情報!$C$3="法定",
            IF($H8&gt;=10,
                DATEDIF($G8,DATE(YEAR($AM8)-1,MONTH($AM8),DAY($AM8))+1,"m")/12+0.5,
                DATEDIF($G8,DATE(YEAR($AM8)-1,MONTH($AM8),DAY($AM8))+1,"m")/12),
            IF(AND(基本情報!$C$7&lt;&gt;"-",基本情報!$C$7&gt;0)=TRUE,
                DATEDIF($G8,DATE(YEAR($AM8)-1,MONTH($AM8),DAY($AM8))+1,"m")/12+0.5,
                IF(DATE(YEAR($G8),MONTH($G8)+6,DAY($G8))
                  &gt;=DATE(有給管理簿!$E$10,MONTH(基本情報!$C$4),DAY(基本情報!$C$4)),
                    DATEDIF($G8,DATE(YEAR($AM8)-1,MONTH($AM8),DAY($AM8))+1,"m")/12
                      +IF(DATE(YEAR($G8),MONTH($G8)+6,DAY($G8))&lt;DATE(有給管理簿!$E$10,MONTH(基本情報!$C$4),DAY(基本情報!$C$4)),1.5,0.5),
                    DATEDIF($G8,DATE(YEAR($AM8)-1,MONTH($AM8),DAY($AM8))+1,"m")/12
                      +IF(DATE(YEAR($G8),MONTH($G8)+6,DAY($G8))
                        =DATE(YEAR(DATE(YEAR($G8),MONTH($G8)+6,DAY($G8))),MONTH(基本情報!$C$4),DAY(基本情報!$C$4)),0,1))))),
           付与日数一覧!$O$3:$W$8,2+$F8,1)&lt;IF(基本情報!$C$10=TRUE,
                                                                                IF(($AJ8-$AK8)&lt;$AO8,0,($AJ8-$AK8)-$AO8),
                                                                                IF($AJ8&lt;$AO8,0,IF($AK8&gt;$AO8,$AJ8-$AO8-($AK8-$AO8),$AJ8-$AO8))),
      HLOOKUP(IF(DATE(YEAR($AM8)-1,MONTH($AM8),DAY($AM8))+1&lt;$G8,
          0,
          IF(基本情報!$C$3="法定",
              IF($H8&gt;=10,
                  DATEDIF($G8,DATE(YEAR($AM8)-1,MONTH($AM8),DAY($AM8))+1,"m")/12+0.5,
                  DATEDIF($G8,DATE(YEAR($AM8)-1,MONTH($AM8),DAY($AM8))+1,"m")/12),
              IF(AND(基本情報!$C$7&lt;&gt;"-",基本情報!$C$7&gt;0)=TRUE,
                  DATEDIF($G8,DATE(YEAR($AM8)-1,MONTH($AM8),DAY($AM8))+1,"m")/12+0.5,
                  IF(DATE(YEAR($G8),MONTH($G8)+6,DAY($G8))
                    &gt;=DATE(有給管理簿!$E$10,MONTH(基本情報!$C$4),DAY(基本情報!$C$4)),
                      DATEDIF($G8,DATE(YEAR($AM8)-1,MONTH($AM8),DAY($AM8))+1,"m")/12
                        +IF(DATE(YEAR($G8),MONTH($G8)+6,DAY($G8))&lt;DATE(有給管理簿!$E$10,MONTH(基本情報!$C$4),DAY(基本情報!$C$4)),1.5,0.5),
                      DATEDIF($G8,DATE(YEAR($AM8)-1,MONTH($AM8),DAY($AM8))+1,"m")/12
                        +IF(DATE(YEAR($G8),MONTH($G8)+6,DAY($G8))
                          =DATE(YEAR(DATE(YEAR($G8),MONTH($G8)+6,DAY($G8))),MONTH(基本情報!$C$4),DAY(基本情報!$C$4)),0,1))))),
          付与日数一覧!$O$3:$W$8,2+$F8,1),
      IF(基本情報!$C$10=TRUE,
        IF(($AJ8-$AK8)&lt;$AO8,0,($AJ8-$AK8)-$AO8),
        IF($AJ8&lt;$AO8,0,IF($AK8&gt;$AO8,$AJ8-$AO8-($AK8-$AO8),$AJ8-$AO8)))))</f>
        <v>0</v>
      </c>
      <c r="AQ8" s="19">
        <f>IF(OR(IF(ISERROR(INDEX($BQ$1:$CM8,ROW(),MATCH(IF(INDEX($BQ$1:$CM8,ROW(),MATCH(AQ$1,$BQ$1:$CM$1,0)+1)&gt;DATE(AQ$1,12,IF(基本情報!$C$12="末",31,基本情報!$C$12)),AQ$1-1,AQ$1),$BQ$1:$CM$1,0))),
                  0,
                  INDEX($BQ$1:$CM8,ROW(),MATCH(IF(INDEX($BQ$1:$CM8,ROW(),MATCH(AQ$1,$BQ$1:$CM$1,0)+1)&gt;DATE(AQ$1,12,IF(基本情報!$C$12="末",31,基本情報!$C$12)),AQ$1-1,AQ$1),$BQ$1:$CM$1,0)))=1,
              INDEX($BQ$1:$CM8,ROW(),MATCH(AQ$1,$BQ$1:$CM$1,0))=3,
              INDEX($BQ$1:$CM8,ROW(),MATCH(AQ$1,$BQ$1:$CM$1,0))=4),
     0,
     IF(AND($V8&lt;&gt;3,$V8&lt;&gt;6,$V8&lt;&gt;7,
         AQ$1 =YEAR($G8),
         AND(基本情報!$C$3="一斉",$G8&lt;=DATE(AQ$1,MONTH(基本情報!$C$4),DAY(基本情報!$C$4)),
                                                                   DATE(AQ$1,MONTH(基本情報!$C$4),DAY(基本情報!$C$4))&lt;DATE(YEAR($G8),MONTH($G8)+6,DAY($G8)))),
       HLOOKUP(IF(AQ$1=YEAR(DATE(YEAR($G8),MONTH($G8)+6,DAY($G8))),0.5,0)
                            -IF(基本情報!$C$12="末",
                                0,
                                IF(AND(基本情報!$C$3="一斉",EDATE($G8,6)=DATE(AQ$1,MONTH(EDATE($G8,6)),DAY(EDATE($G8,6))),MONTH(EDATE($G8,6))=12,DAY(EDATE($G8,6))&gt;IF(基本情報!$C$12="末",DAY(EDATE($G8,6)),基本情報!$C$12)),1,0)),
         付与日数一覧!$O$3:$W$8,2+$F8,1),
       HLOOKUP(IF(AND($V8&lt;&gt;3,$V8&lt;&gt;6,$V8&lt;&gt;7,AQ$1&lt;YEAR(DATE(YEAR($G8),MONTH($G8)+6,DAY($G8)))),
                              0,
                              IF(AND(基本情報!$C$3="一斉",
                                     OR(AND(基本情報!$C$7="-",DATE(AQ$1,MONTH(基本情報!$C$4),DAY(基本情報!$C$4))&lt;$G8),
                                       AND(基本情報!$C$7&lt;&gt;"-",基本情報!$C$7&gt;0,DATE(AQ$1,MONTH($J8),DAY($J8))&lt;$G8)),
                                     AND(MONTH(EDATE($G8,6))=12,DAY(EDATE($G8,6))&gt;IF(基本情報!$C$12="末",DAY(EOMONTH(EDATE($G8,6),0)),基本情報!$C$12))=FALSE)=TRUE,
                                  IF(AND(基本情報!$C$3="一斉",基本情報!$C$7="-",DATE(AQ$1,MONTH(基本情報!$C$4),DAY(基本情報!$C$4))&lt;$G8),0.5,0),
                                  IF(基本情報!$C$3="法定",
                                      IF($H8&gt;=10,
                                          IF($G8&gt;DATE(AQ$1,MONTH($J8),DAY($J8)),0,DATEDIF($G8,DATE(AQ$1,MONTH($J8),DAY($J8)),"m")/12+0.5),
                                          DATEDIF($G8,DATE(AQ$1,MONTH($J8),DAY($J8)),"m")/12)
                                        -IF($K8&lt;MONTH($J8),1,0),
                                      IF(AND(基本情報!$C$7&lt;&gt;"-",基本情報!$C$7&gt;0)=TRUE,
                                          IF(DATE(AQ$1,MONTH($J8),DAY($J8))&lt;$G8,0,DATEDIF($G8,DATE(AQ$1,MONTH($J8),DAY($J8)),"m")/12+0.5),
                                          IF(DATE(YEAR($G8),MONTH($G8)+6,DAY($G8))&gt;=DATE(AQ$1,MONTH(基本情報!$C$4),DAY(基本情報!$C$4)),
                                              DATEDIF($G8,IF($G8&lt;DATE(AQ$1,MONTH($J8),DAY($J8)),DATE(AQ$1,MONTH($J8),DAY($J8)),DATE(AQ$1+1,MONTH($J8),DAY($J8))),"m")/12
                                                +IF(DATE(YEAR($G8),MONTH($G8)+6,DAY($G8))&lt;DATE(AQ$1,MONTH(基本情報!$C$4),DAY(基本情報!$C$4)),1.5,0.5),
                                              DATEDIF($G8,DATE(AQ$1,MONTH(基本情報!$C$4),DAY(基本情報!$C$4)),"m")/12
                                                +IF(DATE(YEAR($G8),MONTH($G8)+6,DAY($G8))
                                                  =DATE(YEAR(DATE(YEAR($G8),MONTH($G8)+6,DAY($G8))),MONTH(基本情報!$C$4),DAY(基本情報!$C$4)),0,1)))
                                        -IF(基本情報!$C$12="末",
                                               0,
                                               IF(AND(EDATE($G8,6)=DATE(AQ$1,MONTH(EDATE($G8,6)),DAY(EDATE($G8,6))),MONTH(EDATE($G8,6))=12,DAY(EDATE($G8,6))&gt;基本情報!$C$12),1,0))))),
         付与日数一覧!$O$3:$W$8,2+$F8,1)))
  +IF(OR(INDEX($BQ$1:$CM8,ROW(),MATCH(AQ$1,$BQ$1:$CM$1,0))=2,INDEX($BQ$1:$CM8,ROW(),MATCH(AQ$1,$BQ$1:$CM$1,0))=4),0,IF(基本情報!$C$3="一斉",
      IF(AND(基本情報!$C$7&lt;&gt;"-",基本情報!$C$7&gt;0)=FALSE,
          IF(OR(AQ$1=YEAR(DATE(YEAR($G8),MONTH($G8)+6,DAY($G8))),
                 IF(基本情報!$C$12="末",
                     FALSE,
                     AQ$1=IF(DATE(YEAR($G8),MONTH($G8)+6,DAY($G8))&gt;DATE(YEAR(DATE(YEAR($G8),MONTH($G8)+6,DAY($G8))),12,基本情報!$C$12),
                                  YEAR(DATE(YEAR($G8),MONTH($G8)+6,DAY($G8)))+1,
                                  YEAR(DATE(YEAR($G8),MONTH($G8)+6,DAY($G8)))))),
              IF(DATE(AQ$1,MONTH(基本情報!$C$4),DAY(基本情報!$C$4))&gt;DATE(YEAR($G8),MONTH($G8)+6,DAY($G8)),
                  HLOOKUP(0.5,付与日数一覧!$O$3:$W$8,2+$F8,1),
                  0),
              0),
          0),
      0))</f>
        <v>14</v>
      </c>
      <c r="AR8" s="19">
        <f>IF(AQ$1=$AN8,$AP8,IF(AQ$1=有給管理簿!$AH$1,0,AP8) )</f>
        <v>0</v>
      </c>
      <c r="AS8" s="19">
        <f ca="1">IF(ISERROR(MATCH($A8,有給管理簿!$A:$A,0)),
    0,
    SUMIFS(INDIRECT("有給管理簿!R" &amp; MATCH($A8,有給管理簿!$A:$A,0) &amp; "C35:R" &amp; MATCH($A8,有給管理簿!$A:$A,0) &amp; "C2239",0),
      有給管理簿!$AI$11:$CHC$11,"&gt;="&amp;IF(OR(AND($V8&lt;&gt;3,$V8&lt;&gt;6,$V8&lt;&gt;7,
                                                                                MONTH(DATE(YEAR($G8),MONTH($G8)+6,DAY($G8)))&lt;=MONTH($Z8),
                                                                                DATE(AQ$1,MONTH($Z8),DAY($Z8))&lt;DATE(YEAR($G8),MONTH($G8)+6,DAY($G8))),
                                                                          AND($V8&lt;&gt;3,$V8&lt;&gt;6,$V8&lt;&gt;7,
                                                                            AQ$1=YEAR(DATE(YEAR($G8),MONTH($G8)+6,DAY($G8))),
                                                                            DATE(AQ$1,MONTH($Z8),DAY($Z8))&gt;DATE(YEAR($G8),MONTH($G8)+6,DAY($G8)))),
                                                                       DATE(YEAR($G8),MONTH($G8)+6,DAY($G8)),
                                                                       IF(AND($V8&lt;&gt;3,$V8&lt;&gt;6,$V8&lt;&gt;7,
                                                                              DATE(YEAR($G8),MONTH($G8)+6,DAY($G8))&gt;=DATE(AQ$1,MONTH($Z8),DAY($Z8))),
                                                                           DATE(YEAR($G8),MONTH($G8)+6,DAY($G8)),
                                                                           DATE(AQ$1,MONTH($Z8),DAY($Z8)))),
      有給管理簿!$AI$11:$CHC$11,"&lt;="&amp;IF(DATE(AQ$1+1,MONTH($Z8),DAY($Z8))-1&gt;EOMONTH(DATE(有給管理簿!$E$10,有給管理簿!$F$10,1),0),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DATE(AQ$1+1,MONTH($Z8),DAY($Z8))-1)))</f>
        <v>0</v>
      </c>
      <c r="AT8" s="19">
        <f ca="1">IF(AQ$1+2=$AN8,
       $AK8,
       IF(AQ$1+1=$AN8,
           $AP8,
           IF(AQ8&lt;IF(基本情報!$C$10=TRUE,
                                 IF(AQ8&lt;AS8,0,AQ8-AS8),
                                 IF(AND(基本情報!$C$3="一斉",基本情報!$C$7="-",EDATE($G8,6)&lt;DATE(YEAR(EDATE($G8,6)),MONTH(基本情報!$C$4),DAY(基本情報!$C$4)),
                                       EDATE($G8,6)&lt;=$AI8,$AI8&lt;DATE(YEAR(EDATE($G8,6)),MONTH(基本情報!$C$4),DAY(基本情報!$C$4)),AQ$1=YEAR(EDATE($G8,6))),
                                     $AJ8-$AO8+HLOOKUP(1.5,付与日数一覧!$O$3:$W$8,2+$F8,1),
                                     IF(SUM(AQ8,AR8)&lt;AS8,
                                         0,
                                         SUM(AQ8,AR8)-AS8))),
               IF(AND(基本情報!$C$3="一斉",基本情報!$C$7="-",EDATE($G8,6)&lt;DATE(YEAR(EDATE($G8,6)),MONTH(基本情報!$C$4),DAY(基本情報!$C$4)),
                      AND(ISERROR(MATCH(AQ$1,$BQ$1:$CN$1,0))=FALSE,
                        OR(INDEX($BQ$1:$CN8,ROW(),MATCH(AQ$1,$BQ$1:$CN$1,0))=2,INDEX($BQ$1:$CN8,ROW(),MATCH(AQ$1,$BQ$1:$CN$1,0))=3,INDEX($BQ$1:$CN8,ROW(),MATCH(AQ$1,$BQ$1:$CN$1,0))=4))),
                   AP8,
                   AQ8),
               IF(基本情報!$C$10=TRUE,
                   IF(AQ8&lt;AS8,0,AQ8-AS8),
                   IF(AND(基本情報!$C$3="一斉",基本情報!$C$7="-",EDATE($G8,6)&lt;DATE(YEAR(EDATE($G8,6)),MONTH(基本情報!$C$4),DAY(基本情報!$C$4)),
                       EDATE($G8,6)&lt;=$AI8,$AI8&lt;DATE(YEAR(EDATE($G8,6)),MONTH(基本情報!$C$4),DAY(基本情報!$C$4)),AQ$1=YEAR(EDATE($G8,6))),
                           $AJ8-$AO8+HLOOKUP(1.5,付与日数一覧!$O$3:$W$8,2+$F8,1),
                           IF(SUM(AQ8,AR8)&lt;AS8,
                               0,
                               SUM(AQ8,AR8)-AS8))))))</f>
        <v>14</v>
      </c>
      <c r="AU8" s="19">
        <f>IF(OR(IF(ISERROR(INDEX($BQ$1:$CM8,ROW(),MATCH(IF(INDEX($BQ$1:$CM8,ROW(),MATCH(AU$1,$BQ$1:$CM$1,0)+1)&gt;DATE(AU$1,12,IF(基本情報!$C$12="末",31,基本情報!$C$12)),AU$1-1,AU$1),$BQ$1:$CM$1,0))),
                  0,
                  INDEX($BQ$1:$CM8,ROW(),MATCH(IF(INDEX($BQ$1:$CM8,ROW(),MATCH(AU$1,$BQ$1:$CM$1,0)+1)&gt;DATE(AU$1,12,IF(基本情報!$C$12="末",31,基本情報!$C$12)),AU$1-1,AU$1),$BQ$1:$CM$1,0)))=1,
              INDEX($BQ$1:$CM8,ROW(),MATCH(AU$1,$BQ$1:$CM$1,0))=3,
              INDEX($BQ$1:$CM8,ROW(),MATCH(AU$1,$BQ$1:$CM$1,0))=4),
     0,
     IF(AND($V8&lt;&gt;3,$V8&lt;&gt;6,$V8&lt;&gt;7,
         AU$1 =YEAR($G8),
         AND(基本情報!$C$3="一斉",$G8&lt;=DATE(AU$1,MONTH(基本情報!$C$4),DAY(基本情報!$C$4)),
                                                                   DATE(AU$1,MONTH(基本情報!$C$4),DAY(基本情報!$C$4))&lt;DATE(YEAR($G8),MONTH($G8)+6,DAY($G8)))),
       HLOOKUP(IF(AU$1=YEAR(DATE(YEAR($G8),MONTH($G8)+6,DAY($G8))),0.5,0)
                            -IF(基本情報!$C$12="末",
                                0,
                                IF(AND(基本情報!$C$3="一斉",EDATE($G8,6)=DATE(AU$1,MONTH(EDATE($G8,6)),DAY(EDATE($G8,6))),MONTH(EDATE($G8,6))=12,DAY(EDATE($G8,6))&gt;IF(基本情報!$C$12="末",DAY(EDATE($G8,6)),基本情報!$C$12)),1,0)),
         付与日数一覧!$O$3:$W$8,2+$F8,1),
       HLOOKUP(IF(AND($V8&lt;&gt;3,$V8&lt;&gt;6,$V8&lt;&gt;7,AU$1&lt;YEAR(DATE(YEAR($G8),MONTH($G8)+6,DAY($G8)))),
                              0,
                              IF(AND(基本情報!$C$3="一斉",
                                     OR(AND(基本情報!$C$7="-",DATE(AU$1,MONTH(基本情報!$C$4),DAY(基本情報!$C$4))&lt;$G8),
                                       AND(基本情報!$C$7&lt;&gt;"-",基本情報!$C$7&gt;0,DATE(AU$1,MONTH($J8),DAY($J8))&lt;$G8)),
                                     AND(MONTH(EDATE($G8,6))=12,DAY(EDATE($G8,6))&gt;IF(基本情報!$C$12="末",DAY(EOMONTH(EDATE($G8,6),0)),基本情報!$C$12))=FALSE)=TRUE,
                                  IF(AND(基本情報!$C$3="一斉",基本情報!$C$7="-",DATE(AU$1,MONTH(基本情報!$C$4),DAY(基本情報!$C$4))&lt;$G8),0.5,0),
                                  IF(基本情報!$C$3="法定",
                                      IF($H8&gt;=10,
                                          IF($G8&gt;DATE(AU$1,MONTH($J8),DAY($J8)),0,DATEDIF($G8,DATE(AU$1,MONTH($J8),DAY($J8)),"m")/12+0.5),
                                          DATEDIF($G8,DATE(AU$1,MONTH($J8),DAY($J8)),"m")/12)
                                        -IF($K8&lt;MONTH($J8),1,0),
                                      IF(AND(基本情報!$C$7&lt;&gt;"-",基本情報!$C$7&gt;0)=TRUE,
                                          IF(DATE(AU$1,MONTH($J8),DAY($J8))&lt;$G8,0,DATEDIF($G8,DATE(AU$1,MONTH($J8),DAY($J8)),"m")/12+0.5),
                                          IF(DATE(YEAR($G8),MONTH($G8)+6,DAY($G8))&gt;=DATE(AU$1,MONTH(基本情報!$C$4),DAY(基本情報!$C$4)),
                                              DATEDIF($G8,IF($G8&lt;DATE(AU$1,MONTH($J8),DAY($J8)),DATE(AU$1,MONTH($J8),DAY($J8)),DATE(AU$1+1,MONTH($J8),DAY($J8))),"m")/12
                                                +IF(DATE(YEAR($G8),MONTH($G8)+6,DAY($G8))&lt;DATE(AU$1,MONTH(基本情報!$C$4),DAY(基本情報!$C$4)),1.5,0.5),
                                              DATEDIF($G8,DATE(AU$1,MONTH(基本情報!$C$4),DAY(基本情報!$C$4)),"m")/12
                                                +IF(DATE(YEAR($G8),MONTH($G8)+6,DAY($G8))
                                                  =DATE(YEAR(DATE(YEAR($G8),MONTH($G8)+6,DAY($G8))),MONTH(基本情報!$C$4),DAY(基本情報!$C$4)),0,1)))
                                        -IF(基本情報!$C$12="末",
                                               0,
                                               IF(AND(EDATE($G8,6)=DATE(AU$1,MONTH(EDATE($G8,6)),DAY(EDATE($G8,6))),MONTH(EDATE($G8,6))=12,DAY(EDATE($G8,6))&gt;基本情報!$C$12),1,0))))),
         付与日数一覧!$O$3:$W$8,2+$F8,1)))
  +IF(OR(INDEX($BQ$1:$CM8,ROW(),MATCH(AU$1,$BQ$1:$CM$1,0))=2,INDEX($BQ$1:$CM8,ROW(),MATCH(AU$1,$BQ$1:$CM$1,0))=4),0,IF(基本情報!$C$3="一斉",
      IF(AND(基本情報!$C$7&lt;&gt;"-",基本情報!$C$7&gt;0)=FALSE,
          IF(OR(AU$1=YEAR(DATE(YEAR($G8),MONTH($G8)+6,DAY($G8))),
                 IF(基本情報!$C$12="末",
                     FALSE,
                     AU$1=IF(DATE(YEAR($G8),MONTH($G8)+6,DAY($G8))&gt;DATE(YEAR(DATE(YEAR($G8),MONTH($G8)+6,DAY($G8))),12,基本情報!$C$12),
                                  YEAR(DATE(YEAR($G8),MONTH($G8)+6,DAY($G8)))+1,
                                  YEAR(DATE(YEAR($G8),MONTH($G8)+6,DAY($G8)))))),
              IF(DATE(AU$1,MONTH(基本情報!$C$4),DAY(基本情報!$C$4))&gt;DATE(YEAR($G8),MONTH($G8)+6,DAY($G8)),
                  HLOOKUP(0.5,付与日数一覧!$O$3:$W$8,2+$F8,1),
                  0),
              0),
          0),
      0))</f>
        <v>16</v>
      </c>
      <c r="AV8" s="19">
        <f ca="1">IF(AU$1=$AN8,$AP8,IF(AU$1=有給管理簿!$AH$1,0,AT8) )</f>
        <v>14</v>
      </c>
      <c r="AW8" s="19">
        <f ca="1">IF(ISERROR(MATCH($A8,有給管理簿!$A:$A,0)),
    0,
    SUMIFS(INDIRECT("有給管理簿!R" &amp; MATCH($A8,有給管理簿!$A:$A,0) &amp; "C35:R" &amp; MATCH($A8,有給管理簿!$A:$A,0) &amp; "C2239",0),
      有給管理簿!$AI$11:$CHC$11,"&gt;="&amp;IF(OR(AND($V8&lt;&gt;3,$V8&lt;&gt;6,$V8&lt;&gt;7,
                                                                                MONTH(DATE(YEAR($G8),MONTH($G8)+6,DAY($G8)))&lt;=MONTH($Z8),
                                                                                DATE(AU$1,MONTH($Z8),DAY($Z8))&lt;DATE(YEAR($G8),MONTH($G8)+6,DAY($G8))),
                                                                          AND($V8&lt;&gt;3,$V8&lt;&gt;6,$V8&lt;&gt;7,
                                                                            AU$1=YEAR(DATE(YEAR($G8),MONTH($G8)+6,DAY($G8))),
                                                                            DATE(AU$1,MONTH($Z8),DAY($Z8))&gt;DATE(YEAR($G8),MONTH($G8)+6,DAY($G8)))),
                                                                       DATE(YEAR($G8),MONTH($G8)+6,DAY($G8)),
                                                                       IF(AND($V8&lt;&gt;3,$V8&lt;&gt;6,$V8&lt;&gt;7,
                                                                              DATE(YEAR($G8),MONTH($G8)+6,DAY($G8))&gt;=DATE(AU$1,MONTH($Z8),DAY($Z8))),
                                                                           DATE(YEAR($G8),MONTH($G8)+6,DAY($G8)),
                                                                           DATE(AU$1,MONTH($Z8),DAY($Z8)))),
      有給管理簿!$AI$11:$CHC$11,"&lt;="&amp;IF(DATE(AU$1+1,MONTH($Z8),DAY($Z8))-1&gt;EOMONTH(DATE(有給管理簿!$E$10,有給管理簿!$F$10,1),0),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DATE(AU$1+1,MONTH($Z8),DAY($Z8))-1)))</f>
        <v>0</v>
      </c>
      <c r="AX8" s="19">
        <f ca="1">IF(AU$1+2=$AN8,
       $AK8,
       IF(AU$1+1=$AN8,
           $AP8,
           IF(AU8&lt;IF(基本情報!$C$10=TRUE,
                                 IF(AU8&lt;AW8,0,AU8-AW8),
                                 IF(AND(基本情報!$C$3="一斉",基本情報!$C$7="-",EDATE($G8,6)&lt;DATE(YEAR(EDATE($G8,6)),MONTH(基本情報!$C$4),DAY(基本情報!$C$4)),
                                       EDATE($G8,6)&lt;=$AI8,$AI8&lt;DATE(YEAR(EDATE($G8,6)),MONTH(基本情報!$C$4),DAY(基本情報!$C$4)),AU$1=YEAR(EDATE($G8,6))),
                                     $AJ8-$AO8+HLOOKUP(1.5,付与日数一覧!$O$3:$W$8,2+$F8,1),
                                     IF(SUM(AU8,AV8)&lt;AW8,
                                         0,
                                         SUM(AU8,AV8)-AW8))),
               IF(AND(基本情報!$C$3="一斉",基本情報!$C$7="-",EDATE($G8,6)&lt;DATE(YEAR(EDATE($G8,6)),MONTH(基本情報!$C$4),DAY(基本情報!$C$4)),
                      AND(ISERROR(MATCH(AU$1,$BQ$1:$CN$1,0))=FALSE,
                        OR(INDEX($BQ$1:$CN8,ROW(),MATCH(AU$1,$BQ$1:$CN$1,0))=2,INDEX($BQ$1:$CN8,ROW(),MATCH(AU$1,$BQ$1:$CN$1,0))=3,INDEX($BQ$1:$CN8,ROW(),MATCH(AU$1,$BQ$1:$CN$1,0))=4))),
                   AT8,
                   AU8),
               IF(基本情報!$C$10=TRUE,
                   IF(AU8&lt;AW8,0,AU8-AW8),
                   IF(AND(基本情報!$C$3="一斉",基本情報!$C$7="-",EDATE($G8,6)&lt;DATE(YEAR(EDATE($G8,6)),MONTH(基本情報!$C$4),DAY(基本情報!$C$4)),
                       EDATE($G8,6)&lt;=$AI8,$AI8&lt;DATE(YEAR(EDATE($G8,6)),MONTH(基本情報!$C$4),DAY(基本情報!$C$4)),AU$1=YEAR(EDATE($G8,6))),
                           $AJ8-$AO8+HLOOKUP(1.5,付与日数一覧!$O$3:$W$8,2+$F8,1),
                           IF(SUM(AU8,AV8)&lt;AW8,
                               0,
                               SUM(AU8,AV8)-AW8))))))</f>
        <v>16</v>
      </c>
      <c r="AY8" s="19">
        <f>IF(OR(IF(ISERROR(INDEX($BQ$1:$CM8,ROW(),MATCH(IF(INDEX($BQ$1:$CM8,ROW(),MATCH(AY$1,$BQ$1:$CM$1,0)+1)&gt;DATE(AY$1,12,IF(基本情報!$C$12="末",31,基本情報!$C$12)),AY$1-1,AY$1),$BQ$1:$CM$1,0))),
                  0,
                  INDEX($BQ$1:$CM8,ROW(),MATCH(IF(INDEX($BQ$1:$CM8,ROW(),MATCH(AY$1,$BQ$1:$CM$1,0)+1)&gt;DATE(AY$1,12,IF(基本情報!$C$12="末",31,基本情報!$C$12)),AY$1-1,AY$1),$BQ$1:$CM$1,0)))=1,
              INDEX($BQ$1:$CM8,ROW(),MATCH(AY$1,$BQ$1:$CM$1,0))=3,
              INDEX($BQ$1:$CM8,ROW(),MATCH(AY$1,$BQ$1:$CM$1,0))=4),
     0,
     IF(AND($V8&lt;&gt;3,$V8&lt;&gt;6,$V8&lt;&gt;7,
         AY$1 =YEAR($G8),
         AND(基本情報!$C$3="一斉",$G8&lt;=DATE(AY$1,MONTH(基本情報!$C$4),DAY(基本情報!$C$4)),
                                                                   DATE(AY$1,MONTH(基本情報!$C$4),DAY(基本情報!$C$4))&lt;DATE(YEAR($G8),MONTH($G8)+6,DAY($G8)))),
       HLOOKUP(IF(AY$1=YEAR(DATE(YEAR($G8),MONTH($G8)+6,DAY($G8))),0.5,0)
                            -IF(基本情報!$C$12="末",
                                0,
                                IF(AND(基本情報!$C$3="一斉",EDATE($G8,6)=DATE(AY$1,MONTH(EDATE($G8,6)),DAY(EDATE($G8,6))),MONTH(EDATE($G8,6))=12,DAY(EDATE($G8,6))&gt;IF(基本情報!$C$12="末",DAY(EDATE($G8,6)),基本情報!$C$12)),1,0)),
         付与日数一覧!$O$3:$W$8,2+$F8,1),
       HLOOKUP(IF(AND($V8&lt;&gt;3,$V8&lt;&gt;6,$V8&lt;&gt;7,AY$1&lt;YEAR(DATE(YEAR($G8),MONTH($G8)+6,DAY($G8)))),
                              0,
                              IF(AND(基本情報!$C$3="一斉",
                                     OR(AND(基本情報!$C$7="-",DATE(AY$1,MONTH(基本情報!$C$4),DAY(基本情報!$C$4))&lt;$G8),
                                       AND(基本情報!$C$7&lt;&gt;"-",基本情報!$C$7&gt;0,DATE(AY$1,MONTH($J8),DAY($J8))&lt;$G8)),
                                     AND(MONTH(EDATE($G8,6))=12,DAY(EDATE($G8,6))&gt;IF(基本情報!$C$12="末",DAY(EOMONTH(EDATE($G8,6),0)),基本情報!$C$12))=FALSE)=TRUE,
                                  IF(AND(基本情報!$C$3="一斉",基本情報!$C$7="-",DATE(AY$1,MONTH(基本情報!$C$4),DAY(基本情報!$C$4))&lt;$G8),0.5,0),
                                  IF(基本情報!$C$3="法定",
                                      IF($H8&gt;=10,
                                          IF($G8&gt;DATE(AY$1,MONTH($J8),DAY($J8)),0,DATEDIF($G8,DATE(AY$1,MONTH($J8),DAY($J8)),"m")/12+0.5),
                                          DATEDIF($G8,DATE(AY$1,MONTH($J8),DAY($J8)),"m")/12)
                                        -IF($K8&lt;MONTH($J8),1,0),
                                      IF(AND(基本情報!$C$7&lt;&gt;"-",基本情報!$C$7&gt;0)=TRUE,
                                          IF(DATE(AY$1,MONTH($J8),DAY($J8))&lt;$G8,0,DATEDIF($G8,DATE(AY$1,MONTH($J8),DAY($J8)),"m")/12+0.5),
                                          IF(DATE(YEAR($G8),MONTH($G8)+6,DAY($G8))&gt;=DATE(AY$1,MONTH(基本情報!$C$4),DAY(基本情報!$C$4)),
                                              DATEDIF($G8,IF($G8&lt;DATE(AY$1,MONTH($J8),DAY($J8)),DATE(AY$1,MONTH($J8),DAY($J8)),DATE(AY$1+1,MONTH($J8),DAY($J8))),"m")/12
                                                +IF(DATE(YEAR($G8),MONTH($G8)+6,DAY($G8))&lt;DATE(AY$1,MONTH(基本情報!$C$4),DAY(基本情報!$C$4)),1.5,0.5),
                                              DATEDIF($G8,DATE(AY$1,MONTH(基本情報!$C$4),DAY(基本情報!$C$4)),"m")/12
                                                +IF(DATE(YEAR($G8),MONTH($G8)+6,DAY($G8))
                                                  =DATE(YEAR(DATE(YEAR($G8),MONTH($G8)+6,DAY($G8))),MONTH(基本情報!$C$4),DAY(基本情報!$C$4)),0,1)))
                                        -IF(基本情報!$C$12="末",
                                               0,
                                               IF(AND(EDATE($G8,6)=DATE(AY$1,MONTH(EDATE($G8,6)),DAY(EDATE($G8,6))),MONTH(EDATE($G8,6))=12,DAY(EDATE($G8,6))&gt;基本情報!$C$12),1,0))))),
         付与日数一覧!$O$3:$W$8,2+$F8,1)))
  +IF(OR(INDEX($BQ$1:$CM8,ROW(),MATCH(AY$1,$BQ$1:$CM$1,0))=2,INDEX($BQ$1:$CM8,ROW(),MATCH(AY$1,$BQ$1:$CM$1,0))=4),0,IF(基本情報!$C$3="一斉",
      IF(AND(基本情報!$C$7&lt;&gt;"-",基本情報!$C$7&gt;0)=FALSE,
          IF(OR(AY$1=YEAR(DATE(YEAR($G8),MONTH($G8)+6,DAY($G8))),
                 IF(基本情報!$C$12="末",
                     FALSE,
                     AY$1=IF(DATE(YEAR($G8),MONTH($G8)+6,DAY($G8))&gt;DATE(YEAR(DATE(YEAR($G8),MONTH($G8)+6,DAY($G8))),12,基本情報!$C$12),
                                  YEAR(DATE(YEAR($G8),MONTH($G8)+6,DAY($G8)))+1,
                                  YEAR(DATE(YEAR($G8),MONTH($G8)+6,DAY($G8)))))),
              IF(DATE(AY$1,MONTH(基本情報!$C$4),DAY(基本情報!$C$4))&gt;DATE(YEAR($G8),MONTH($G8)+6,DAY($G8)),
                  HLOOKUP(0.5,付与日数一覧!$O$3:$W$8,2+$F8,1),
                  0),
              0),
          0),
      0))</f>
        <v>18</v>
      </c>
      <c r="AZ8" s="19">
        <f ca="1">IF(AY$1=$AN8,$AP8,IF(AY$1=有給管理簿!$AH$1,0,AX8) )</f>
        <v>16</v>
      </c>
      <c r="BA8" s="19">
        <f ca="1">IF(ISERROR(MATCH($A8,有給管理簿!$A:$A,0)),
    0,
    SUMIFS(INDIRECT("有給管理簿!R" &amp; MATCH($A8,有給管理簿!$A:$A,0) &amp; "C35:R" &amp; MATCH($A8,有給管理簿!$A:$A,0) &amp; "C2239",0),
      有給管理簿!$AI$11:$CHC$11,"&gt;="&amp;IF(OR(AND($V8&lt;&gt;3,$V8&lt;&gt;6,$V8&lt;&gt;7,
                                                                                MONTH(DATE(YEAR($G8),MONTH($G8)+6,DAY($G8)))&lt;=MONTH($Z8),
                                                                                DATE(AY$1,MONTH($Z8),DAY($Z8))&lt;DATE(YEAR($G8),MONTH($G8)+6,DAY($G8))),
                                                                          AND($V8&lt;&gt;3,$V8&lt;&gt;6,$V8&lt;&gt;7,
                                                                            AY$1=YEAR(DATE(YEAR($G8),MONTH($G8)+6,DAY($G8))),
                                                                            DATE(AY$1,MONTH($Z8),DAY($Z8))&gt;DATE(YEAR($G8),MONTH($G8)+6,DAY($G8)))),
                                                                       DATE(YEAR($G8),MONTH($G8)+6,DAY($G8)),
                                                                       IF(AND($V8&lt;&gt;3,$V8&lt;&gt;6,$V8&lt;&gt;7,
                                                                              DATE(YEAR($G8),MONTH($G8)+6,DAY($G8))&gt;=DATE(AY$1,MONTH($Z8),DAY($Z8))),
                                                                           DATE(YEAR($G8),MONTH($G8)+6,DAY($G8)),
                                                                           DATE(AY$1,MONTH($Z8),DAY($Z8)))),
      有給管理簿!$AI$11:$CHC$11,"&lt;="&amp;IF(DATE(AY$1+1,MONTH($Z8),DAY($Z8))-1&gt;EOMONTH(DATE(有給管理簿!$E$10,有給管理簿!$F$10,1),0),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DATE(AY$1+1,MONTH($Z8),DAY($Z8))-1)))</f>
        <v>0</v>
      </c>
      <c r="BB8" s="19">
        <f ca="1">IF(AY$1+2=$AN8,
       $AK8,
       IF(AY$1+1=$AN8,
           $AP8,
           IF(AY8&lt;IF(基本情報!$C$10=TRUE,
                                 IF(AY8&lt;BA8,0,AY8-BA8),
                                 IF(AND(基本情報!$C$3="一斉",基本情報!$C$7="-",EDATE($G8,6)&lt;DATE(YEAR(EDATE($G8,6)),MONTH(基本情報!$C$4),DAY(基本情報!$C$4)),
                                       EDATE($G8,6)&lt;=$AI8,$AI8&lt;DATE(YEAR(EDATE($G8,6)),MONTH(基本情報!$C$4),DAY(基本情報!$C$4)),AY$1=YEAR(EDATE($G8,6))),
                                     $AJ8-$AO8+HLOOKUP(1.5,付与日数一覧!$O$3:$W$8,2+$F8,1),
                                     IF(SUM(AY8,AZ8)&lt;BA8,
                                         0,
                                         SUM(AY8,AZ8)-BA8))),
               IF(AND(基本情報!$C$3="一斉",基本情報!$C$7="-",EDATE($G8,6)&lt;DATE(YEAR(EDATE($G8,6)),MONTH(基本情報!$C$4),DAY(基本情報!$C$4)),
                      AND(ISERROR(MATCH(AY$1,$BQ$1:$CN$1,0))=FALSE,
                        OR(INDEX($BQ$1:$CN8,ROW(),MATCH(AY$1,$BQ$1:$CN$1,0))=2,INDEX($BQ$1:$CN8,ROW(),MATCH(AY$1,$BQ$1:$CN$1,0))=3,INDEX($BQ$1:$CN8,ROW(),MATCH(AY$1,$BQ$1:$CN$1,0))=4))),
                   AX8,
                   AY8),
               IF(基本情報!$C$10=TRUE,
                   IF(AY8&lt;BA8,0,AY8-BA8),
                   IF(AND(基本情報!$C$3="一斉",基本情報!$C$7="-",EDATE($G8,6)&lt;DATE(YEAR(EDATE($G8,6)),MONTH(基本情報!$C$4),DAY(基本情報!$C$4)),
                       EDATE($G8,6)&lt;=$AI8,$AI8&lt;DATE(YEAR(EDATE($G8,6)),MONTH(基本情報!$C$4),DAY(基本情報!$C$4)),AY$1=YEAR(EDATE($G8,6))),
                           $AJ8-$AO8+HLOOKUP(1.5,付与日数一覧!$O$3:$W$8,2+$F8,1),
                           IF(SUM(AY8,AZ8)&lt;BA8,
                               0,
                               SUM(AY8,AZ8)-BA8))))))</f>
        <v>18</v>
      </c>
      <c r="BC8" s="19">
        <f>IF(OR(IF(ISERROR(INDEX($BQ$1:$CM8,ROW(),MATCH(IF(INDEX($BQ$1:$CM8,ROW(),MATCH(BC$1,$BQ$1:$CM$1,0)+1)&gt;DATE(BC$1,12,IF(基本情報!$C$12="末",31,基本情報!$C$12)),BC$1-1,BC$1),$BQ$1:$CM$1,0))),
                  0,
                  INDEX($BQ$1:$CM8,ROW(),MATCH(IF(INDEX($BQ$1:$CM8,ROW(),MATCH(BC$1,$BQ$1:$CM$1,0)+1)&gt;DATE(BC$1,12,IF(基本情報!$C$12="末",31,基本情報!$C$12)),BC$1-1,BC$1),$BQ$1:$CM$1,0)))=1,
              INDEX($BQ$1:$CM8,ROW(),MATCH(BC$1,$BQ$1:$CM$1,0))=3,
              INDEX($BQ$1:$CM8,ROW(),MATCH(BC$1,$BQ$1:$CM$1,0))=4),
     0,
     IF(AND($V8&lt;&gt;3,$V8&lt;&gt;6,$V8&lt;&gt;7,
         BC$1 =YEAR($G8),
         AND(基本情報!$C$3="一斉",$G8&lt;=DATE(BC$1,MONTH(基本情報!$C$4),DAY(基本情報!$C$4)),
                                                                   DATE(BC$1,MONTH(基本情報!$C$4),DAY(基本情報!$C$4))&lt;DATE(YEAR($G8),MONTH($G8)+6,DAY($G8)))),
       HLOOKUP(IF(BC$1=YEAR(DATE(YEAR($G8),MONTH($G8)+6,DAY($G8))),0.5,0)
                            -IF(基本情報!$C$12="末",
                                0,
                                IF(AND(基本情報!$C$3="一斉",EDATE($G8,6)=DATE(BC$1,MONTH(EDATE($G8,6)),DAY(EDATE($G8,6))),MONTH(EDATE($G8,6))=12,DAY(EDATE($G8,6))&gt;IF(基本情報!$C$12="末",DAY(EDATE($G8,6)),基本情報!$C$12)),1,0)),
         付与日数一覧!$O$3:$W$8,2+$F8,1),
       HLOOKUP(IF(AND($V8&lt;&gt;3,$V8&lt;&gt;6,$V8&lt;&gt;7,BC$1&lt;YEAR(DATE(YEAR($G8),MONTH($G8)+6,DAY($G8)))),
                              0,
                              IF(AND(基本情報!$C$3="一斉",
                                     OR(AND(基本情報!$C$7="-",DATE(BC$1,MONTH(基本情報!$C$4),DAY(基本情報!$C$4))&lt;$G8),
                                       AND(基本情報!$C$7&lt;&gt;"-",基本情報!$C$7&gt;0,DATE(BC$1,MONTH($J8),DAY($J8))&lt;$G8)),
                                     AND(MONTH(EDATE($G8,6))=12,DAY(EDATE($G8,6))&gt;IF(基本情報!$C$12="末",DAY(EOMONTH(EDATE($G8,6),0)),基本情報!$C$12))=FALSE)=TRUE,
                                  IF(AND(基本情報!$C$3="一斉",基本情報!$C$7="-",DATE(BC$1,MONTH(基本情報!$C$4),DAY(基本情報!$C$4))&lt;$G8),0.5,0),
                                  IF(基本情報!$C$3="法定",
                                      IF($H8&gt;=10,
                                          IF($G8&gt;DATE(BC$1,MONTH($J8),DAY($J8)),0,DATEDIF($G8,DATE(BC$1,MONTH($J8),DAY($J8)),"m")/12+0.5),
                                          DATEDIF($G8,DATE(BC$1,MONTH($J8),DAY($J8)),"m")/12)
                                        -IF($K8&lt;MONTH($J8),1,0),
                                      IF(AND(基本情報!$C$7&lt;&gt;"-",基本情報!$C$7&gt;0)=TRUE,
                                          IF(DATE(BC$1,MONTH($J8),DAY($J8))&lt;$G8,0,DATEDIF($G8,DATE(BC$1,MONTH($J8),DAY($J8)),"m")/12+0.5),
                                          IF(DATE(YEAR($G8),MONTH($G8)+6,DAY($G8))&gt;=DATE(BC$1,MONTH(基本情報!$C$4),DAY(基本情報!$C$4)),
                                              DATEDIF($G8,IF($G8&lt;DATE(BC$1,MONTH($J8),DAY($J8)),DATE(BC$1,MONTH($J8),DAY($J8)),DATE(BC$1+1,MONTH($J8),DAY($J8))),"m")/12
                                                +IF(DATE(YEAR($G8),MONTH($G8)+6,DAY($G8))&lt;DATE(BC$1,MONTH(基本情報!$C$4),DAY(基本情報!$C$4)),1.5,0.5),
                                              DATEDIF($G8,DATE(BC$1,MONTH(基本情報!$C$4),DAY(基本情報!$C$4)),"m")/12
                                                +IF(DATE(YEAR($G8),MONTH($G8)+6,DAY($G8))
                                                  =DATE(YEAR(DATE(YEAR($G8),MONTH($G8)+6,DAY($G8))),MONTH(基本情報!$C$4),DAY(基本情報!$C$4)),0,1)))
                                        -IF(基本情報!$C$12="末",
                                               0,
                                               IF(AND(EDATE($G8,6)=DATE(BC$1,MONTH(EDATE($G8,6)),DAY(EDATE($G8,6))),MONTH(EDATE($G8,6))=12,DAY(EDATE($G8,6))&gt;基本情報!$C$12),1,0))))),
         付与日数一覧!$O$3:$W$8,2+$F8,1)))
  +IF(OR(INDEX($BQ$1:$CM8,ROW(),MATCH(BC$1,$BQ$1:$CM$1,0))=2,INDEX($BQ$1:$CM8,ROW(),MATCH(BC$1,$BQ$1:$CM$1,0))=4),0,IF(基本情報!$C$3="一斉",
      IF(AND(基本情報!$C$7&lt;&gt;"-",基本情報!$C$7&gt;0)=FALSE,
          IF(OR(BC$1=YEAR(DATE(YEAR($G8),MONTH($G8)+6,DAY($G8))),
                 IF(基本情報!$C$12="末",
                     FALSE,
                     BC$1=IF(DATE(YEAR($G8),MONTH($G8)+6,DAY($G8))&gt;DATE(YEAR(DATE(YEAR($G8),MONTH($G8)+6,DAY($G8))),12,基本情報!$C$12),
                                  YEAR(DATE(YEAR($G8),MONTH($G8)+6,DAY($G8)))+1,
                                  YEAR(DATE(YEAR($G8),MONTH($G8)+6,DAY($G8)))))),
              IF(DATE(BC$1,MONTH(基本情報!$C$4),DAY(基本情報!$C$4))&gt;DATE(YEAR($G8),MONTH($G8)+6,DAY($G8)),
                  HLOOKUP(0.5,付与日数一覧!$O$3:$W$8,2+$F8,1),
                  0),
              0),
          0),
      0))</f>
        <v>20</v>
      </c>
      <c r="BD8" s="19">
        <f ca="1">IF(BC$1=$AN8,$AP8,IF(BC$1=有給管理簿!$AH$1,0,BB8) )</f>
        <v>18</v>
      </c>
      <c r="BE8" s="19">
        <f ca="1">IF(ISERROR(MATCH($A8,有給管理簿!$A:$A,0)),
    0,
    SUMIFS(INDIRECT("有給管理簿!R" &amp; MATCH($A8,有給管理簿!$A:$A,0) &amp; "C35:R" &amp; MATCH($A8,有給管理簿!$A:$A,0) &amp; "C2239",0),
      有給管理簿!$AI$11:$CHC$11,"&gt;="&amp;IF(OR(AND($V8&lt;&gt;3,$V8&lt;&gt;6,$V8&lt;&gt;7,
                                                                                MONTH(DATE(YEAR($G8),MONTH($G8)+6,DAY($G8)))&lt;=MONTH($Z8),
                                                                                DATE(BC$1,MONTH($Z8),DAY($Z8))&lt;DATE(YEAR($G8),MONTH($G8)+6,DAY($G8))),
                                                                          AND($V8&lt;&gt;3,$V8&lt;&gt;6,$V8&lt;&gt;7,
                                                                            BC$1=YEAR(DATE(YEAR($G8),MONTH($G8)+6,DAY($G8))),
                                                                            DATE(BC$1,MONTH($Z8),DAY($Z8))&gt;DATE(YEAR($G8),MONTH($G8)+6,DAY($G8)))),
                                                                       DATE(YEAR($G8),MONTH($G8)+6,DAY($G8)),
                                                                       IF(AND($V8&lt;&gt;3,$V8&lt;&gt;6,$V8&lt;&gt;7,
                                                                              DATE(YEAR($G8),MONTH($G8)+6,DAY($G8))&gt;=DATE(BC$1,MONTH($Z8),DAY($Z8))),
                                                                           DATE(YEAR($G8),MONTH($G8)+6,DAY($G8)),
                                                                           DATE(BC$1,MONTH($Z8),DAY($Z8)))),
      有給管理簿!$AI$11:$CHC$11,"&lt;="&amp;IF(DATE(BC$1+1,MONTH($Z8),DAY($Z8))-1&gt;EOMONTH(DATE(有給管理簿!$E$10,有給管理簿!$F$10,1),0),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DATE(BC$1+1,MONTH($Z8),DAY($Z8))-1)))</f>
        <v>3</v>
      </c>
      <c r="BF8" s="19">
        <f ca="1">IF(BC$1+2=$AN8,
       $AK8,
       IF(BC$1+1=$AN8,
           $AP8,
           IF(BC8&lt;IF(基本情報!$C$10=TRUE,
                                 IF(BC8&lt;BE8,0,BC8-BE8),
                                 IF(AND(基本情報!$C$3="一斉",基本情報!$C$7="-",EDATE($G8,6)&lt;DATE(YEAR(EDATE($G8,6)),MONTH(基本情報!$C$4),DAY(基本情報!$C$4)),
                                       EDATE($G8,6)&lt;=$AI8,$AI8&lt;DATE(YEAR(EDATE($G8,6)),MONTH(基本情報!$C$4),DAY(基本情報!$C$4)),BC$1=YEAR(EDATE($G8,6))),
                                     $AJ8-$AO8+HLOOKUP(1.5,付与日数一覧!$O$3:$W$8,2+$F8,1),
                                     IF(SUM(BC8,BD8)&lt;BE8,
                                         0,
                                         SUM(BC8,BD8)-BE8))),
               IF(AND(基本情報!$C$3="一斉",基本情報!$C$7="-",EDATE($G8,6)&lt;DATE(YEAR(EDATE($G8,6)),MONTH(基本情報!$C$4),DAY(基本情報!$C$4)),
                      AND(ISERROR(MATCH(BC$1,$BQ$1:$CN$1,0))=FALSE,
                        OR(INDEX($BQ$1:$CN8,ROW(),MATCH(BC$1,$BQ$1:$CN$1,0))=2,INDEX($BQ$1:$CN8,ROW(),MATCH(BC$1,$BQ$1:$CN$1,0))=3,INDEX($BQ$1:$CN8,ROW(),MATCH(BC$1,$BQ$1:$CN$1,0))=4))),
                   BB8,
                   BC8),
               IF(基本情報!$C$10=TRUE,
                   IF(BC8&lt;BE8,0,BC8-BE8),
                   IF(AND(基本情報!$C$3="一斉",基本情報!$C$7="-",EDATE($G8,6)&lt;DATE(YEAR(EDATE($G8,6)),MONTH(基本情報!$C$4),DAY(基本情報!$C$4)),
                       EDATE($G8,6)&lt;=$AI8,$AI8&lt;DATE(YEAR(EDATE($G8,6)),MONTH(基本情報!$C$4),DAY(基本情報!$C$4)),BC$1=YEAR(EDATE($G8,6))),
                           $AJ8-$AO8+HLOOKUP(1.5,付与日数一覧!$O$3:$W$8,2+$F8,1),
                           IF(SUM(BC8,BD8)&lt;BE8,
                               0,
                               SUM(BC8,BD8)-BE8))))))</f>
        <v>20</v>
      </c>
      <c r="BG8" s="19">
        <f>IF(OR(IF(ISERROR(INDEX($BQ$1:$CM8,ROW(),MATCH(IF(INDEX($BQ$1:$CM8,ROW(),MATCH(BG$1,$BQ$1:$CM$1,0)+1)&gt;DATE(BG$1,12,IF(基本情報!$C$12="末",31,基本情報!$C$12)),BG$1-1,BG$1),$BQ$1:$CM$1,0))),
                  0,
                  INDEX($BQ$1:$CM8,ROW(),MATCH(IF(INDEX($BQ$1:$CM8,ROW(),MATCH(BG$1,$BQ$1:$CM$1,0)+1)&gt;DATE(BG$1,12,IF(基本情報!$C$12="末",31,基本情報!$C$12)),BG$1-1,BG$1),$BQ$1:$CM$1,0)))=1,
              INDEX($BQ$1:$CM8,ROW(),MATCH(BG$1,$BQ$1:$CM$1,0))=3,
              INDEX($BQ$1:$CM8,ROW(),MATCH(BG$1,$BQ$1:$CM$1,0))=4),
     0,
     IF(AND($V8&lt;&gt;3,$V8&lt;&gt;6,$V8&lt;&gt;7,
         BG$1 =YEAR($G8),
         AND(基本情報!$C$3="一斉",$G8&lt;=DATE(BG$1,MONTH(基本情報!$C$4),DAY(基本情報!$C$4)),
                                                                   DATE(BG$1,MONTH(基本情報!$C$4),DAY(基本情報!$C$4))&lt;DATE(YEAR($G8),MONTH($G8)+6,DAY($G8)))),
       HLOOKUP(IF(BG$1=YEAR(DATE(YEAR($G8),MONTH($G8)+6,DAY($G8))),0.5,0)
                            -IF(基本情報!$C$12="末",
                                0,
                                IF(AND(基本情報!$C$3="一斉",EDATE($G8,6)=DATE(BG$1,MONTH(EDATE($G8,6)),DAY(EDATE($G8,6))),MONTH(EDATE($G8,6))=12,DAY(EDATE($G8,6))&gt;IF(基本情報!$C$12="末",DAY(EDATE($G8,6)),基本情報!$C$12)),1,0)),
         付与日数一覧!$O$3:$W$8,2+$F8,1),
       HLOOKUP(IF(AND($V8&lt;&gt;3,$V8&lt;&gt;6,$V8&lt;&gt;7,BG$1&lt;YEAR(DATE(YEAR($G8),MONTH($G8)+6,DAY($G8)))),
                              0,
                              IF(AND(基本情報!$C$3="一斉",
                                     OR(AND(基本情報!$C$7="-",DATE(BG$1,MONTH(基本情報!$C$4),DAY(基本情報!$C$4))&lt;$G8),
                                       AND(基本情報!$C$7&lt;&gt;"-",基本情報!$C$7&gt;0,DATE(BG$1,MONTH($J8),DAY($J8))&lt;$G8)),
                                     AND(MONTH(EDATE($G8,6))=12,DAY(EDATE($G8,6))&gt;IF(基本情報!$C$12="末",DAY(EOMONTH(EDATE($G8,6),0)),基本情報!$C$12))=FALSE)=TRUE,
                                  IF(AND(基本情報!$C$3="一斉",基本情報!$C$7="-",DATE(BG$1,MONTH(基本情報!$C$4),DAY(基本情報!$C$4))&lt;$G8),0.5,0),
                                  IF(基本情報!$C$3="法定",
                                      IF($H8&gt;=10,
                                          IF($G8&gt;DATE(BG$1,MONTH($J8),DAY($J8)),0,DATEDIF($G8,DATE(BG$1,MONTH($J8),DAY($J8)),"m")/12+0.5),
                                          DATEDIF($G8,DATE(BG$1,MONTH($J8),DAY($J8)),"m")/12)
                                        -IF($K8&lt;MONTH($J8),1,0),
                                      IF(AND(基本情報!$C$7&lt;&gt;"-",基本情報!$C$7&gt;0)=TRUE,
                                          IF(DATE(BG$1,MONTH($J8),DAY($J8))&lt;$G8,0,DATEDIF($G8,DATE(BG$1,MONTH($J8),DAY($J8)),"m")/12+0.5),
                                          IF(DATE(YEAR($G8),MONTH($G8)+6,DAY($G8))&gt;=DATE(BG$1,MONTH(基本情報!$C$4),DAY(基本情報!$C$4)),
                                              DATEDIF($G8,IF($G8&lt;DATE(BG$1,MONTH($J8),DAY($J8)),DATE(BG$1,MONTH($J8),DAY($J8)),DATE(BG$1+1,MONTH($J8),DAY($J8))),"m")/12
                                                +IF(DATE(YEAR($G8),MONTH($G8)+6,DAY($G8))&lt;DATE(BG$1,MONTH(基本情報!$C$4),DAY(基本情報!$C$4)),1.5,0.5),
                                              DATEDIF($G8,DATE(BG$1,MONTH(基本情報!$C$4),DAY(基本情報!$C$4)),"m")/12
                                                +IF(DATE(YEAR($G8),MONTH($G8)+6,DAY($G8))
                                                  =DATE(YEAR(DATE(YEAR($G8),MONTH($G8)+6,DAY($G8))),MONTH(基本情報!$C$4),DAY(基本情報!$C$4)),0,1)))
                                        -IF(基本情報!$C$12="末",
                                               0,
                                               IF(AND(EDATE($G8,6)=DATE(BG$1,MONTH(EDATE($G8,6)),DAY(EDATE($G8,6))),MONTH(EDATE($G8,6))=12,DAY(EDATE($G8,6))&gt;基本情報!$C$12),1,0))))),
         付与日数一覧!$O$3:$W$8,2+$F8,1)))
  +IF(OR(INDEX($BQ$1:$CM8,ROW(),MATCH(BG$1,$BQ$1:$CM$1,0))=2,INDEX($BQ$1:$CM8,ROW(),MATCH(BG$1,$BQ$1:$CM$1,0))=4),0,IF(基本情報!$C$3="一斉",
      IF(AND(基本情報!$C$7&lt;&gt;"-",基本情報!$C$7&gt;0)=FALSE,
          IF(OR(BG$1=YEAR(DATE(YEAR($G8),MONTH($G8)+6,DAY($G8))),
                 IF(基本情報!$C$12="末",
                     FALSE,
                     BG$1=IF(DATE(YEAR($G8),MONTH($G8)+6,DAY($G8))&gt;DATE(YEAR(DATE(YEAR($G8),MONTH($G8)+6,DAY($G8))),12,基本情報!$C$12),
                                  YEAR(DATE(YEAR($G8),MONTH($G8)+6,DAY($G8)))+1,
                                  YEAR(DATE(YEAR($G8),MONTH($G8)+6,DAY($G8)))))),
              IF(DATE(BG$1,MONTH(基本情報!$C$4),DAY(基本情報!$C$4))&gt;DATE(YEAR($G8),MONTH($G8)+6,DAY($G8)),
                  HLOOKUP(0.5,付与日数一覧!$O$3:$W$8,2+$F8,1),
                  0),
              0),
          0),
      0))</f>
        <v>20</v>
      </c>
      <c r="BH8" s="19">
        <f ca="1">IF(BG$1=$AN8,$AP8,IF(BG$1=有給管理簿!$AH$1,0,BF8) )</f>
        <v>20</v>
      </c>
      <c r="BI8" s="19">
        <f ca="1">IF(ISERROR(MATCH($A8,有給管理簿!$A:$A,0)),
    0,
    SUMIFS(INDIRECT("有給管理簿!R" &amp; MATCH($A8,有給管理簿!$A:$A,0) &amp; "C35:R" &amp; MATCH($A8,有給管理簿!$A:$A,0) &amp; "C2239",0),
      有給管理簿!$AI$11:$CHC$11,"&gt;="&amp;IF(OR(AND($V8&lt;&gt;3,$V8&lt;&gt;6,$V8&lt;&gt;7,
                                                                                MONTH(DATE(YEAR($G8),MONTH($G8)+6,DAY($G8)))&lt;=MONTH($Z8),
                                                                                DATE(BG$1,MONTH($Z8),DAY($Z8))&lt;DATE(YEAR($G8),MONTH($G8)+6,DAY($G8))),
                                                                          AND($V8&lt;&gt;3,$V8&lt;&gt;6,$V8&lt;&gt;7,
                                                                            BG$1=YEAR(DATE(YEAR($G8),MONTH($G8)+6,DAY($G8))),
                                                                            DATE(BG$1,MONTH($Z8),DAY($Z8))&gt;DATE(YEAR($G8),MONTH($G8)+6,DAY($G8)))),
                                                                       DATE(YEAR($G8),MONTH($G8)+6,DAY($G8)),
                                                                       IF(AND($V8&lt;&gt;3,$V8&lt;&gt;6,$V8&lt;&gt;7,
                                                                              DATE(YEAR($G8),MONTH($G8)+6,DAY($G8))&gt;=DATE(BG$1,MONTH($Z8),DAY($Z8))),
                                                                           DATE(YEAR($G8),MONTH($G8)+6,DAY($G8)),
                                                                           DATE(BG$1,MONTH($Z8),DAY($Z8)))),
      有給管理簿!$AI$11:$CHC$11,"&lt;="&amp;IF(DATE(BG$1+1,MONTH($Z8),DAY($Z8))-1&gt;EOMONTH(DATE(有給管理簿!$E$10,有給管理簿!$F$10,1),0),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DATE(BG$1+1,MONTH($Z8),DAY($Z8))-1)))</f>
        <v>9</v>
      </c>
      <c r="BJ8" s="19">
        <f ca="1">IF(BG$1+2=$AN8,
       $AK8,
       IF(BG$1+1=$AN8,
           $AP8,
           IF(BG8&lt;IF(基本情報!$C$10=TRUE,
                                 IF(BG8&lt;BI8,0,BG8-BI8),
                                 IF(AND(基本情報!$C$3="一斉",基本情報!$C$7="-",EDATE($G8,6)&lt;DATE(YEAR(EDATE($G8,6)),MONTH(基本情報!$C$4),DAY(基本情報!$C$4)),
                                       EDATE($G8,6)&lt;=$AI8,$AI8&lt;DATE(YEAR(EDATE($G8,6)),MONTH(基本情報!$C$4),DAY(基本情報!$C$4)),BG$1=YEAR(EDATE($G8,6))),
                                     $AJ8-$AO8+HLOOKUP(1.5,付与日数一覧!$O$3:$W$8,2+$F8,1),
                                     IF(SUM(BG8,BH8)&lt;BI8,
                                         0,
                                         SUM(BG8,BH8)-BI8))),
               IF(AND(基本情報!$C$3="一斉",基本情報!$C$7="-",EDATE($G8,6)&lt;DATE(YEAR(EDATE($G8,6)),MONTH(基本情報!$C$4),DAY(基本情報!$C$4)),
                      AND(ISERROR(MATCH(BG$1,$BQ$1:$CN$1,0))=FALSE,
                        OR(INDEX($BQ$1:$CN8,ROW(),MATCH(BG$1,$BQ$1:$CN$1,0))=2,INDEX($BQ$1:$CN8,ROW(),MATCH(BG$1,$BQ$1:$CN$1,0))=3,INDEX($BQ$1:$CN8,ROW(),MATCH(BG$1,$BQ$1:$CN$1,0))=4))),
                   BF8,
                   BG8),
               IF(基本情報!$C$10=TRUE,
                   IF(BG8&lt;BI8,0,BG8-BI8),
                   IF(AND(基本情報!$C$3="一斉",基本情報!$C$7="-",EDATE($G8,6)&lt;DATE(YEAR(EDATE($G8,6)),MONTH(基本情報!$C$4),DAY(基本情報!$C$4)),
                       EDATE($G8,6)&lt;=$AI8,$AI8&lt;DATE(YEAR(EDATE($G8,6)),MONTH(基本情報!$C$4),DAY(基本情報!$C$4)),BG$1=YEAR(EDATE($G8,6))),
                           $AJ8-$AO8+HLOOKUP(1.5,付与日数一覧!$O$3:$W$8,2+$F8,1),
                           IF(SUM(BG8,BH8)&lt;BI8,
                               0,
                               SUM(BG8,BH8)-BI8))))))</f>
        <v>20</v>
      </c>
      <c r="BK8" s="19">
        <f>IF(OR(IF(ISERROR(INDEX($BQ$1:$CM8,ROW(),MATCH(IF(INDEX($BQ$1:$CM8,ROW(),MATCH(BK$1,$BQ$1:$CM$1,0)+1)&gt;DATE(BK$1,12,IF(基本情報!$C$12="末",31,基本情報!$C$12)),BK$1-1,BK$1),$BQ$1:$CM$1,0))),
                  0,
                  INDEX($BQ$1:$CM8,ROW(),MATCH(IF(INDEX($BQ$1:$CM8,ROW(),MATCH(BK$1,$BQ$1:$CM$1,0)+1)&gt;DATE(BK$1,12,IF(基本情報!$C$12="末",31,基本情報!$C$12)),BK$1-1,BK$1),$BQ$1:$CM$1,0)))=1,
              INDEX($BQ$1:$CM8,ROW(),MATCH(BK$1,$BQ$1:$CM$1,0))=3,
              INDEX($BQ$1:$CM8,ROW(),MATCH(BK$1,$BQ$1:$CM$1,0))=4),
     0,
     IF(AND($V8&lt;&gt;3,$V8&lt;&gt;6,$V8&lt;&gt;7,
         BK$1 =YEAR($G8),
         AND(基本情報!$C$3="一斉",$G8&lt;=DATE(BK$1,MONTH(基本情報!$C$4),DAY(基本情報!$C$4)),
                                                                   DATE(BK$1,MONTH(基本情報!$C$4),DAY(基本情報!$C$4))&lt;DATE(YEAR($G8),MONTH($G8)+6,DAY($G8)))),
       HLOOKUP(IF(BK$1=YEAR(DATE(YEAR($G8),MONTH($G8)+6,DAY($G8))),0.5,0)
                            -IF(基本情報!$C$12="末",
                                0,
                                IF(AND(基本情報!$C$3="一斉",EDATE($G8,6)=DATE(BK$1,MONTH(EDATE($G8,6)),DAY(EDATE($G8,6))),MONTH(EDATE($G8,6))=12,DAY(EDATE($G8,6))&gt;IF(基本情報!$C$12="末",DAY(EDATE($G8,6)),基本情報!$C$12)),1,0)),
         付与日数一覧!$O$3:$W$8,2+$F8,1),
       HLOOKUP(IF(AND($V8&lt;&gt;3,$V8&lt;&gt;6,$V8&lt;&gt;7,BK$1&lt;YEAR(DATE(YEAR($G8),MONTH($G8)+6,DAY($G8)))),
                              0,
                              IF(AND(基本情報!$C$3="一斉",
                                     OR(AND(基本情報!$C$7="-",DATE(BK$1,MONTH(基本情報!$C$4),DAY(基本情報!$C$4))&lt;$G8),
                                       AND(基本情報!$C$7&lt;&gt;"-",基本情報!$C$7&gt;0,DATE(BK$1,MONTH($J8),DAY($J8))&lt;$G8)),
                                     AND(MONTH(EDATE($G8,6))=12,DAY(EDATE($G8,6))&gt;IF(基本情報!$C$12="末",DAY(EOMONTH(EDATE($G8,6),0)),基本情報!$C$12))=FALSE)=TRUE,
                                  IF(AND(基本情報!$C$3="一斉",基本情報!$C$7="-",DATE(BK$1,MONTH(基本情報!$C$4),DAY(基本情報!$C$4))&lt;$G8),0.5,0),
                                  IF(基本情報!$C$3="法定",
                                      IF($H8&gt;=10,
                                          IF($G8&gt;DATE(BK$1,MONTH($J8),DAY($J8)),0,DATEDIF($G8,DATE(BK$1,MONTH($J8),DAY($J8)),"m")/12+0.5),
                                          DATEDIF($G8,DATE(BK$1,MONTH($J8),DAY($J8)),"m")/12)
                                        -IF($K8&lt;MONTH($J8),1,0),
                                      IF(AND(基本情報!$C$7&lt;&gt;"-",基本情報!$C$7&gt;0)=TRUE,
                                          IF(DATE(BK$1,MONTH($J8),DAY($J8))&lt;$G8,0,DATEDIF($G8,DATE(BK$1,MONTH($J8),DAY($J8)),"m")/12+0.5),
                                          IF(DATE(YEAR($G8),MONTH($G8)+6,DAY($G8))&gt;=DATE(BK$1,MONTH(基本情報!$C$4),DAY(基本情報!$C$4)),
                                              DATEDIF($G8,IF($G8&lt;DATE(BK$1,MONTH($J8),DAY($J8)),DATE(BK$1,MONTH($J8),DAY($J8)),DATE(BK$1+1,MONTH($J8),DAY($J8))),"m")/12
                                                +IF(DATE(YEAR($G8),MONTH($G8)+6,DAY($G8))&lt;DATE(BK$1,MONTH(基本情報!$C$4),DAY(基本情報!$C$4)),1.5,0.5),
                                              DATEDIF($G8,DATE(BK$1,MONTH(基本情報!$C$4),DAY(基本情報!$C$4)),"m")/12
                                                +IF(DATE(YEAR($G8),MONTH($G8)+6,DAY($G8))
                                                  =DATE(YEAR(DATE(YEAR($G8),MONTH($G8)+6,DAY($G8))),MONTH(基本情報!$C$4),DAY(基本情報!$C$4)),0,1)))
                                        -IF(基本情報!$C$12="末",
                                               0,
                                               IF(AND(EDATE($G8,6)=DATE(BK$1,MONTH(EDATE($G8,6)),DAY(EDATE($G8,6))),MONTH(EDATE($G8,6))=12,DAY(EDATE($G8,6))&gt;基本情報!$C$12),1,0))))),
         付与日数一覧!$O$3:$W$8,2+$F8,1)))
  +IF(OR(INDEX($BQ$1:$CM8,ROW(),MATCH(BK$1,$BQ$1:$CM$1,0))=2,INDEX($BQ$1:$CM8,ROW(),MATCH(BK$1,$BQ$1:$CM$1,0))=4),0,IF(基本情報!$C$3="一斉",
      IF(AND(基本情報!$C$7&lt;&gt;"-",基本情報!$C$7&gt;0)=FALSE,
          IF(OR(BK$1=YEAR(DATE(YEAR($G8),MONTH($G8)+6,DAY($G8))),
                 IF(基本情報!$C$12="末",
                     FALSE,
                     BK$1=IF(DATE(YEAR($G8),MONTH($G8)+6,DAY($G8))&gt;DATE(YEAR(DATE(YEAR($G8),MONTH($G8)+6,DAY($G8))),12,基本情報!$C$12),
                                  YEAR(DATE(YEAR($G8),MONTH($G8)+6,DAY($G8)))+1,
                                  YEAR(DATE(YEAR($G8),MONTH($G8)+6,DAY($G8)))))),
              IF(DATE(BK$1,MONTH(基本情報!$C$4),DAY(基本情報!$C$4))&gt;DATE(YEAR($G8),MONTH($G8)+6,DAY($G8)),
                  HLOOKUP(0.5,付与日数一覧!$O$3:$W$8,2+$F8,1),
                  0),
              0),
          0),
      0))</f>
        <v>20</v>
      </c>
      <c r="BL8" s="19">
        <f ca="1">IF(BK$1=$AN8,$AP8,IF(BK$1=有給管理簿!$AH$1,0,BJ8) )</f>
        <v>20</v>
      </c>
      <c r="BM8" s="19">
        <f ca="1">IF(ISERROR(MATCH($A8,有給管理簿!$A:$A,0)),
    0,
    SUMIFS(INDIRECT("有給管理簿!R" &amp; MATCH($A8,有給管理簿!$A:$A,0) &amp; "C35:R" &amp; MATCH($A8,有給管理簿!$A:$A,0) &amp; "C2239",0),
      有給管理簿!$AI$11:$CHC$11,"&gt;="&amp;IF(OR(AND($V8&lt;&gt;3,$V8&lt;&gt;6,$V8&lt;&gt;7,
                                                                                MONTH(DATE(YEAR($G8),MONTH($G8)+6,DAY($G8)))&lt;=MONTH($Z8),
                                                                                DATE(BK$1,MONTH($Z8),DAY($Z8))&lt;DATE(YEAR($G8),MONTH($G8)+6,DAY($G8))),
                                                                          AND($V8&lt;&gt;3,$V8&lt;&gt;6,$V8&lt;&gt;7,
                                                                            BK$1=YEAR(DATE(YEAR($G8),MONTH($G8)+6,DAY($G8))),
                                                                            DATE(BK$1,MONTH($Z8),DAY($Z8))&gt;DATE(YEAR($G8),MONTH($G8)+6,DAY($G8)))),
                                                                       DATE(YEAR($G8),MONTH($G8)+6,DAY($G8)),
                                                                       IF(AND($V8&lt;&gt;3,$V8&lt;&gt;6,$V8&lt;&gt;7,
                                                                              DATE(YEAR($G8),MONTH($G8)+6,DAY($G8))&gt;=DATE(BK$1,MONTH($Z8),DAY($Z8))),
                                                                           DATE(YEAR($G8),MONTH($G8)+6,DAY($G8)),
                                                                           DATE(BK$1,MONTH($Z8),DAY($Z8)))),
      有給管理簿!$AI$11:$CHC$11,"&lt;="&amp;IF(DATE(BK$1+1,MONTH($Z8),DAY($Z8))-1&gt;EOMONTH(DATE(有給管理簿!$E$10,有給管理簿!$F$10,1),0),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DATE(BK$1+1,MONTH($Z8),DAY($Z8))-1)))</f>
        <v>0</v>
      </c>
      <c r="BN8" s="19">
        <f ca="1">IF(BK$1+2=$AN8,
       $AK8,
       IF(BK$1+1=$AN8,
           $AP8,
           IF(BK8&lt;IF(基本情報!$C$10=TRUE,
                                 IF(BK8&lt;BM8,0,BK8-BM8),
                                 IF(AND(基本情報!$C$3="一斉",基本情報!$C$7="-",EDATE($G8,6)&lt;DATE(YEAR(EDATE($G8,6)),MONTH(基本情報!$C$4),DAY(基本情報!$C$4)),
                                       EDATE($G8,6)&lt;=$AI8,$AI8&lt;DATE(YEAR(EDATE($G8,6)),MONTH(基本情報!$C$4),DAY(基本情報!$C$4)),BK$1=YEAR(EDATE($G8,6))),
                                     $AJ8-$AO8+HLOOKUP(1.5,付与日数一覧!$O$3:$W$8,2+$F8,1),
                                     IF(SUM(BK8,BL8)&lt;BM8,
                                         0,
                                         SUM(BK8,BL8)-BM8))),
               IF(AND(基本情報!$C$3="一斉",基本情報!$C$7="-",EDATE($G8,6)&lt;DATE(YEAR(EDATE($G8,6)),MONTH(基本情報!$C$4),DAY(基本情報!$C$4)),
                      AND(ISERROR(MATCH(BK$1,$BQ$1:$CN$1,0))=FALSE,
                        OR(INDEX($BQ$1:$CN8,ROW(),MATCH(BK$1,$BQ$1:$CN$1,0))=2,INDEX($BQ$1:$CN8,ROW(),MATCH(BK$1,$BQ$1:$CN$1,0))=3,INDEX($BQ$1:$CN8,ROW(),MATCH(BK$1,$BQ$1:$CN$1,0))=4))),
                   BJ8,
                   BK8),
               IF(基本情報!$C$10=TRUE,
                   IF(BK8&lt;BM8,0,BK8-BM8),
                   IF(AND(基本情報!$C$3="一斉",基本情報!$C$7="-",EDATE($G8,6)&lt;DATE(YEAR(EDATE($G8,6)),MONTH(基本情報!$C$4),DAY(基本情報!$C$4)),
                       EDATE($G8,6)&lt;=$AI8,$AI8&lt;DATE(YEAR(EDATE($G8,6)),MONTH(基本情報!$C$4),DAY(基本情報!$C$4)),BK$1=YEAR(EDATE($G8,6))),
                           $AJ8-$AO8+HLOOKUP(1.5,付与日数一覧!$O$3:$W$8,2+$F8,1),
                           IF(SUM(BK8,BL8)&lt;BM8,
                               0,
                               SUM(BK8,BL8)-BM8))))))</f>
        <v>20</v>
      </c>
      <c r="BR8" s="57">
        <f>IF(基本情報!$C$3="法定",
       IF($V8=3,
           IF($G8&lt;=DATE(BQ$1,MONTH($G8),DAY($G8)),DATE(BQ$1,MONTH($G8),DAY($G8)),0),
           IF($G8&lt;=DATE(BQ$1,MONTH(EDATE($G8,6)),DAY(EDATE($G8,6))),DATE(BQ$1,MONTH(EDATE($G8,6)),DAY(EDATE($G8,6))),0)),
       IF(基本情報!$C$7="-",
           IF(DATE(BQ$1,MONTH(EDATE($G8,6)),DAY(EDATE($G8,6)))=EDATE($G8,6),
               IF(AND(BQ$1=YEAR(EDATE($G8,6)),IF(基本情報!$C$12="末",FALSE,DATE(BQ$1,MONTH(EDATE($G8,6)),DAY(EDATE($G8,6)))&gt;DATE(BQ$1,12,基本情報!$C$12))),
                   0,
                   DATE(BQ$1,MONTH(EDATE($G8,6)),DAY(EDATE($G8,6)))),
               IF(EDATE($G8,6)&lt;DATE(BQ$1,MONTH(基本情報!$C$4),DAY(基本情報!$C$4)),
                   IF(AND(BQ$1-1=YEAR(EDATE($G8,6)),IF(基本情報!$C$12="末",FALSE,DATE(BQ$1-1,MONTH(EDATE($G8,6)),DAY(EDATE($G8,6)))&gt;DATE(BQ$1-1,12,基本情報!$C$12))),
                       DATE(BQ$1-1,MONTH(EDATE($G8,6)),DAY(EDATE($G8,6))),
                       DATE(BQ$1,MONTH(基本情報!$C$4),DAY(基本情報!$C$4))),
                   IF($G8&lt;=DATE(BQ$1,MONTH(EDATE($G8,6)),DAY(EDATE($G8,6))),DATE(BQ$1,MONTH(EDATE($G8,6)),DAY(EDATE($G8,6))),0))),
           IF($G8&lt;=IF(DATE(BQ$1,MONTH(基本情報!$C$4),DAY(基本情報!$C$4))
                           &lt;DATE(BQ$1,MONTH(基本情報!$C$7),DAY(基本情報!$C$7)),
                             IF(AND(DATE(BQ$1,MONTH(基本情報!$C$4),DAY(基本情報!$C$4))&lt;=DATE(BQ$1,MONTH($G8),DAY($G8)),
                                   DATE(BQ$1,MONTH($G8),DAY($G8))&lt;DATE(BQ$1,MONTH(基本情報!$C$7),DAY(基本情報!$C$7)))=TRUE,
                                 DATE(BQ$1,MONTH(基本情報!$C$7),DAY(基本情報!$C$7)),
                                 IF($G8&gt;DATE(BQ$1,MONTH(基本情報!$C$4),DAY(基本情報!$C$4)),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IF(AND(DATE(BQ$1,MONTH(基本情報!$C$7),DAY(基本情報!$C$7))&lt;=DATE(BQ$1,MONTH($G8),DAY($G8)),
                                    DATE(BQ$1,MONTH($G8),DAY($G8))&lt;DATE(BQ$1,MONTH(基本情報!$C$4),DAY(基本情報!$C$4)))=TRUE,
                                 DATE(BQ$1,MONTH(基本情報!$C$4),DAY(基本情報!$C$4)),
                                 IF($G8&gt;DATE(BQ$1,MONTH(基本情報!$C$7),DAY(基本情報!$C$7)),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IF(AND(DATE(BQ$1,MONTH(基本情報!$C$4),DAY(基本情報!$C$4))&lt;=DATE(BQ$1,MONTH($G8),DAY($G8)),
                      DATE(BQ$1,MONTH($G8),DAY($G8))&lt;DATE(BQ$1,MONTH(基本情報!$C$7),DAY(基本情報!$C$7)))=TRUE,
                   DATE(BQ$1,MONTH(基本情報!$C$7),DAY(基本情報!$C$7)),
                   IF($G8&gt;DATE(BQ$1,MONTH(基本情報!$C$4),DAY(基本情報!$C$4)),
                       0,
                       DATE(BQ$1,MONTH(基本情報!$C$4),DAY(基本情報!$C$4)))),
               IF(AND(DATE(BQ$1,MONTH(基本情報!$C$7),DAY(基本情報!$C$7))&lt;=DATE(BQ$1,MONTH($G8),DAY($G8)),
                      DATE(BQ$1,MONTH($G8),DAY($G8))&lt;DATE(BQ$1,MONTH(基本情報!$C$4),DAY(基本情報!$C$4)))=TRUE,
                   DATE(BQ$1,MONTH(基本情報!$C$4),DAY(基本情報!$C$4)),
                   IF($G8&gt;DATE(BQ$1,MONTH(基本情報!$C$7),DAY(基本情報!$C$7)),
                       0,
                       DATE(BQ$1,MONTH(基本情報!$C$7),DAY(基本情報!$C$7))))),
           0)))</f>
        <v>44105</v>
      </c>
      <c r="BS8" s="57">
        <f>IF(AND(OR($V8=4,$V8=5),BR8=EDATE($G8,6)),
       IF(DATE(BQ$1,MONTH(基本情報!$C$4),DAY(基本情報!$C$4))&gt;EDATE($G8,6),
           DATE(BQ$1,MONTH(基本情報!$C$4),DAY(基本情報!$C$4)),
           0),
       IF(AND(基本情報!$C$3="一斉",基本情報!$C$7="-",
              BR8=EDATE($G8,6),
              DATE(BQ$1,MONTH(基本情報!$C$4),DAY(基本情報!$C$4))&gt;EDATE($G8,6)),
           DATE(BQ$1,MONTH(基本情報!$C$4),DAY(基本情報!$C$4)),
           0))</f>
        <v>0</v>
      </c>
      <c r="BV8" s="57">
        <f>IF(基本情報!$C$3="法定",
       IF($V8=3,
           IF($G8&lt;=DATE(BU$1,MONTH($G8),DAY($G8)),DATE(BU$1,MONTH($G8),DAY($G8)),0),
           IF($G8&lt;=DATE(BU$1,MONTH(EDATE($G8,6)),DAY(EDATE($G8,6))),DATE(BU$1,MONTH(EDATE($G8,6)),DAY(EDATE($G8,6))),0)),
       IF(基本情報!$C$7="-",
           IF(DATE(BU$1,MONTH(EDATE($G8,6)),DAY(EDATE($G8,6)))=EDATE($G8,6),
               IF(AND(BU$1=YEAR(EDATE($G8,6)),IF(基本情報!$C$12="末",FALSE,DATE(BU$1,MONTH(EDATE($G8,6)),DAY(EDATE($G8,6)))&gt;DATE(BU$1,12,基本情報!$C$12))),
                   0,
                   DATE(BU$1,MONTH(EDATE($G8,6)),DAY(EDATE($G8,6)))),
               IF(EDATE($G8,6)&lt;DATE(BU$1,MONTH(基本情報!$C$4),DAY(基本情報!$C$4)),
                   IF(AND(BU$1-1=YEAR(EDATE($G8,6)),IF(基本情報!$C$12="末",FALSE,DATE(BU$1-1,MONTH(EDATE($G8,6)),DAY(EDATE($G8,6)))&gt;DATE(BU$1-1,12,基本情報!$C$12))),
                       DATE(BU$1-1,MONTH(EDATE($G8,6)),DAY(EDATE($G8,6))),
                       DATE(BU$1,MONTH(基本情報!$C$4),DAY(基本情報!$C$4))),
                   IF($G8&lt;=DATE(BU$1,MONTH(EDATE($G8,6)),DAY(EDATE($G8,6))),DATE(BU$1,MONTH(EDATE($G8,6)),DAY(EDATE($G8,6))),0))),
           IF($G8&lt;=IF(DATE(BU$1,MONTH(基本情報!$C$4),DAY(基本情報!$C$4))
                           &lt;DATE(BU$1,MONTH(基本情報!$C$7),DAY(基本情報!$C$7)),
                             IF(AND(DATE(BU$1,MONTH(基本情報!$C$4),DAY(基本情報!$C$4))&lt;=DATE(BU$1,MONTH($G8),DAY($G8)),
                                   DATE(BU$1,MONTH($G8),DAY($G8))&lt;DATE(BU$1,MONTH(基本情報!$C$7),DAY(基本情報!$C$7)))=TRUE,
                                 DATE(BU$1,MONTH(基本情報!$C$7),DAY(基本情報!$C$7)),
                                 IF($G8&gt;DATE(BU$1,MONTH(基本情報!$C$4),DAY(基本情報!$C$4)),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IF(AND(DATE(BU$1,MONTH(基本情報!$C$7),DAY(基本情報!$C$7))&lt;=DATE(BU$1,MONTH($G8),DAY($G8)),
                                    DATE(BU$1,MONTH($G8),DAY($G8))&lt;DATE(BU$1,MONTH(基本情報!$C$4),DAY(基本情報!$C$4)))=TRUE,
                                 DATE(BU$1,MONTH(基本情報!$C$4),DAY(基本情報!$C$4)),
                                 IF($G8&gt;DATE(BU$1,MONTH(基本情報!$C$7),DAY(基本情報!$C$7)),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IF(AND(DATE(BU$1,MONTH(基本情報!$C$4),DAY(基本情報!$C$4))&lt;=DATE(BU$1,MONTH($G8),DAY($G8)),
                      DATE(BU$1,MONTH($G8),DAY($G8))&lt;DATE(BU$1,MONTH(基本情報!$C$7),DAY(基本情報!$C$7)))=TRUE,
                   DATE(BU$1,MONTH(基本情報!$C$7),DAY(基本情報!$C$7)),
                   IF($G8&gt;DATE(BU$1,MONTH(基本情報!$C$4),DAY(基本情報!$C$4)),
                       0,
                       DATE(BU$1,MONTH(基本情報!$C$4),DAY(基本情報!$C$4)))),
               IF(AND(DATE(BU$1,MONTH(基本情報!$C$7),DAY(基本情報!$C$7))&lt;=DATE(BU$1,MONTH($G8),DAY($G8)),
                      DATE(BU$1,MONTH($G8),DAY($G8))&lt;DATE(BU$1,MONTH(基本情報!$C$4),DAY(基本情報!$C$4)))=TRUE,
                   DATE(BU$1,MONTH(基本情報!$C$4),DAY(基本情報!$C$4)),
                   IF($G8&gt;DATE(BU$1,MONTH(基本情報!$C$7),DAY(基本情報!$C$7)),
                       0,
                       DATE(BU$1,MONTH(基本情報!$C$7),DAY(基本情報!$C$7))))),
           0)))</f>
        <v>44470</v>
      </c>
      <c r="BW8" s="57">
        <f>IF(AND(OR($V8=4,$V8=5),BV8=EDATE($G8,6)),
       IF(DATE(BU$1,MONTH(基本情報!$C$4),DAY(基本情報!$C$4))&gt;EDATE($G8,6),
           DATE(BU$1,MONTH(基本情報!$C$4),DAY(基本情報!$C$4)),
           0),
       IF(AND(基本情報!$C$3="一斉",基本情報!$C$7="-",
              BV8=EDATE($G8,6),
              DATE(BU$1,MONTH(基本情報!$C$4),DAY(基本情報!$C$4))&gt;EDATE($G8,6)),
           DATE(BU$1,MONTH(基本情報!$C$4),DAY(基本情報!$C$4)),
           0))</f>
        <v>0</v>
      </c>
      <c r="BZ8" s="57">
        <f>IF(基本情報!$C$3="法定",
       IF($V8=3,
           IF($G8&lt;=DATE(BY$1,MONTH($G8),DAY($G8)),DATE(BY$1,MONTH($G8),DAY($G8)),0),
           IF($G8&lt;=DATE(BY$1,MONTH(EDATE($G8,6)),DAY(EDATE($G8,6))),DATE(BY$1,MONTH(EDATE($G8,6)),DAY(EDATE($G8,6))),0)),
       IF(基本情報!$C$7="-",
           IF(DATE(BY$1,MONTH(EDATE($G8,6)),DAY(EDATE($G8,6)))=EDATE($G8,6),
               IF(AND(BY$1=YEAR(EDATE($G8,6)),IF(基本情報!$C$12="末",FALSE,DATE(BY$1,MONTH(EDATE($G8,6)),DAY(EDATE($G8,6)))&gt;DATE(BY$1,12,基本情報!$C$12))),
                   0,
                   DATE(BY$1,MONTH(EDATE($G8,6)),DAY(EDATE($G8,6)))),
               IF(EDATE($G8,6)&lt;DATE(BY$1,MONTH(基本情報!$C$4),DAY(基本情報!$C$4)),
                   IF(AND(BY$1-1=YEAR(EDATE($G8,6)),IF(基本情報!$C$12="末",FALSE,DATE(BY$1-1,MONTH(EDATE($G8,6)),DAY(EDATE($G8,6)))&gt;DATE(BY$1-1,12,基本情報!$C$12))),
                       DATE(BY$1-1,MONTH(EDATE($G8,6)),DAY(EDATE($G8,6))),
                       DATE(BY$1,MONTH(基本情報!$C$4),DAY(基本情報!$C$4))),
                   IF($G8&lt;=DATE(BY$1,MONTH(EDATE($G8,6)),DAY(EDATE($G8,6))),DATE(BY$1,MONTH(EDATE($G8,6)),DAY(EDATE($G8,6))),0))),
           IF($G8&lt;=IF(DATE(BY$1,MONTH(基本情報!$C$4),DAY(基本情報!$C$4))
                           &lt;DATE(BY$1,MONTH(基本情報!$C$7),DAY(基本情報!$C$7)),
                             IF(AND(DATE(BY$1,MONTH(基本情報!$C$4),DAY(基本情報!$C$4))&lt;=DATE(BY$1,MONTH($G8),DAY($G8)),
                                   DATE(BY$1,MONTH($G8),DAY($G8))&lt;DATE(BY$1,MONTH(基本情報!$C$7),DAY(基本情報!$C$7)))=TRUE,
                                 DATE(BY$1,MONTH(基本情報!$C$7),DAY(基本情報!$C$7)),
                                 IF($G8&gt;DATE(BY$1,MONTH(基本情報!$C$4),DAY(基本情報!$C$4)),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IF(AND(DATE(BY$1,MONTH(基本情報!$C$7),DAY(基本情報!$C$7))&lt;=DATE(BY$1,MONTH($G8),DAY($G8)),
                                    DATE(BY$1,MONTH($G8),DAY($G8))&lt;DATE(BY$1,MONTH(基本情報!$C$4),DAY(基本情報!$C$4)))=TRUE,
                                 DATE(BY$1,MONTH(基本情報!$C$4),DAY(基本情報!$C$4)),
                                 IF($G8&gt;DATE(BY$1,MONTH(基本情報!$C$7),DAY(基本情報!$C$7)),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IF(AND(DATE(BY$1,MONTH(基本情報!$C$4),DAY(基本情報!$C$4))&lt;=DATE(BY$1,MONTH($G8),DAY($G8)),
                      DATE(BY$1,MONTH($G8),DAY($G8))&lt;DATE(BY$1,MONTH(基本情報!$C$7),DAY(基本情報!$C$7)))=TRUE,
                   DATE(BY$1,MONTH(基本情報!$C$7),DAY(基本情報!$C$7)),
                   IF($G8&gt;DATE(BY$1,MONTH(基本情報!$C$4),DAY(基本情報!$C$4)),
                       0,
                       DATE(BY$1,MONTH(基本情報!$C$4),DAY(基本情報!$C$4)))),
               IF(AND(DATE(BY$1,MONTH(基本情報!$C$7),DAY(基本情報!$C$7))&lt;=DATE(BY$1,MONTH($G8),DAY($G8)),
                      DATE(BY$1,MONTH($G8),DAY($G8))&lt;DATE(BY$1,MONTH(基本情報!$C$4),DAY(基本情報!$C$4)))=TRUE,
                   DATE(BY$1,MONTH(基本情報!$C$4),DAY(基本情報!$C$4)),
                   IF($G8&gt;DATE(BY$1,MONTH(基本情報!$C$7),DAY(基本情報!$C$7)),
                       0,
                       DATE(BY$1,MONTH(基本情報!$C$7),DAY(基本情報!$C$7))))),
           0)))</f>
        <v>44835</v>
      </c>
      <c r="CA8" s="57">
        <f>IF(AND(OR($V8=4,$V8=5),BZ8=EDATE($G8,6)),
       IF(DATE(BY$1,MONTH(基本情報!$C$4),DAY(基本情報!$C$4))&gt;EDATE($G8,6),
           DATE(BY$1,MONTH(基本情報!$C$4),DAY(基本情報!$C$4)),
           0),
       IF(AND(基本情報!$C$3="一斉",基本情報!$C$7="-",
              BZ8=EDATE($G8,6),
              DATE(BY$1,MONTH(基本情報!$C$4),DAY(基本情報!$C$4))&gt;EDATE($G8,6)),
           DATE(BY$1,MONTH(基本情報!$C$4),DAY(基本情報!$C$4)),
           0))</f>
        <v>0</v>
      </c>
      <c r="CD8" s="57">
        <f>IF(基本情報!$C$3="法定",
       IF($V8=3,
           IF($G8&lt;=DATE(CC$1,MONTH($G8),DAY($G8)),DATE(CC$1,MONTH($G8),DAY($G8)),0),
           IF($G8&lt;=DATE(CC$1,MONTH(EDATE($G8,6)),DAY(EDATE($G8,6))),DATE(CC$1,MONTH(EDATE($G8,6)),DAY(EDATE($G8,6))),0)),
       IF(基本情報!$C$7="-",
           IF(DATE(CC$1,MONTH(EDATE($G8,6)),DAY(EDATE($G8,6)))=EDATE($G8,6),
               IF(AND(CC$1=YEAR(EDATE($G8,6)),IF(基本情報!$C$12="末",FALSE,DATE(CC$1,MONTH(EDATE($G8,6)),DAY(EDATE($G8,6)))&gt;DATE(CC$1,12,基本情報!$C$12))),
                   0,
                   DATE(CC$1,MONTH(EDATE($G8,6)),DAY(EDATE($G8,6)))),
               IF(EDATE($G8,6)&lt;DATE(CC$1,MONTH(基本情報!$C$4),DAY(基本情報!$C$4)),
                   IF(AND(CC$1-1=YEAR(EDATE($G8,6)),IF(基本情報!$C$12="末",FALSE,DATE(CC$1-1,MONTH(EDATE($G8,6)),DAY(EDATE($G8,6)))&gt;DATE(CC$1-1,12,基本情報!$C$12))),
                       DATE(CC$1-1,MONTH(EDATE($G8,6)),DAY(EDATE($G8,6))),
                       DATE(CC$1,MONTH(基本情報!$C$4),DAY(基本情報!$C$4))),
                   IF($G8&lt;=DATE(CC$1,MONTH(EDATE($G8,6)),DAY(EDATE($G8,6))),DATE(CC$1,MONTH(EDATE($G8,6)),DAY(EDATE($G8,6))),0))),
           IF($G8&lt;=IF(DATE(CC$1,MONTH(基本情報!$C$4),DAY(基本情報!$C$4))
                           &lt;DATE(CC$1,MONTH(基本情報!$C$7),DAY(基本情報!$C$7)),
                             IF(AND(DATE(CC$1,MONTH(基本情報!$C$4),DAY(基本情報!$C$4))&lt;=DATE(CC$1,MONTH($G8),DAY($G8)),
                                   DATE(CC$1,MONTH($G8),DAY($G8))&lt;DATE(CC$1,MONTH(基本情報!$C$7),DAY(基本情報!$C$7)))=TRUE,
                                 DATE(CC$1,MONTH(基本情報!$C$7),DAY(基本情報!$C$7)),
                                 IF($G8&gt;DATE(CC$1,MONTH(基本情報!$C$4),DAY(基本情報!$C$4)),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IF(AND(DATE(CC$1,MONTH(基本情報!$C$7),DAY(基本情報!$C$7))&lt;=DATE(CC$1,MONTH($G8),DAY($G8)),
                                    DATE(CC$1,MONTH($G8),DAY($G8))&lt;DATE(CC$1,MONTH(基本情報!$C$4),DAY(基本情報!$C$4)))=TRUE,
                                 DATE(CC$1,MONTH(基本情報!$C$4),DAY(基本情報!$C$4)),
                                 IF($G8&gt;DATE(CC$1,MONTH(基本情報!$C$7),DAY(基本情報!$C$7)),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IF(AND(DATE(CC$1,MONTH(基本情報!$C$4),DAY(基本情報!$C$4))&lt;=DATE(CC$1,MONTH($G8),DAY($G8)),
                      DATE(CC$1,MONTH($G8),DAY($G8))&lt;DATE(CC$1,MONTH(基本情報!$C$7),DAY(基本情報!$C$7)))=TRUE,
                   DATE(CC$1,MONTH(基本情報!$C$7),DAY(基本情報!$C$7)),
                   IF($G8&gt;DATE(CC$1,MONTH(基本情報!$C$4),DAY(基本情報!$C$4)),
                       0,
                       DATE(CC$1,MONTH(基本情報!$C$4),DAY(基本情報!$C$4)))),
               IF(AND(DATE(CC$1,MONTH(基本情報!$C$7),DAY(基本情報!$C$7))&lt;=DATE(CC$1,MONTH($G8),DAY($G8)),
                      DATE(CC$1,MONTH($G8),DAY($G8))&lt;DATE(CC$1,MONTH(基本情報!$C$4),DAY(基本情報!$C$4)))=TRUE,
                   DATE(CC$1,MONTH(基本情報!$C$4),DAY(基本情報!$C$4)),
                   IF($G8&gt;DATE(CC$1,MONTH(基本情報!$C$7),DAY(基本情報!$C$7)),
                       0,
                       DATE(CC$1,MONTH(基本情報!$C$7),DAY(基本情報!$C$7))))),
           0)))</f>
        <v>45200</v>
      </c>
      <c r="CE8" s="57">
        <f>IF(AND(OR($V8=4,$V8=5),CD8=EDATE($G8,6)),
       IF(DATE(CC$1,MONTH(基本情報!$C$4),DAY(基本情報!$C$4))&gt;EDATE($G8,6),
           DATE(CC$1,MONTH(基本情報!$C$4),DAY(基本情報!$C$4)),
           0),
       IF(AND(基本情報!$C$3="一斉",基本情報!$C$7="-",
              CD8=EDATE($G8,6),
              DATE(CC$1,MONTH(基本情報!$C$4),DAY(基本情報!$C$4))&gt;EDATE($G8,6)),
           DATE(CC$1,MONTH(基本情報!$C$4),DAY(基本情報!$C$4)),
           0))</f>
        <v>0</v>
      </c>
      <c r="CH8" s="57">
        <f>IF(基本情報!$C$3="法定",
       IF($V8=3,
           IF($G8&lt;=DATE(CG$1,MONTH($G8),DAY($G8)),DATE(CG$1,MONTH($G8),DAY($G8)),0),
           IF($G8&lt;=DATE(CG$1,MONTH(EDATE($G8,6)),DAY(EDATE($G8,6))),DATE(CG$1,MONTH(EDATE($G8,6)),DAY(EDATE($G8,6))),0)),
       IF(基本情報!$C$7="-",
           IF(DATE(CG$1,MONTH(EDATE($G8,6)),DAY(EDATE($G8,6)))=EDATE($G8,6),
               IF(AND(CG$1=YEAR(EDATE($G8,6)),IF(基本情報!$C$12="末",FALSE,DATE(CG$1,MONTH(EDATE($G8,6)),DAY(EDATE($G8,6)))&gt;DATE(CG$1,12,基本情報!$C$12))),
                   0,
                   DATE(CG$1,MONTH(EDATE($G8,6)),DAY(EDATE($G8,6)))),
               IF(EDATE($G8,6)&lt;DATE(CG$1,MONTH(基本情報!$C$4),DAY(基本情報!$C$4)),
                   IF(AND(CG$1-1=YEAR(EDATE($G8,6)),IF(基本情報!$C$12="末",FALSE,DATE(CG$1-1,MONTH(EDATE($G8,6)),DAY(EDATE($G8,6)))&gt;DATE(CG$1-1,12,基本情報!$C$12))),
                       DATE(CG$1-1,MONTH(EDATE($G8,6)),DAY(EDATE($G8,6))),
                       DATE(CG$1,MONTH(基本情報!$C$4),DAY(基本情報!$C$4))),
                   IF($G8&lt;=DATE(CG$1,MONTH(EDATE($G8,6)),DAY(EDATE($G8,6))),DATE(CG$1,MONTH(EDATE($G8,6)),DAY(EDATE($G8,6))),0))),
           IF($G8&lt;=IF(DATE(CG$1,MONTH(基本情報!$C$4),DAY(基本情報!$C$4))
                           &lt;DATE(CG$1,MONTH(基本情報!$C$7),DAY(基本情報!$C$7)),
                             IF(AND(DATE(CG$1,MONTH(基本情報!$C$4),DAY(基本情報!$C$4))&lt;=DATE(CG$1,MONTH($G8),DAY($G8)),
                                   DATE(CG$1,MONTH($G8),DAY($G8))&lt;DATE(CG$1,MONTH(基本情報!$C$7),DAY(基本情報!$C$7)))=TRUE,
                                 DATE(CG$1,MONTH(基本情報!$C$7),DAY(基本情報!$C$7)),
                                 IF($G8&gt;DATE(CG$1,MONTH(基本情報!$C$4),DAY(基本情報!$C$4)),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IF(AND(DATE(CG$1,MONTH(基本情報!$C$7),DAY(基本情報!$C$7))&lt;=DATE(CG$1,MONTH($G8),DAY($G8)),
                                    DATE(CG$1,MONTH($G8),DAY($G8))&lt;DATE(CG$1,MONTH(基本情報!$C$4),DAY(基本情報!$C$4)))=TRUE,
                                 DATE(CG$1,MONTH(基本情報!$C$4),DAY(基本情報!$C$4)),
                                 IF($G8&gt;DATE(CG$1,MONTH(基本情報!$C$7),DAY(基本情報!$C$7)),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IF(AND(DATE(CG$1,MONTH(基本情報!$C$4),DAY(基本情報!$C$4))&lt;=DATE(CG$1,MONTH($G8),DAY($G8)),
                      DATE(CG$1,MONTH($G8),DAY($G8))&lt;DATE(CG$1,MONTH(基本情報!$C$7),DAY(基本情報!$C$7)))=TRUE,
                   DATE(CG$1,MONTH(基本情報!$C$7),DAY(基本情報!$C$7)),
                   IF($G8&gt;DATE(CG$1,MONTH(基本情報!$C$4),DAY(基本情報!$C$4)),
                       0,
                       DATE(CG$1,MONTH(基本情報!$C$4),DAY(基本情報!$C$4)))),
               IF(AND(DATE(CG$1,MONTH(基本情報!$C$7),DAY(基本情報!$C$7))&lt;=DATE(CG$1,MONTH($G8),DAY($G8)),
                      DATE(CG$1,MONTH($G8),DAY($G8))&lt;DATE(CG$1,MONTH(基本情報!$C$4),DAY(基本情報!$C$4)))=TRUE,
                   DATE(CG$1,MONTH(基本情報!$C$4),DAY(基本情報!$C$4)),
                   IF($G8&gt;DATE(CG$1,MONTH(基本情報!$C$7),DAY(基本情報!$C$7)),
                       0,
                       DATE(CG$1,MONTH(基本情報!$C$7),DAY(基本情報!$C$7))))),
           0)))</f>
        <v>45566</v>
      </c>
      <c r="CI8" s="57">
        <f>IF(AND(OR($V8=4,$V8=5),CH8=EDATE($G8,6)),
       IF(DATE(CG$1,MONTH(基本情報!$C$4),DAY(基本情報!$C$4))&gt;EDATE($G8,6),
           DATE(CG$1,MONTH(基本情報!$C$4),DAY(基本情報!$C$4)),
           0),
       IF(AND(基本情報!$C$3="一斉",基本情報!$C$7="-",
              CH8=EDATE($G8,6),
              DATE(CG$1,MONTH(基本情報!$C$4),DAY(基本情報!$C$4))&gt;EDATE($G8,6)),
           DATE(CG$1,MONTH(基本情報!$C$4),DAY(基本情報!$C$4)),
           0))</f>
        <v>0</v>
      </c>
      <c r="CL8" s="57">
        <f>IF(基本情報!$C$3="法定",
       IF($V8=3,
           IF($G8&lt;=DATE(CK$1,MONTH($G8),DAY($G8)),DATE(CK$1,MONTH($G8),DAY($G8)),0),
           IF($G8&lt;=DATE(CK$1,MONTH(EDATE($G8,6)),DAY(EDATE($G8,6))),DATE(CK$1,MONTH(EDATE($G8,6)),DAY(EDATE($G8,6))),0)),
       IF(基本情報!$C$7="-",
           IF(DATE(CK$1,MONTH(EDATE($G8,6)),DAY(EDATE($G8,6)))=EDATE($G8,6),
               IF(AND(CK$1=YEAR(EDATE($G8,6)),IF(基本情報!$C$12="末",FALSE,DATE(CK$1,MONTH(EDATE($G8,6)),DAY(EDATE($G8,6)))&gt;DATE(CK$1,12,基本情報!$C$12))),
                   0,
                   DATE(CK$1,MONTH(EDATE($G8,6)),DAY(EDATE($G8,6)))),
               IF(EDATE($G8,6)&lt;DATE(CK$1,MONTH(基本情報!$C$4),DAY(基本情報!$C$4)),
                   IF(AND(CK$1-1=YEAR(EDATE($G8,6)),IF(基本情報!$C$12="末",FALSE,DATE(CK$1-1,MONTH(EDATE($G8,6)),DAY(EDATE($G8,6)))&gt;DATE(CK$1-1,12,基本情報!$C$12))),
                       DATE(CK$1-1,MONTH(EDATE($G8,6)),DAY(EDATE($G8,6))),
                       DATE(CK$1,MONTH(基本情報!$C$4),DAY(基本情報!$C$4))),
                   IF($G8&lt;=DATE(CK$1,MONTH(EDATE($G8,6)),DAY(EDATE($G8,6))),DATE(CK$1,MONTH(EDATE($G8,6)),DAY(EDATE($G8,6))),0))),
           IF($G8&lt;=IF(DATE(CK$1,MONTH(基本情報!$C$4),DAY(基本情報!$C$4))
                           &lt;DATE(CK$1,MONTH(基本情報!$C$7),DAY(基本情報!$C$7)),
                             IF(AND(DATE(CK$1,MONTH(基本情報!$C$4),DAY(基本情報!$C$4))&lt;=DATE(CK$1,MONTH($G8),DAY($G8)),
                                   DATE(CK$1,MONTH($G8),DAY($G8))&lt;DATE(CK$1,MONTH(基本情報!$C$7),DAY(基本情報!$C$7)))=TRUE,
                                 DATE(CK$1,MONTH(基本情報!$C$7),DAY(基本情報!$C$7)),
                                 IF($G8&gt;DATE(CK$1,MONTH(基本情報!$C$4),DAY(基本情報!$C$4)),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IF(AND(DATE(CK$1,MONTH(基本情報!$C$7),DAY(基本情報!$C$7))&lt;=DATE(CK$1,MONTH($G8),DAY($G8)),
                                    DATE(CK$1,MONTH($G8),DAY($G8))&lt;DATE(CK$1,MONTH(基本情報!$C$4),DAY(基本情報!$C$4)))=TRUE,
                                 DATE(CK$1,MONTH(基本情報!$C$4),DAY(基本情報!$C$4)),
                                 IF($G8&gt;DATE(CK$1,MONTH(基本情報!$C$7),DAY(基本情報!$C$7)),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IF(AND(DATE(CK$1,MONTH(基本情報!$C$4),DAY(基本情報!$C$4))&lt;=DATE(CK$1,MONTH($G8),DAY($G8)),
                      DATE(CK$1,MONTH($G8),DAY($G8))&lt;DATE(CK$1,MONTH(基本情報!$C$7),DAY(基本情報!$C$7)))=TRUE,
                   DATE(CK$1,MONTH(基本情報!$C$7),DAY(基本情報!$C$7)),
                   IF($G8&gt;DATE(CK$1,MONTH(基本情報!$C$4),DAY(基本情報!$C$4)),
                       0,
                       DATE(CK$1,MONTH(基本情報!$C$4),DAY(基本情報!$C$4)))),
               IF(AND(DATE(CK$1,MONTH(基本情報!$C$7),DAY(基本情報!$C$7))&lt;=DATE(CK$1,MONTH($G8),DAY($G8)),
                      DATE(CK$1,MONTH($G8),DAY($G8))&lt;DATE(CK$1,MONTH(基本情報!$C$4),DAY(基本情報!$C$4)))=TRUE,
                   DATE(CK$1,MONTH(基本情報!$C$4),DAY(基本情報!$C$4)),
                   IF($G8&gt;DATE(CK$1,MONTH(基本情報!$C$7),DAY(基本情報!$C$7)),
                       0,
                       DATE(CK$1,MONTH(基本情報!$C$7),DAY(基本情報!$C$7))))),
           0)))</f>
        <v>45931</v>
      </c>
      <c r="CM8" s="57">
        <f>IF(AND(OR($V8=4,$V8=5),CL8=EDATE($G8,6)),
       IF(DATE(CK$1,MONTH(基本情報!$C$4),DAY(基本情報!$C$4))&gt;EDATE($G8,6),
           DATE(CK$1,MONTH(基本情報!$C$4),DAY(基本情報!$C$4)),
           0),
       IF(AND(基本情報!$C$3="一斉",基本情報!$C$7="-",
              CL8=EDATE($G8,6),
              DATE(CK$1,MONTH(基本情報!$C$4),DAY(基本情報!$C$4))&gt;EDATE($G8,6)),
           DATE(CK$1,MONTH(基本情報!$C$4),DAY(基本情報!$C$4)),
           0))</f>
        <v>0</v>
      </c>
    </row>
    <row r="9" spans="1:94">
      <c r="A9" s="19">
        <v>12</v>
      </c>
      <c r="B9" s="19">
        <v>1008</v>
      </c>
      <c r="C9" s="19" t="s">
        <v>187</v>
      </c>
      <c r="G9" s="57">
        <v>42826</v>
      </c>
      <c r="I9" s="56">
        <f>IF($J9&lt;$G9,
      0,
      IF(基本情報!$C$3="法定",
          IF($H9&gt;=10,
              DATEDIF($G9,$J9,"m")/12+0.5,
              DATEDIF($G9,$J9,"m")/12),
          IF(AND(基本情報!$C$7&lt;&gt;"-",基本情報!$C$7&gt;0)=TRUE,
              DATEDIF($G9,$J9,"m")/12+0.5,
              IF(DATE(YEAR($G9),MONTH($G9)+6,DAY($G9))
                &gt;=DATE(有給管理簿!$E$10,MONTH(基本情報!$C$4),DAY(基本情報!$C$4)),
                  DATEDIF($G9,$J9,"m")/12
                    +IF(DATE(YEAR($G9),MONTH($G9)+6,DAY($G9))&lt;DATE(有給管理簿!$E$10,MONTH(基本情報!$C$4),DAY(基本情報!$C$4)),1.5,0.5),
                  DATEDIF($G9,$J9,"m")/12
                    +IF(DATE(YEAR($G9),MONTH($G9)+6,DAY($G9))
                      =DATE(YEAR(DATE(YEAR($G9),MONTH($G9)+6,DAY($G9))),MONTH(基本情報!$C$4),DAY(基本情報!$C$4)),0,1)))))</f>
        <v>9.5</v>
      </c>
      <c r="J9" s="57">
        <f>IF(OR(有給管理簿!$E$10
         &gt;=YEAR(DATE(YEAR($G9),MONTH($G9)+6,DAY($G9)))
           -IF(AND(OR($V9=6,$V9=7),YEAR($G9)&lt;YEAR(DATE(YEAR($G9),MONTH($G9)+6,DAY($G9)))),1,0),
         AND(基本情報!$C$3="法定",$H9&gt;=10,有給管理簿!$E$10&gt;=YEAR($G9))),
       IF(基本情報!$C$3="法定",
           IF(AND(($F9&gt;0)=FALSE,$H9&gt;=10),
               DATE(有給管理簿!$E$10,MONTH($G9),DAY($G9)),
               IF(MONTH($G9)&gt;6,
                   DATE(有給管理簿!$E$10-1,MONTH($G9)+6,DAY($G9)),
                   DATE(有給管理簿!$E$10,MONTH($G9)+6,DAY($G9)))),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IF(AND(DATE(有給管理簿!$E$10,MONTH(基本情報!$C$4),DAY(基本情報!$C$4))&lt;=DATE(有給管理簿!$E$10,MONTH($G9),DAY($G9)),
                                     DATE(有給管理簿!$E$10,MONTH($G9),DAY($G9))&lt;DATE(有給管理簿!$E$10,MONTH(基本情報!$C$7),DAY(基本情報!$C$7)))
                                       =TRUE,
                           DATE(有給管理簿!$E$10,MONTH(基本情報!$C$7),DAY(基本情報!$C$7)),
                           IF($G9&gt;DATE(有給管理簿!$E$10,MONTH(基本情報!$C$4),DAY(基本情報!$C$4)),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IF(AND(DATE(有給管理簿!$E$10,MONTH(基本情報!$C$7),DAY(基本情報!$C$7))&lt;=DATE(有給管理簿!$E$10,MONTH($G9),DAY($G9)),
                                     DATE(有給管理簿!$E$10,MONTH($G9),DAY($G9))&lt;DATE(有給管理簿!$E$10,MONTH(基本情報!$C$4),DAY(基本情報!$C$4)))
                                       =TRUE,
                           DATE(有給管理簿!$E$10,MONTH(基本情報!$C$4),DAY(基本情報!$C$4)),
                           IF($G9&gt;DATE(有給管理簿!$E$10,MONTH(基本情報!$C$7),DAY(基本情報!$C$7)),
                               0,
                               DATE(有給管理簿!$E$10,MONTH(基本情報!$C$7),DAY(基本情報!$C$7))))),
                   IF(OR(YEAR(DATE(YEAR($G9),MONTH($G9)+6,DAY($G9)))&gt;有給管理簿!$E$10,
                            AND(YEAR(DATE(YEAR($G9),MONTH($G9)+6,DAY($G9)))=有給管理簿!$E$10,
                                     MONTH(DATE(YEAR($G9),MONTH($G9)+6,DAY($G9)))&gt;=有給管理簿!$F$10))=TRUE,
                       DATE(YEAR($G9),MONTH($G9)+6,DAY($G9)),
                       IF(DATE(有給管理簿!$E$10,MONTH(基本情報!$C$4),DAY(基本情報!$C$4))&gt;DATE(YEAR($G9),MONTH($G9)+6,DAY($G9)),
                           DATE(有給管理簿!$E$10,MONTH(基本情報!$C$4),DAY(基本情報!$C$4)),
                           DATE(YEAR($G9),MONTH($G9)+6,DAY($G9)))))),
       0)</f>
        <v>46296</v>
      </c>
      <c r="K9" s="19">
        <f>IF($J9=0,
       "-",
       IF(基本情報!$C$12="末",
           MONTH($J9),
           IF(DAY($J9)&lt;=基本情報!$C$12,
               MONTH($J9),
               IF(MONTH($J9)+1=13,1,MONTH($J9)+1))))</f>
        <v>10</v>
      </c>
      <c r="L9" s="19">
        <f>HLOOKUP(IF(AND(OR(基本情報!$C$3="法定", AND(基本情報!$C$3="一斉",EDATE($G9,6)=$J9)),$K9&lt;MONTH($J9)),$I9-1,$I9),
     付与日数一覧!$O$3:$W$8,2+$F9,1)
  +IF(基本情報!$C$3="一斉",
    IF(AND(基本情報!$C$7&lt;&gt;"-",基本情報!$C$7&gt;0)=FALSE,
        IF(OR(有給管理簿!$E$10=YEAR(DATE(YEAR($G9),MONTH($G9)+6,DAY($G9))),
               IF(基本情報!$C$12="末",
                   FALSE,
                   有給管理簿!$E$10=IF(DATE(YEAR($G9),MONTH($G9)+6,DAY($G9))&gt;DATE(YEAR(DATE(YEAR($G9),MONTH($G9)+6,DAY($G9))),12,基本情報!$C$12),
                                                        YEAR(DATE(YEAR($G9),MONTH($G9)+6,DAY($G9)))+1,
                                                        YEAR(DATE(YEAR($G9),MONTH($G9)+6,DAY($G9)))))),
            IF(DATE(有給管理簿!$E$10,MONTH(基本情報!$C$4),DAY(基本情報!$C$4))&gt;DATE(YEAR($G9),MONTH($G9)+6,DAY($G9)),
                HLOOKUP(0.5,付与日数一覧!$O$3:$W$8,2+$F9,1),
                0),
            0),
        0),
    0)</f>
        <v>20</v>
      </c>
      <c r="M9" s="19">
        <f ca="1">IF(有給管理簿!$F$10
     &lt;IF(基本情報!$C$12="末",MONTH($Z9),IF(DAY($Z9)&lt;=基本情報!$C$12,MONTH($Z9),IF(MONTH($Z9)+1=13,1,MONTH($Z9)+1))),
       IF(有給管理簿!$E$10-1&lt;有給管理簿!$AH$1,
           0,
           IF(AND(基本情報!$C$3="一斉",基本情報!$C$7="-"),
               IF(OR(AND(YEAR(EDATE($G9,6))=YEAR($J9),$J9=DATE(YEAR(EDATE($G9,6)),MONTH(基本情報!$C$4),DAY(基本情報!$C$4))),
                     AND(基本情報!$C$12&lt;&gt;"末",MONTH(EDATE($G9,6))=12,DAY(EDATE($G9,6))&gt;基本情報!$C$12,有給管理簿!$E$10=YEAR(EDATE($G9,6))+1)),
                   INDEX($AQ$1:$BN9,ROW(),MATCH(有給管理簿!$E$10,$AQ$1:$BN$1,0)+3),
                   INDEX($AQ$1:$BN9,ROW(),MATCH(有給管理簿!$E$10-1,$AQ$1:$BN$1,0)+3)),
               INDEX($AQ$1:$BN9,ROW(),MATCH(有給管理簿!$E$10-1,$AQ$1:$BN$1,0)+3))),
           IF(有給管理簿!$E$10&lt;有給管理簿!$AH$1,
               0,
               INDEX($AQ$1:$BN9,ROW(),MATCH(有給管理簿!$E$10,$AQ$1:$BN$1,0)+3)))</f>
        <v>20</v>
      </c>
      <c r="N9" s="19">
        <f ca="1">IF(有給管理簿!$F$10&lt;IF(基本情報!$C$12="末",MONTH($Z9),IF(DAY($Z9)&lt;=基本情報!$C$12,MONTH($Z9),IF(MONTH($Z9)+1=13,1,MONTH($Z9)+1))),
    IF(有給管理簿!$E$10-1&lt;有給管理簿!$AH$1,
      0,
      INDEX($AQ$1:$BN9,ROW(),MATCH(有給管理簿!$E$10-1,$AQ$1:$BN$1,0)+1)),
    INDEX($AQ$1:$BN9,ROW(),MATCH(有給管理簿!$E$10,$AQ$1:$BN$1,0)+1))</f>
        <v>20</v>
      </c>
      <c r="O9" s="19" t="e">
        <f ca="1">IF(AND($AI9&lt;&gt;"-",$AI9&gt;0,EOMONTH(DATE(有給管理簿!$E$10,有給管理簿!$F$10,1),0)&lt;$AI9),
       IF(EOMONTH(DATE(有給管理簿!$E$10,有給管理簿!$F$10,1),0)&lt;$G9,0,$AJ9),
       IF($G9&gt;EOMONTH(DATE(有給管理簿!$E$10,有給管理簿!$F$10,1),0),
           0,
           IF(AND($AI9&lt;&gt;"-",$AI9&gt;0,
                  OR(AND($AA9&lt;=$AI9,$AI9&lt;=$AB9,$AI9&lt;=EOMONTH(DATE(有給管理簿!$E$10,有給管理簿!$F$10,1),0)),
                    AND($AA9=0,$AM9&gt;=EOMONTH(DATE(有給管理簿!$E$10,有給管理簿!$F$10,1),0)),
                    AND(OR($V9=4,$V9=5),EDATE($G9,6)&gt;DATE(YEAR(EDATE($G9,6)),MONTH(基本情報!$C$4),DAY(基本情報!$C$4)),
                    AND($AE9=1,DATE(YEAR(EDATE($G9,6))+2,MONTH(基本情報!$C$4),DAY(基本情報!$C$4))&gt;DATE(有給管理簿!$E$10,有給管理簿!$F$10,1))),
                    AND(OR($V9=4,$V9=5),$AF9=1,EDATE($G9,6)&lt;DATE(YEAR(EDATE($G9,6)),MONTH(基本情報!$C$4),DAY(基本情報!$C$4)),
                      DATE(YEAR(EDATE($G9,6))+2,MONTH(基本情報!$C$4),DAY(基本情報!$C$4))&gt;DATE(有給管理簿!$E$10,有給管理簿!$F$10,1))))=TRUE,
               $AJ9-$AO9
                 +IF(AND(OR($V9=4,$V9=5),
                          EDATE($G9,6)&lt;=$AI9,
                          $AI9&lt;IF(DATE(YEAR($G9),MONTH($G9)+6,DAY($G9))
                                       &gt;=DATE(YEAR(EDATE($G9,6)),MONTH(基本情報!$C$4),DAY(基本情報!$C$4)),
                                         DATE(YEAR(EDATE($G9,6))+1,MONTH(基本情報!$C$4),DAY(基本情報!$C$4)),
                                         DATE(YEAR(EDATE($G9,6)),MONTH(基本情報!$C$4),DAY(基本情報!$C$4)))),
                     IF(IF(DATE(YEAR($G9),MONTH($G9)+6,DAY($G9))
                            &gt;=DATE(YEAR(EDATE($G9,6)),MONTH(基本情報!$C$4),DAY(基本情報!$C$4)),
                              DATE(YEAR(EDATE($G9,6))+1,MONTH(基本情報!$C$4),DAY(基本情報!$C$4)),
                              DATE(YEAR(EDATE($G9,6)),MONTH(基本情報!$C$4),DAY(基本情報!$C$4)))
                       &lt;=EOMONTH(DATE(有給管理簿!$E$10,有給管理簿!$F$10,1),0),HLOOKUP(1.5,付与日数一覧!$O$3:$W$8,2+$F9,1),0),
                     0)
                     -IF(OR(AND(OR($V9=4,$V9=5),EDATE($G9,6)&lt;DATE(YEAR(EDATE($G9,6)),MONTH(基本情報!$C$4),DAY(基本情報!$C$4)),$AI9&lt;DATE(YEAR(EDATE($G9,6)),MONTH(基本情報!$C$4),DAY(基本情報!$C$4)),
                                  OR(AND(OR($AF9=2,$AF9=3,$AF9=4),DATE(YEAR(EDATE($G9,6)),MONTH(基本情報!$C$4),DAY(基本情報!$C$4))&lt;=DATE(有給管理簿!$E$10,有給管理簿!$F$10,1)),
                                    AND(OR($AE9=2,$AE9=3,$AE9=4),DATE(YEAR(EDATE($G9,6))+1,MONTH(基本情報!$C$4),DAY(基本情報!$C$4))&gt;DATE(有給管理簿!$E$10,有給管理簿!$F$10,1)))),
                             AND(OR($V9=4,$V9=5),EDATE($G9,6)&gt;DATE(YEAR(EDATE($G9,6)),MONTH(基本情報!$C$4),DAY(基本情報!$C$4)),$AI9&lt;DATE(YEAR(EDATE($G9,6))+1,MONTH(基本情報!$C$4),DAY(基本情報!$C$4)),
                               OR(AND($AF9=1,DATE(YEAR(EDATE($G9,6))+1,MONTH(基本情報!$C$4),DAY(基本情報!$C$4))&lt;=DATE(有給管理簿!$E$10,有給管理簿!$F$10,1)),
                                 AND($AE9=1,DATE(YEAR(EDATE($G9,6))+2,MONTH(基本情報!$C$4),DAY(基本情報!$C$4))&gt;DATE(有給管理簿!$E$10,有給管理簿!$F$10,1),有給管理簿!$E$10&lt;&gt;YEAR(EDATE($G9,6))+1)))),
                           HLOOKUP(1.5,付与日数一覧!$O$3:$W$8,2+$F9,1),
                           0),
               IF(OR(AND($J9=0,$H9&gt;0),
                      AND(IF(OR($V9=6,$V9=7),IF($G9&lt;DATE(YEAR($G9),MONTH($J9),DAY($J9)),
                                                                            DATE(YEAR($G9),MONTH($J9),DAY($J9)),
                                                                            DATE(YEAR($G9)+1,MONTH($J9),DAY($J9)))
                                                                              &gt;EOMONTH(DATE(有給管理簿!$E$10,有給管理簿!$F$10,1),0),FALSE)),
                       AND($V9&lt;&gt;3,$V9&lt;&gt;6,$V9&lt;&gt;7,EDATE($G9,6)
                                                                                   &gt;EOMONTH(DATE(有給管理簿!$E$10,IF(AND(基本情報!$C$3="法定",MONTH($J9)&lt;$K9),
                                                                                                                                                     有給管理簿!$F$10-1,有給管理簿!$F$10),1),0)))=TRUE,
                      $H9
                        -IF(ISERROR(MATCH($A9,有給管理簿!$A:$A,0))=TRUE,
                            0,
                            SUMIFS(INDIRECT("有給管理簿!R" &amp; MATCH($A9,有給管理簿!$A:$A,0) &amp; "C35:R" &amp; MATCH($A9,有給管理簿!$A:$A,0) &amp; "C2239",0),
                                有給管理簿!$AI$11:$CHC$11,"&gt;="&amp;$G9,
                                有給管理簿!$AI$11:$CHC$11,"&lt;="&amp;EOMONTH(DATE(有給管理簿!$E$10,有給管理簿!$F$10,1),0))),
                      IF(AND(IF(AND(基本情報!$C$3="一斉",基本情報!$C$7="-",MONTH(EDATE($G9,6))=12,DAY($G9)&gt;基本情報!$C$12,有給管理簿!$E$10&lt;YEAR(EDATE($G9,6))+2),
                                        DATE(有給管理簿!$E$10,MONTH(基本情報!$C$4),DAY(基本情報!$C$4)),
                                        $J9)
                                      &gt;EOMONTH(DATE(有給管理簿!$E$10,IF(AND(基本情報!$C$3="法定",MONTH($J9)&lt;$K9),有給管理簿!$F$10-1,有給管理簿!$F$10),1),0),
                               OR($V9=3,
                                 AND(AND(AND(基本情報!$C$3="一斉",基本情報!$C$7="-")=FALSE,EDATE($G9,6)&lt;$J9,$J9&lt;=EDATE($G9,12))=FALSE,
                                   YEAR($J9)&gt;YEAR(DATE(YEAR($G9),MONTH($G9)+6,DAY($G9)))
                                                         +IF(IF(基本情報!$C$12="末",FALSE,DATE(YEAR(EDATE($G9,6)),MONTH(EDATE($G9,6)),DAY(EDATE($G9,6)))&gt;DATE(YEAR(EDATE($G9,6)),12,基本情報!$C$12)),1,0)
                                                         -IF(AND(OR($V9=6,$V9=7),YEAR($G9)&lt;YEAR(EDATE($G9,6))),1,0))),
                               AND(OR(基本情報!$C$3="法定", AND(基本情報!$C$3="一斉",EDATE($G9,6)=$J9)),$K9&lt;MONTH($J9))=FALSE),
                          IF(ISERROR(MATCH(有給管理簿!$E$10-1,$AQ$1:$BN$1,0))=TRUE,
                              0,
                              INDEX($AQ$1:$BN9,ROW(),MATCH(有給管理簿!$E$10-1,$AQ$1:$BN$1,0))
                                -IF(AND(基本情報!$C$3="一斉",基本情報!$C$7="-",$J9&lt;DATE(YEAR($J9),MONTH(基本情報!$C$4),DAY(基本情報!$C$4)),AND($AF9&lt;&gt;2,$AF9&lt;&gt;3,$AF9&lt;&gt;4)),
                                    HLOOKUP($I9,付与日数一覧!$O$3:$W$8,2+$F9,1),
                                    0)
                                +IF(AND($Y9&lt;&gt;"-",$Y9&lt;&gt;5,MONTH(基本情報!$C$4)&gt;MONTH(EDATE($G9,6)))=TRUE,
                                    0,
                                    INDEX($AQ$1:$BN9,ROW(),MATCH(有給管理簿!$E$10-1,$AQ$1:$BN$1,0)+1))
                                -$S9),
                          IF(AND(OR($AF9=2,$AE9=2),IF(EDATE($G9,6)&lt;DATE(YEAR(EDATE($G9,6)),MONTH(基本情報!$C$4),DAY(基本情報!$C$4)),
                                                      EOMONTH(DATE(YEAR(EDATE($G9,6)),MONTH(基本情報!$C$4),DAY(基本情報!$C$4)),-1),
                                                      EOMONTH(DATE(YEAR(EDATE($G9,6))+1,MONTH(基本情報!$C$4),DAY(基本情報!$C$4)),-1))
                                                        &gt;DATE(有給管理簿!$E$10,有給管理簿!$F$10,1)),0,INDEX($AQ$1:$BN9,ROW(),MATCH(有給管理簿!$E$10,$AQ$1:$BN$1,0)))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&lt;DATE(YEAR($J9),MONTH(基本情報!$C$4),DAY(基本情報!$C$4)),
                                  AND($AF9&lt;&gt;2,$AF9&lt;&gt;3,$AF9&lt;&gt;4,$AE9&lt;&gt;2,$AE9&lt;&gt;3,$AE9&lt;&gt;4)),
                                HLOOKUP($I9,付与日数一覧!$O$3:$W$8,2+$F9,1),
                                0)
                            +IF(AND($Y9&lt;&gt;"-",$Y9&lt;&gt;5,
                                     EDATE($G9,6)&lt;EOMONTH(DATE(有給管理簿!$E$10,有給管理簿!$F$10,1),0),
                                     AND(基本情報!$C$3="一斉",基本情報!$C$7="-",
                                       DATE(YEAR($G9),MONTH($G9)+6,DAY($G9))
                                         =DATE(YEAR(EDATE($G9,6)),MONTH(基本情報!$C$4),DAY(基本情報!$C$4))))=TRUE,
                                0,
                                INDEX($AQ$1:$BN9,ROW(),MATCH(有給管理簿!$E$10,$AQ$1:$BN$1,0)+1))
                            -$S9)))))</f>
        <v>#N/A</v>
      </c>
      <c r="P9" s="57" t="e">
        <f>IF($AF9 = 4,
       0,
       IF($AF9 = 3,
           DATE(YEAR($G9),MONTH($G9)+6,DAY($G9)),
           IF($AF9 = 2,
               DATE(YEAR(DATE(YEAR($G9)+IF(IF(基本情報!$C$12="末",FALSE,DATE(YEAR(EDATE($G9,6)),MONTH(EDATE($G9,6)),DAY(EDATE($G9,6)))&gt;DATE(YEAR(EDATE($G9,6)),12,基本情報!$C$12)),1,0),
                 MONTH($G9)+6,DAY($G9))),MONTH(基本情報!$C$4),DAY(基本情報!$C$4)),
               IF($AF9 = 1,
                   0,
                   $J9))))</f>
        <v>#N/A</v>
      </c>
      <c r="Q9" s="50" t="e">
        <f>IF($P9=0,
       "-",
       IF(基本情報!$C$12="末",
           MONTH($P9),
           IF(DAY($P9)&lt;=基本情報!$C$12,
               MONTH($P9),
               IF(MONTH($P9)+1=13,1,MONTH($P9)+1))))</f>
        <v>#N/A</v>
      </c>
      <c r="R9" s="50" t="e">
        <f>INDEX($AQ$1:$BN9,ROW(),MATCH(有給管理簿!$E$10,$AQ$1:$BN$1,0))</f>
        <v>#N/A</v>
      </c>
      <c r="S9" s="19" t="e">
        <f ca="1">IF(ISERROR(MATCH($A9,有給管理簿!$A:$A,0))=TRUE,
       0,
       SUMIFS(INDIRECT("有給管理簿!R" &amp; MATCH($A9,有給管理簿!$A:$A,0) &amp; "C35:R" &amp; MATCH($A9,有給管理簿!$A:$A,0) &amp; "C2239",0),
           有給管理簿!$AI$11:$CHC$11,"&gt;="&amp;IF(AND($AA9=0,EOMONTH(DATE(有給管理簿!$E$10,有給管理簿!$F$10,1),0)&gt;$J9),$J9,$AA9),
           有給管理簿!$AI$11:$CHC$11,"&lt;="&amp;EOMONTH(DATE(有給管理簿!$E$10,有給管理簿!$F$10,1),0))
         -IF(AND(基本情報!$C$3="一斉",基本情報!$C$7="-",$AA9&lt;=$AI9,
                 EDATE($G9,6)&gt;DATE(YEAR(EDATE($G9,6)),MONTH(基本情報!$C$4),DAY(基本情報!$C$4)),
                 IF($J9&gt;$AB9,YEAR($J9)-1,YEAR($J9))=YEAR(EDATE($G9,6))+1,
                 EOMONTH(DATE(有給管理簿!$E$10,有給管理簿!$F$10,1),0)&gt;IF($J9&gt;$AB9,DATE(YEAR($J9)-1,MONTH($J9),DAY($J9)),$J9)),
               SUMIFS(INDIRECT("有給管理簿!R" &amp; MATCH($A9,有給管理簿!$A:$A,0) &amp; "C35:R" &amp; MATCH($A9,有給管理簿!$A:$A,0) &amp; "C2239",0),
                   有給管理簿!$AI$11:$CHC$11,"&gt;="&amp;EDATE($G9,6),
                   有給管理簿!$AI$11:$CHC$11,"&lt;="&amp;IF($J9&gt;$AB9,DATE(YEAR($J9)-1,MONTH($J9),DAY($J9)),$J9)-1),
               0))</f>
        <v>#N/A</v>
      </c>
      <c r="T9" s="19">
        <f ca="1">IF(ISERROR(MATCH($A9,有給管理簿!$A:$A,0))=TRUE,
       0,
       SUMIFS(INDIRECT("有給管理簿!R" &amp; MATCH($A9,有給管理簿!$A:$A,0) &amp; "C35:R" &amp; MATCH($A9,有給管理簿!$A:$A,0) &amp; "C2239",0),
           有給管理簿!$AI$11:$CHC$11,"&gt;="&amp;IF(AND($AA9=0,EOMONTH(DATE(有給管理簿!$E$10,有給管理簿!$F$10,1),0)&gt;$J9),$J9,$AA9),
           有給管理簿!$AI$11:$CHC$11,"&lt;="&amp;EOMONTH(DATE(有給管理簿!$E$10,有給管理簿!$F$10,1),0)))</f>
        <v>0</v>
      </c>
      <c r="U9" s="19" t="e">
        <f ca="1">IF(HLOOKUP($I9,付与日数一覧!$O$3:$W$8,2+$F9,1)&lt;IF(基本情報!$C$10=TRUE,
                                                                                        IF($L9&lt;$S9,0,$L9-$S9),
                                                                                        IF(SUM($L9,$N9)&lt;$S9,0,SUM($L9,$N9)-$S9)),
    HLOOKUP($I9,付与日数一覧!$O$3:$W$8,2+$F9,1),
    IF(基本情報!$C$10=TRUE,
      IF($L9&lt;$S9,0,$L9-$S9),
      IF(SUM($L9,$N9)&lt;$S9,0,SUM($L9,$N9)-$S9)))</f>
        <v>#N/A</v>
      </c>
      <c r="V9" s="50">
        <f>IF($F9&gt;0,
       1,
       IF(基本情報!$C$3="法定",
           IF($H9&gt;=10,3,IF(AND(0&lt;$H9,$H9&lt;10)=TRUE,2,1)),
           IF(AND(基本情報!$C$7&lt;&gt;"-",基本情報!$C$7&gt;0)=FALSE,
               IF($H9&gt;0,5,4),
               IF($H9&gt;0,7,6))))</f>
        <v>1</v>
      </c>
      <c r="W9" s="57" t="e">
        <f>IF($AF9 = 4,
       0,
       IF($AF9 = 3,
           IF(EOMONTH(EDATE($G9,6),-1)&gt;DATE(有給管理簿!$E$10,有給管理簿!$F$10,DAY($G9)),
               0,
               EDATE($G9,6)),
           IF($AF9 = 2,
               IF(EOMONTH(DATE(YEAR(EDATE($G9,6)),MONTH(基本情報!$C$4),DAY(基本情報!$C$4)),-1)&gt;DATE(有給管理簿!$E$10,有給管理簿!$F$10,DAY(基本情報!$C$4)),
                   0,
                   DATE(YEAR(EDATE($G9,6))+IF(IF(基本情報!$C$12="末",FALSE,DATE(YEAR(EDATE($G9,6)),MONTH(EDATE($G9,6)),DAY(EDATE($G9,6)))&gt;DATE(YEAR(EDATE($G9,6)),12,基本情報!$C$12)),1,0),
                     MONTH(基本情報!$C$4),DAY(基本情報!$C$4))),
               IF($AF9 = 1,
                   IF(AND($V9&lt;&gt;4,$V9&lt;&gt;5),
                       IF($J9=0,0,IF(EDATE($J9,-12)&lt;=$G9,
                                                 0,
                                                 IF($J9-1&lt;DATE(有給管理簿!$E$10,有給管理簿!$F$10,DAY($J9)),
                                                     0,
                                                     EDATE($J9,-12)))),
                       IF($AE9 = 4,
                           0,
                           IF($AE9 = 3,
                               IF(EOMONTH(EDATE(EDATE($G9,6),12)-1,0)&lt;DATE(有給管理簿!$E$10,有給管理簿!$F$10,DAY($G9)),
                                   0,
                                   EDATE($G9,6)),
                               IF($AE9 = 2,
                                   IF(EOMONTH(EDATE(DATE(YEAR(EDATE($G9,6)),MONTH(基本情報!$C$4),DAY(基本情報!$C$4)),12)-1,0)&gt;DATE(有給管理簿!$E$10,有給管理簿!$F$10,DAY(基本情報!$C$4)),
                                       0,
                                       DATE(YEAR(EDATE($G9,6)),MONTH(基本情報!$C$4),DAY(基本情報!$C$4))),
                                   IF($AE9 = 1,
                                       0,
                                       IF($J9=0,0,IF(EDATE($J9,-12)&lt;=EDATE($G9,6),IF($J9=EDATE($G9,6),0,EDATE($G9,6)),EDATE($J9,-12)))))))),
                   IF($AE9 = 4,
                       IF($J9&gt;DATE(有給管理簿!$E$10,有給管理簿!$F$10,DAY(基本情報!$C$4)),
                           0,
                           $J9),
                       IF($AE9 = 3,
                           IF(EOMONTH(DATE(YEAR($G9)+1,MONTH($G9)+6,DAY($G9)-1),0)&lt;DATE(有給管理簿!$E$10,有給管理簿!$F$10,DAY($G9)),
                               IF($J9&gt;DATE(有給管理簿!$E$10,有給管理簿!$F$10,1),
                                   0,
                                   $J9),
                               EDATE($G9,6)),
                           IF($AE9 = 2,
                               IF($J9-1&lt;DATE(有給管理簿!$E$10,有給管理簿!$F$10,DAY(基本情報!$C$4)),
                                   $J9,
                                   IF($J9=0,0,EDATE($J9,-12))),
                               IF($AE9 = 1,
                                   IF(EOMONTH($J9,-1)&gt;DATE(有給管理簿!$E$10,有給管理簿!$F$10,DAY($J9)),
                                       0,
                                       IF($J9&gt;IF(基本情報!$C$12="末",EOMONTH(DATE(有給管理簿!$E$10,有給管理簿!$F$10,1),0),DATE(有給管理簿!$E$10,有給管理簿!$F$10,基本情報!$C$12)),0,$J9)),
                                   IF(AND(OR($V9=4,$V9=5),
                                         AND(MONTH(EDATE($G9,6))=MONTH(基本情報!$C$4),DAY($G9)=DAY(基本情報!$C$4))=FALSE)=TRUE,
                                       IF(IF(DATE(YEAR(EDATE($G9,6)),MONTH(基本情報!$C$4),DAY(基本情報!$C$4))
                                             &gt;EDATE($G9,6),
                                               DATE(YEAR(EDATE($G9,6))+1,MONTH(基本情報!$C$4),DAY(基本情報!$C$4))-1,
                                               DATE(YEAR(EDATE($G9,6))+2,MONTH(基本情報!$C$4),DAY(基本情報!$C$4))-1)
                                         &gt;DATE(有給管理簿!$E$10,有給管理簿!$F$10,DAY(基本情報!$C$4)),
                                           IF(YEAR(EDATE($G9,6))&lt;=有給管理簿!$E$10,EDATE($G9,6),0),
                                           IF($J9&gt;DATE(有給管理簿!$E$10,有給管理簿!$F$10,DAY($J9)),
                                               IF(DATE(YEAR($J9)-1,MONTH($J9),DAY($J9))&lt;$G9,
                                                   0,
                                                   DATE(YEAR($J9)-1,MONTH($J9),DAY($J9))),
                                               $J9)),
                                       IF($J9&gt;DATE(有給管理簿!$E$10,IF(AND(基本情報!$C$3="法定",OR(MONTH($J9)&lt;$K9,AND(MONTH($J9)=12,$K9=1))),
                                                                                                     有給管理簿!$F$10-1,有給管理簿!$F$10),DAY($J9)),
                                          IF(DATE(YEAR($J9)-1,MONTH($J9),DAY($J9))&lt;$G9,
                                               0,
                                               IF(AND($V9&lt;&gt;3,$V9&lt;&gt;6,$V9&lt;&gt;7,DATE(YEAR($J9)-1,MONTH($J9),DAY($J9))&lt;EDATE($G9,6)),
                                                   EDATE($G9,6),
                                                   DATE(YEAR($J9)-1,MONTH($J9),DAY($J9)))),
                                           $J9))))))))))</f>
        <v>#N/A</v>
      </c>
      <c r="X9" s="57" t="e">
        <f>IF($AF9 = 4,
       0,
       IF($AF9 = 3,
           IF(EOMONTH(EDATE($G9,6),-1)&gt;DATE(有給管理簿!$E$10,有給管理簿!$F$10,DAY($G9)),
               0,
               EDATE(EDATE($G9,6),12)-1),
           IF($AF9 = 2,
               IF(EOMONTH(DATE(YEAR(EDATE($G9,6)),MONTH(基本情報!$C$4),DAY(基本情報!$C$4)),-1)&gt;DATE(有給管理簿!$E$10,有給管理簿!$F$10,DAY(基本情報!$C$4)),
                   0,
                   EDATE(DATE(YEAR(EDATE($G9,6))+IF(IF(基本情報!$C$12="末",FALSE,DATE(YEAR(EDATE($G9,6)),MONTH(EDATE($G9,6)),DAY(EDATE($G9,6)))&gt;DATE(YEAR(EDATE($G9,6)),12,基本情報!$C$12)),1,0),
                     MONTH(基本情報!$C$4),DAY(基本情報!$C$4)),12)-1),
               IF($AF9 = 1,
                   IF(AND($V9&lt;&gt;4,$V9&lt;&gt;5),
                       IF($J9=0,0,IF(EDATE($J9,-12)&lt;=$G9,
                                                 0,
                                                 IF($J9-1&lt;DATE(有給管理簿!$E$10,有給管理簿!$F$10,DAY($J9)),
                                                     0,
                                                     $J9-1))),
                       IF($AE9 = 4,
                           0,
                           IF($AE9 = 3,
                               IF(EOMONTH(EDATE(EDATE($G9,6),12)-1,0)&lt;DATE(有給管理簿!$E$10,有給管理簿!$F$10,DAY($G9)),
                                   0,
                                   EDATE(EDATE($G9,6),12)-1),
                               IF($AE9 = 2,
                                   IF(EOMONTH(EDATE(DATE(YEAR(EDATE($G9,6)),MONTH(基本情報!$C$4),DAY(基本情報!$C$4)),12)-1,0)&gt;DATE(有給管理簿!$E$10,有給管理簿!$F$10,DAY(基本情報!$C$4)),
                                       0,
                                       EDATE(DATE(YEAR(EDATE($G9,6)),MONTH(基本情報!$C$4),DAY(基本情報!$C$4)),12)-1),
                                   IF($AE9 = 1,
                                       0,
                                       IF($J9-1&lt;=EDATE($G9,18)-1,IF(EDATE($J9,12)-1=EDATE($G9,18)-1,0,EDATE($G9,18)-1),$J9-1)))))),
                   IF($AE9 = 4,
                       IF($J9&gt;DATE(有給管理簿!$E$10,有給管理簿!$F$10,1),
                           0,
                           EDATE($J9,12)-1),
                       IF($AE9 = 3,
                           IF(EOMONTH(DATE(YEAR($G9)+1,MONTH($G9)+6,DAY($G9)-1),0)&lt;DATE(有給管理簿!$E$10,有給管理簿!$F$10,DAY($G9)),
                               IF($J9&gt;DATE(有給管理簿!$E$10,有給管理簿!$F$10,1),
                                   0,
                                   EDATE($J9,12)-1),
                               EDATE(EDATE($G9,6),12)-1),
                           IF($AE9 = 2,
                               IF($J9-1&lt;DATE(有給管理簿!$E$10,有給管理簿!$F$10,DAY(基本情報!$C$4)),
                                   EDATE($J9,12)-1,
                                   $J9-1),
                               IF($AE9 = 1,
                                   IF(EOMONTH($J9,-1)&gt;DATE(有給管理簿!$E$10,有給管理簿!$F$10,DAY($J9)),
                                       0,
                                       IF(EDATE($J9,12)-1&gt;IF(基本情報!$C$12="末",EOMONTH(DATE(有給管理簿!$E$10,有給管理簿!$F$10,1),12)-1,EDATE(DATE(有給管理簿!$E$10,有給管理簿!$F$10,基本情報!$C$12),12)-1),0,EDATE($J9,12)-1)),
                                   IF($W9=0,
                                       0,
                                       IF(AND(OR($V9=4,$V9=5),
                                              IF(ISERROR(MATCH(有給管理簿!$E$10+1,$BQ$1:$CM$1,0)),0,INDEX($BQ$1:$CM9,ROW(),MATCH(有給管理簿!$E$10+1,$BQ$1:$CM$1,0)))=0,
                                              AND(MONTH(EDATE($G9,6))=MONTH(基本情報!$C$4),DAY($G9)=DAY(基本情報!$C$4))=FALSE)=TRUE,
                                           IF(DATE(YEAR(EDATE($G9,6)),MONTH(基本情報!$C$4),DAY(基本情報!$C$4))
                                               &gt;EDATE($G9,6),
                                               IF($W9&lt;DATE(YEAR(EDATE($G9,6))+1,MONTH(基本情報!$C$4),DAY(基本情報!$C$4))-1,
                                                   DATE(YEAR(EDATE($G9,6))+1,MONTH(基本情報!$C$4),DAY(基本情報!$C$4))-1,
                                                   DATE(YEAR($W9),MONTH($W9)+12,DAY($W9))-1),
                                               IF($W9&lt;DATE(YEAR(EDATE($G9,6))+2,MONTH(基本情報!$C$4),DAY(基本情報!$C$4))-1,
                                                   DATE(YEAR(EDATE($G9,6))+2,MONTH(基本情報!$C$4),DAY(基本情報!$C$4))-1,
                                                   DATE(YEAR($W9),MONTH($W9)+12,DAY($W9))-1)),
                                           DATE(YEAR($W9),MONTH($W9)+12,DAY($W9))-1))))))))))</f>
        <v>#N/A</v>
      </c>
      <c r="Y9" s="58" t="e">
        <f>IF(OR($L9&lt;10,
           $W9=0,
           AND($I9&lt;=0.5,有給管理簿!$F$10&lt;$K9),
           $G9&gt;DATE(有給管理簿!$E$10,有給管理簿!$F$10,1),
           AND($W9=DATE(YEAR($G9),MONTH($G9)+6,DAY($G9)),$W9&gt;EOMONTH(DATE(有給管理簿!$E$10,有給管理簿!$F$10,1),0)),
           OR(AND($F9=3,$I9&lt;5.5),AND($F9=4,$I9&lt;3.5))),
    "-",
    IF(DATEDIF($W9,$X9+1,"m")&gt;12,
        IF(DATEDIF($W9,$X9+1,"m")/12*5-INT(DATEDIF($W9,$X9+1,"m")/12*5)&gt;0.5,
          INT(DATEDIF($W9,$X9+1,"m")/12*5)+1,
          INT(DATEDIF($W9,$X9+1,"m")/12*5)+0.5),
        5))</f>
        <v>#N/A</v>
      </c>
      <c r="Z9" s="57">
        <f t="shared" si="0"/>
        <v>46296</v>
      </c>
      <c r="AA9" s="57" t="e">
        <f>IF($AF9 = 4,
       0,
       IF($AF9 = 3,
           IF(EOMONTH(EDATE($G9,6),-1)&gt;DATE(有給管理簿!$E$10,有給管理簿!$F$10,DAY($G9)),
               0,
               EDATE($G9,6)),
           IF($AF9 = 2,
               IF(EOMONTH(DATE(YEAR(EDATE($G9,6)),MONTH(基本情報!$C$4),DAY(基本情報!$C$4)),-1)&gt;DATE(有給管理簿!$E$10,有給管理簿!$F$10,DAY(基本情報!$C$4)),
                   0,
                   DATE(YEAR(EDATE($G9,6))+IF(IF(基本情報!$C$12="末",FALSE,DATE(YEAR(EDATE($G9,6)),MONTH(EDATE($G9,6)),DAY(EDATE($G9,6)))&gt;DATE(YEAR(EDATE($G9,6)),12,基本情報!$C$12)),1,0),
                     MONTH(基本情報!$C$4),DAY(基本情報!$C$4))),
               IF($AF9 = 1,
                   IF(AND($V9&lt;&gt;4,$V9&lt;&gt;5),
                       IF($J9=0,0,IF(EDATE($J9,-12)&lt;=$G9,
                                                 0,
                                                 IF($J9-1&lt;DATE(有給管理簿!$E$10,有給管理簿!$F$10,DAY($J9)),
                                                     $J9,
                                                     EDATE($J9,-12)))),
                       IF($AE9 = 4,
                           0,
                           IF($AE9 = 3,
                               IF(EOMONTH(EDATE(EDATE($G9,6),12)-1,0)&lt;DATE(有給管理簿!$E$10,有給管理簿!$F$10,DAY($G9)),
                                   0,
                                   EDATE($G9,6)),
                               IF($AE9 = 2,
                                   IF(EOMONTH(EDATE(DATE(YEAR(EDATE($G9,6)),MONTH(基本情報!$C$4),DAY(基本情報!$C$4)),12)-1,0)&gt;DATE(有給管理簿!$E$10,有給管理簿!$F$10,DAY(基本情報!$C$4)),
                                       0,
                                       DATE(YEAR(EDATE($G9,6)),MONTH(基本情報!$C$4),DAY(基本情報!$C$4))),
                                   IF($AE9 = 1,
                                       0,
                                       IF($J9=0,0,IF(EDATE($J9,-12)&lt;=EDATE($G9,6),IF($J9=EDATE($G9,6),0,EDATE($G9,6)),EDATE($J9,-12)))))))),
                   IF($AE9 = 4,
                       IF($J9&gt;DATE(有給管理簿!$E$10,有給管理簿!$F$10,DAY(基本情報!$C$4)),
                           0,
                           $J9),
                       IF($AE9 = 3,
                           IF(EOMONTH(DATE(YEAR($G9)+1,MONTH($G9)+6,DAY($G9)-1),0)&lt;DATE(有給管理簿!$E$10,有給管理簿!$F$10,DAY($G9)),
                               IF($J9&gt;DATE(有給管理簿!$E$10,有給管理簿!$F$10,1),
                                   0,
                                   $J9),
                               EDATE($G9,6)),
                           IF($AE9 = 2,
                               IF($J9-1&lt;DATE(有給管理簿!$E$10,有給管理簿!$F$10,DAY(基本情報!$C$4)),
                                   $J9,
                                   IF($J9=0,0,EDATE($J9,-12))),
                               IF($AE9 = 1,
                                   IF(EOMONTH($J9,-1)&gt;DATE(有給管理簿!$E$10,有給管理簿!$F$10,DAY($J9)),
                                       EDATE($J9,-12),
                                       IF($J9&gt;IF(基本情報!$C$12="末",EOMONTH(DATE(有給管理簿!$E$10,有給管理簿!$F$10,1),0),DATE(有給管理簿!$E$10,有給管理簿!$F$10,基本情報!$C$12)),0,$J9)),
                                   IF($W9=0,
                                       0,
                                       IF(AND($H9&gt;0,
                                              $W9=$G9,
                                              $W9&lt;=EOMONTH(DATE(有給管理簿!$E$10,有給管理簿!$F$10,1),0))=TRUE,
                                           $G9,
                                           IF(AND($J9=0,$H9&gt;0),
                                               $G9,
                                               IF(AND(基本情報!$C$3="法定",
                                                      IF(ISNUMBER($K9),EOMONTH(DATE(有給管理簿!$E$10,有給管理簿!$F$10,1),0)&lt;DATE(YEAR($J9),$K9,1),FALSE),
                                                      IF(ISNUMBER($K9),IF(MONTH($W9)&lt;$K9,TRUE,FALSE),FALSE),
                                                     YEAR($J9)=YEAR($W9)),
                                                   DATE(YEAR($W9)-1,MONTH($W9),DAY($W9)),
                                                   IF($W9&gt;EOMONTH(DATE(有給管理簿!$E$10,有給管理簿!$F$10,1),0),0,$W9)))))))))))))</f>
        <v>#N/A</v>
      </c>
      <c r="AB9" s="57" t="e">
        <f>0+(IF($AF9 = 4,
       0,
       IF($AF9 = 3,
           IF(EOMONTH(EDATE($G9,6),-1)&gt;DATE(有給管理簿!$E$10,有給管理簿!$F$10,DAY($G9)),
               0,
               EDATE(EDATE($G9,6),12)-1),
           IF($AF9 = 2,
               IF(EOMONTH(DATE(YEAR(EDATE($G9,6)),MONTH(基本情報!$C$4),DAY(基本情報!$C$4)),-1)&gt;DATE(有給管理簿!$E$10,有給管理簿!$F$10,DAY(基本情報!$C$4)),
                   0,
                   EDATE(DATE(YEAR(EDATE($G9,6))+IF(IF(基本情報!$C$12="末",FALSE,DATE(YEAR(EDATE($G9,6)),MONTH(EDATE($G9,6)),DAY(EDATE($G9,6)))&gt;DATE(YEAR(EDATE($G9,6)),12,基本情報!$C$12)),1,0),
                     MONTH(基本情報!$C$4),DAY(基本情報!$C$4)),12)-1),
               IF($AF9 = 1,
                   IF(AND($V9&lt;&gt;4,$V9&lt;&gt;5),
                       IF($J9=0,0,IF(EDATE($J9,-12)&lt;=$G9,
                                                 0,
                                                 IF($J9-1&lt;DATE(有給管理簿!$E$10,有給管理簿!$F$10,DAY($J9)),
                                                     EDATE($J9,12)-1,
                                                     $J9-1))),
                       IF($AE9 = 4,
                           0,
                           IF($AE9 = 3,
                               IF(EOMONTH(EDATE(EDATE($G9,6),12)-1,0)&lt;DATE(有給管理簿!$E$10,有給管理簿!$F$10,DAY($G9)),
                                   0,
                                   EDATE(EDATE($G9,6),12)-1),
                               IF($AE9 = 2,
                                   IF(EOMONTH(EDATE(DATE(YEAR(EDATE($G9,6)),MONTH(基本情報!$C$4),DAY(基本情報!$C$4)),12)-1,0)&gt;DATE(有給管理簿!$E$10,有給管理簿!$F$10,DAY(基本情報!$C$4)),
                                       0,
                                       EDATE(DATE(YEAR(EDATE($G9,6)),MONTH(基本情報!$C$4),DAY(基本情報!$C$4)),12)-1),
                                   IF($AE9 = 1,
                                       0,
                                       IF($J9-1&lt;=EDATE($G9,18)-1,IF(EDATE($J9,12)-1=EDATE($G9,18)-1,0,EDATE($G9,18)-1),$J9-1)))))),
                   IF($AE9 = 4,
                       IF($J9&gt;DATE(有給管理簿!$E$10,有給管理簿!$F$10,DAY(基本情報!$C$4)),
                           0,
                           EDATE($J9,12)-1),
                       IF($AE9 = 3,
                           IF(EOMONTH(DATE(YEAR($G9)+1,MONTH($G9)+6,DAY($G9)-1),0)&lt;DATE(有給管理簿!$E$10,有給管理簿!$F$10,DAY($G9)),
                               IF($J9&gt;DATE(有給管理簿!$E$10,有給管理簿!$F$10,1),
                                   0,
                                   EDATE($J9,12)-1),
                               EDATE(EDATE($G9,6),12)-1),
                           IF($AE9 = 2,
                               IF($J9-1&lt;DATE(有給管理簿!$E$10,有給管理簿!$F$10,DAY(基本情報!$C$4)),
                                   EDATE($J9,12)-1,
                                   $J9-1),
                               IF($AE9 = 1,
                                   IF(EOMONTH($J9,-1)&gt;DATE(有給管理簿!$E$10,有給管理簿!$F$10,DAY($J9)),
                                       $J9-1,
                                       IF(EDATE($J9,12)-1&gt;IF(基本情報!$C$12="末",EOMONTH(DATE(有給管理簿!$E$10,有給管理簿!$F$10,1),12)-1,EDATE(DATE(有給管理簿!$E$10,有給管理簿!$F$10,基本情報!$C$12),12)-1),0,EDATE($J9,12)-1)),
                                   IF($X9=0,
                                       0,
                                       IF(AND($J9=0,$H9&gt;0),
                                           EOMONTH(DATE(有給管理簿!$E$10,有給管理簿!$F$10,1),0),
                                           IF(AND(基本情報!$C$3="法定",
                                                  IF(ISNUMBER($K9),EOMONTH(DATE(有給管理簿!$E$10,有給管理簿!$F$10,1),0)&lt;DATE(YEAR($J9),$K9,1),FALSE),
                                                  IF(ISNUMBER($K9),MONTH($W9)&lt;$K9,FALSE),
                                                  YEAR($J9)=YEAR($W9)),
                                               DATE(YEAR($X9)-1,MONTH($X9),DAY($X9)),
                                               IF($W9&gt;EOMONTH(DATE(有給管理簿!$E$10,有給管理簿!$F$10,1),0),0,$X9)))))))))))))</f>
        <v>#N/A</v>
      </c>
      <c r="AC9" s="50" t="e">
        <f ca="1">IF($Y9="-",
       "-",
       IF($Y9&lt;=IF(AND($AI9&lt;&gt;"-",$AI9&gt;0),
                              IF(AND($W9&lt;=$AI9,$AI9&lt;=$X9),
                                  SUMIFS(INDIRECT("有給管理簿!R"&amp;MATCH($A9,有給管理簿!$A:$A,0)&amp;"C35:R"&amp;MATCH($A9,有給管理簿!$A:$A,0)&amp;"C2239",0),
                                      有給管理簿!$AI$11:$CHC$11,"&gt;="&amp;$AL9,
                                      有給管理簿!$AI$11:$CHC$11,"&lt;="&amp;EOMONTH(DATE(有給管理簿!$E$10,有給管理簿!$F$10,1),0)),
                                  SUMIFS(INDIRECT("有給管理簿!R"&amp;MATCH($A9,有給管理簿!$A:$A,0)&amp;"C35:R"&amp;MATCH($A9,有給管理簿!$A:$A,0)&amp;"C2239",0),
                                      有給管理簿!$AI$11:$CHC$11,"&gt;="&amp;$AA9,
                                      有給管理簿!$AI$11:$CHC$11,"&lt;="&amp;EOMONTH(DATE(有給管理簿!$E$10,有給管理簿!$F$10,1),0))),
                              SUMIFS(INDIRECT("有給管理簿!R"&amp;MATCH($A9,有給管理簿!$A:$A,0)&amp;"C35:R"&amp;MATCH($A9,有給管理簿!$A:$A,0)&amp;"C2239",0),
                                  有給管理簿!$AI$11:$CHC$11,"&gt;="&amp;$AA9,
                                  有給管理簿!$AI$11:$CHC$11,"&lt;="&amp;EOMONTH(DATE(有給管理簿!$E$10,有給管理簿!$F$10,1),0))),
           "OK",
           $Y9 - IF(AND($AI9&lt;&gt;"-",$AI9&gt;0),
                           IF(AND($W9&lt;=$AI9,$AI9&lt;=$X9),
                               SUMIFS(INDIRECT("有給管理簿!R"&amp;MATCH($A9,有給管理簿!$A:$A,0)&amp;"C35:R"&amp;MATCH($A9,有給管理簿!$A:$A,0)&amp;"C2239",0),
                                   有給管理簿!$AI$11:$CHC$11,"&gt;="&amp;$AL9,
                                   有給管理簿!$AI$11:$CHC$11,"&lt;="&amp;EOMONTH(DATE(有給管理簿!$E$10,有給管理簿!$F$10,1),0)),
                               SUMIFS(INDIRECT("有給管理簿!R"&amp;MATCH($A9,有給管理簿!$A:$A,0)&amp;"C35:R"&amp;MATCH($A9,有給管理簿!$A:$A,0)&amp;"C2239",0),
                                   有給管理簿!$AI$11:$CHC$11,"&gt;="&amp;$AA9,
                                   有給管理簿!$AI$11:$CHC$11,"&lt;="&amp;EOMONTH(DATE(有給管理簿!$E$10,有給管理簿!$F$10,1),0))),
                           SUMIFS(INDIRECT("有給管理簿!R"&amp;MATCH($A9,有給管理簿!$A:$A,0)&amp;"C35:R"&amp;MATCH($A9,有給管理簿!$A:$A,0)&amp;"C2239",0),
                               有給管理簿!$AI$11:$CHC$11,"&gt;="&amp;$AA9,
                               有給管理簿!$AI$11:$CHC$11,"&lt;="&amp;EOMONTH(DATE(有給管理簿!$E$10,有給管理簿!$F$10,1),0)))))</f>
        <v>#N/A</v>
      </c>
      <c r="AE9" s="19">
        <f>IF(ISERROR(INDEX($BQ9:$CN9,1,MATCH(有給管理簿!$E$10-1,社員情報!$BQ$1:$CN$1,0))),"",INDEX($BQ9:$CN9,1,MATCH(有給管理簿!$E$10-1,$BQ$1:$CN$1,0)))</f>
        <v>0</v>
      </c>
      <c r="AF9" s="19" t="e">
        <f>INDEX($BQ9:$CN9,1,MATCH(有給管理簿!$E$10,$BQ$1:$CN$1,0))</f>
        <v>#N/A</v>
      </c>
      <c r="AI9" s="30" t="s">
        <v>201</v>
      </c>
      <c r="AJ9" s="19" t="s">
        <v>201</v>
      </c>
      <c r="AK9" s="19" t="s">
        <v>201</v>
      </c>
      <c r="AL9" s="30">
        <f>IF($AI9="-",
       0,
       IF(AND($V9&lt;&gt;3,$AI9&lt;EDATE($G9,6))=TRUE,
           IF(AND(基本情報!$C$3="一斉",基本情報!$C$7="-"),
               $AI9,
               IF(OR($V9=6,$V9=7),
                       IF(AND(DATE(YEAR($G9),MONTH(基本情報!$C$4),DAY(基本情報!$C$4))&lt;=$G9,
                             $G9&lt;DATE(YEAR($G9),MONTH(基本情報!$C$7),DAY(基本情報!$C$7))),
                           DATE(YEAR($G9),MONTH(基本情報!$C$7),DAY(基本情報!$C$7)),
                           DATE(YEAR($G9),MONTH(基本情報!$C$4),DAY(基本情報!$C$4))),
                   EDATE($G9,6))),
           $AI9))</f>
        <v>0</v>
      </c>
      <c r="AM9" s="30">
        <f>IF($AI9="-",
    0,
    IF(AND(基本情報!$C$3="一斉",基本情報!$C$7="-",$AI9&lt;EDATE($G9,6)),
        EDATE($G9,6),
        IF(OR($V9=4,$V9=5)=TRUE,
            IF(DATE(YEAR(EDATE($G9,6)),MONTH(基本情報!$C$4),DAY(基本情報!$C$4))
              &gt;EDATE($G9,6),
                IF(OR($W9&lt;DATE(YEAR(EDATE($G9,6))+1,MONTH(基本情報!$C$4),DAY(基本情報!$C$4))-1,YEAR($AI9)=YEAR(EDATE($G9,6))),
                    DATE(YEAR(EDATE($G9,6))+1,MONTH(基本情報!$C$4),DAY(基本情報!$C$4))-1,
                    IF($AI9&gt;=DATE(YEAR($AI9),MONTH($Z9),DAY($Z9)),
                        DATE(YEAR($AI9)+1,MONTH($Z9),DAY($Z9))-1,
                        DATE(YEAR($AI9),MONTH($Z9),DAY($Z9))-1)),
                IF($W9&lt;DATE(YEAR(EDATE($G9,6))+2,MONTH(基本情報!$C$4),DAY(基本情報!$C$4))-1,
                    DATE(YEAR(EDATE($G9,6))+2,MONTH(基本情報!$C$4),DAY(基本情報!$C$4))-1,
                    IF($AI9&gt;=DATE(YEAR($AI9),MONTH($Z9),DAY($Z9)),
                        DATE(YEAR($AI9)+1,MONTH($Z9),DAY($Z9))-1,
                        DATE(YEAR($AI9),MONTH($Z9),DAY($Z9))-1))),
            IF($AI9&gt;=DATE(YEAR($AI9),MONTH($Z9),DAY($Z9)),
                DATE(YEAR($AI9)+1,MONTH($Z9),DAY($Z9))-1,
                DATE(YEAR($AI9),MONTH($Z9),DAY($Z9))-1))))</f>
        <v>0</v>
      </c>
      <c r="AN9" s="28">
        <f>IF($AI9="-",
       0,
       IF(AND(OR(基本情報!$C$3="法定",AND(基本情報!$C$3="一斉",EDATE($G9,6))),$K9&lt;MONTH($J9)),
           YEAR($AM9)+1,
           IF(YEAR($AM9)=YEAR($AM9+1),
               YEAR($AM9),
               YEAR($AM9)+1)
             -IF(AND(OR($V9=4,$V9=5),EDATE($G9,6)&lt;=$AI9,$AI9&lt;IF(EDATE($G9,6)&gt;=DATE(YEAR(EDATE($G9,6)),MONTH(基本情報!$C$4),DAY(基本情報!$C$4)),
                                                                                 DATE(YEAR(EDATE($G9,6))+1,MONTH(基本情報!$C$4),DAY(基本情報!$C$4)),
                                                                                 DATE(YEAR(EDATE($G9,6)),MONTH(基本情報!$C$4),DAY(基本情報!$C$4)))),
                 1,
                 0)))</f>
        <v>0</v>
      </c>
      <c r="AO9" s="19">
        <f ca="1">IF(ISERROR(MATCH($A9,有給管理簿!$A:$A,0))=TRUE,
       0,
       SUMIFS(INDIRECT("有給管理簿!R" &amp; MATCH($A9,有給管理簿!$A:$A,0) &amp; "C35:R" &amp; MATCH($A9,有給管理簿!$A:$A,0) &amp; "C2239",0),
           有給管理簿!$AI$11:$CHC$11,"&gt;="&amp;$AL9,
           有給管理簿!$AI$11:$CHC$11,"&lt;="&amp;IF(AND($AL9&lt;=EOMONTH(DATE(有給管理簿!$E$10,有給管理簿!$F$10,1),0),
                                                                                                EOMONTH(DATE(有給管理簿!$E$10,有給管理簿!$F$10,1),0)&lt;=$AM9)=TRUE,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IF(EOMONTH(DATE(有給管理簿!$E$10,有給管理簿!$F$10,1),0)&lt;$AL9,
                                                                                EOMONTH(DATE(有給管理簿!$E$10,有給管理簿!$F$10,1),0),
                                                                                $AM9))))</f>
        <v>0</v>
      </c>
      <c r="AP9" s="19">
        <f>IF($AI9="-",
    0,
    IF(HLOOKUP(IF(DATE(YEAR($AM9)-1,MONTH($AM9),DAY($AM9))+1&lt;$G9,
        0,
        IF(基本情報!$C$3="法定",
            IF($H9&gt;=10,
                DATEDIF($G9,DATE(YEAR($AM9)-1,MONTH($AM9),DAY($AM9))+1,"m")/12+0.5,
                DATEDIF($G9,DATE(YEAR($AM9)-1,MONTH($AM9),DAY($AM9))+1,"m")/12),
            IF(AND(基本情報!$C$7&lt;&gt;"-",基本情報!$C$7&gt;0)=TRUE,
                DATEDIF($G9,DATE(YEAR($AM9)-1,MONTH($AM9),DAY($AM9))+1,"m")/12+0.5,
                IF(DATE(YEAR($G9),MONTH($G9)+6,DAY($G9))
                  &gt;=DATE(有給管理簿!$E$10,MONTH(基本情報!$C$4),DAY(基本情報!$C$4)),
                    DATEDIF($G9,DATE(YEAR($AM9)-1,MONTH($AM9),DAY($AM9))+1,"m")/12
                      +IF(DATE(YEAR($G9),MONTH($G9)+6,DAY($G9))&lt;DATE(有給管理簿!$E$10,MONTH(基本情報!$C$4),DAY(基本情報!$C$4)),1.5,0.5),
                    DATEDIF($G9,DATE(YEAR($AM9)-1,MONTH($AM9),DAY($AM9))+1,"m")/12
                      +IF(DATE(YEAR($G9),MONTH($G9)+6,DAY($G9))
                        =DATE(YEAR(DATE(YEAR($G9),MONTH($G9)+6,DAY($G9))),MONTH(基本情報!$C$4),DAY(基本情報!$C$4)),0,1))))),
           付与日数一覧!$O$3:$W$8,2+$F9,1)&lt;IF(基本情報!$C$10=TRUE,
                                                                                IF(($AJ9-$AK9)&lt;$AO9,0,($AJ9-$AK9)-$AO9),
                                                                                IF($AJ9&lt;$AO9,0,IF($AK9&gt;$AO9,$AJ9-$AO9-($AK9-$AO9),$AJ9-$AO9))),
      HLOOKUP(IF(DATE(YEAR($AM9)-1,MONTH($AM9),DAY($AM9))+1&lt;$G9,
          0,
          IF(基本情報!$C$3="法定",
              IF($H9&gt;=10,
                  DATEDIF($G9,DATE(YEAR($AM9)-1,MONTH($AM9),DAY($AM9))+1,"m")/12+0.5,
                  DATEDIF($G9,DATE(YEAR($AM9)-1,MONTH($AM9),DAY($AM9))+1,"m")/12),
              IF(AND(基本情報!$C$7&lt;&gt;"-",基本情報!$C$7&gt;0)=TRUE,
                  DATEDIF($G9,DATE(YEAR($AM9)-1,MONTH($AM9),DAY($AM9))+1,"m")/12+0.5,
                  IF(DATE(YEAR($G9),MONTH($G9)+6,DAY($G9))
                    &gt;=DATE(有給管理簿!$E$10,MONTH(基本情報!$C$4),DAY(基本情報!$C$4)),
                      DATEDIF($G9,DATE(YEAR($AM9)-1,MONTH($AM9),DAY($AM9))+1,"m")/12
                        +IF(DATE(YEAR($G9),MONTH($G9)+6,DAY($G9))&lt;DATE(有給管理簿!$E$10,MONTH(基本情報!$C$4),DAY(基本情報!$C$4)),1.5,0.5),
                      DATEDIF($G9,DATE(YEAR($AM9)-1,MONTH($AM9),DAY($AM9))+1,"m")/12
                        +IF(DATE(YEAR($G9),MONTH($G9)+6,DAY($G9))
                          =DATE(YEAR(DATE(YEAR($G9),MONTH($G9)+6,DAY($G9))),MONTH(基本情報!$C$4),DAY(基本情報!$C$4)),0,1))))),
          付与日数一覧!$O$3:$W$8,2+$F9,1),
      IF(基本情報!$C$10=TRUE,
        IF(($AJ9-$AK9)&lt;$AO9,0,($AJ9-$AK9)-$AO9),
        IF($AJ9&lt;$AO9,0,IF($AK9&gt;$AO9,$AJ9-$AO9-($AK9-$AO9),$AJ9-$AO9)))))</f>
        <v>0</v>
      </c>
      <c r="AQ9" s="19">
        <f>IF(OR(IF(ISERROR(INDEX($BQ$1:$CM9,ROW(),MATCH(IF(INDEX($BQ$1:$CM9,ROW(),MATCH(AQ$1,$BQ$1:$CM$1,0)+1)&gt;DATE(AQ$1,12,IF(基本情報!$C$12="末",31,基本情報!$C$12)),AQ$1-1,AQ$1),$BQ$1:$CM$1,0))),
                  0,
                  INDEX($BQ$1:$CM9,ROW(),MATCH(IF(INDEX($BQ$1:$CM9,ROW(),MATCH(AQ$1,$BQ$1:$CM$1,0)+1)&gt;DATE(AQ$1,12,IF(基本情報!$C$12="末",31,基本情報!$C$12)),AQ$1-1,AQ$1),$BQ$1:$CM$1,0)))=1,
              INDEX($BQ$1:$CM9,ROW(),MATCH(AQ$1,$BQ$1:$CM$1,0))=3,
              INDEX($BQ$1:$CM9,ROW(),MATCH(AQ$1,$BQ$1:$CM$1,0))=4),
     0,
     IF(AND($V9&lt;&gt;3,$V9&lt;&gt;6,$V9&lt;&gt;7,
         AQ$1 =YEAR($G9),
         AND(基本情報!$C$3="一斉",$G9&lt;=DATE(AQ$1,MONTH(基本情報!$C$4),DAY(基本情報!$C$4)),
                                                                   DATE(AQ$1,MONTH(基本情報!$C$4),DAY(基本情報!$C$4))&lt;DATE(YEAR($G9),MONTH($G9)+6,DAY($G9)))),
       HLOOKUP(IF(AQ$1=YEAR(DATE(YEAR($G9),MONTH($G9)+6,DAY($G9))),0.5,0)
                            -IF(基本情報!$C$12="末",
                                0,
                                IF(AND(基本情報!$C$3="一斉",EDATE($G9,6)=DATE(AQ$1,MONTH(EDATE($G9,6)),DAY(EDATE($G9,6))),MONTH(EDATE($G9,6))=12,DAY(EDATE($G9,6))&gt;IF(基本情報!$C$12="末",DAY(EDATE($G9,6)),基本情報!$C$12)),1,0)),
         付与日数一覧!$O$3:$W$8,2+$F9,1),
       HLOOKUP(IF(AND($V9&lt;&gt;3,$V9&lt;&gt;6,$V9&lt;&gt;7,AQ$1&lt;YEAR(DATE(YEAR($G9),MONTH($G9)+6,DAY($G9)))),
                              0,
                              IF(AND(基本情報!$C$3="一斉",
                                     OR(AND(基本情報!$C$7="-",DATE(AQ$1,MONTH(基本情報!$C$4),DAY(基本情報!$C$4))&lt;$G9),
                                       AND(基本情報!$C$7&lt;&gt;"-",基本情報!$C$7&gt;0,DATE(AQ$1,MONTH($J9),DAY($J9))&lt;$G9)),
                                     AND(MONTH(EDATE($G9,6))=12,DAY(EDATE($G9,6))&gt;IF(基本情報!$C$12="末",DAY(EOMONTH(EDATE($G9,6),0)),基本情報!$C$12))=FALSE)=TRUE,
                                  IF(AND(基本情報!$C$3="一斉",基本情報!$C$7="-",DATE(AQ$1,MONTH(基本情報!$C$4),DAY(基本情報!$C$4))&lt;$G9),0.5,0),
                                  IF(基本情報!$C$3="法定",
                                      IF($H9&gt;=10,
                                          IF($G9&gt;DATE(AQ$1,MONTH($J9),DAY($J9)),0,DATEDIF($G9,DATE(AQ$1,MONTH($J9),DAY($J9)),"m")/12+0.5),
                                          DATEDIF($G9,DATE(AQ$1,MONTH($J9),DAY($J9)),"m")/12)
                                        -IF($K9&lt;MONTH($J9),1,0),
                                      IF(AND(基本情報!$C$7&lt;&gt;"-",基本情報!$C$7&gt;0)=TRUE,
                                          IF(DATE(AQ$1,MONTH($J9),DAY($J9))&lt;$G9,0,DATEDIF($G9,DATE(AQ$1,MONTH($J9),DAY($J9)),"m")/12+0.5),
                                          IF(DATE(YEAR($G9),MONTH($G9)+6,DAY($G9))&gt;=DATE(AQ$1,MONTH(基本情報!$C$4),DAY(基本情報!$C$4)),
                                              DATEDIF($G9,IF($G9&lt;DATE(AQ$1,MONTH($J9),DAY($J9)),DATE(AQ$1,MONTH($J9),DAY($J9)),DATE(AQ$1+1,MONTH($J9),DAY($J9))),"m")/12
                                                +IF(DATE(YEAR($G9),MONTH($G9)+6,DAY($G9))&lt;DATE(AQ$1,MONTH(基本情報!$C$4),DAY(基本情報!$C$4)),1.5,0.5),
                                              DATEDIF($G9,DATE(AQ$1,MONTH(基本情報!$C$4),DAY(基本情報!$C$4)),"m")/12
                                                +IF(DATE(YEAR($G9),MONTH($G9)+6,DAY($G9))
                                                  =DATE(YEAR(DATE(YEAR($G9),MONTH($G9)+6,DAY($G9))),MONTH(基本情報!$C$4),DAY(基本情報!$C$4)),0,1)))
                                        -IF(基本情報!$C$12="末",
                                               0,
                                               IF(AND(EDATE($G9,6)=DATE(AQ$1,MONTH(EDATE($G9,6)),DAY(EDATE($G9,6))),MONTH(EDATE($G9,6))=12,DAY(EDATE($G9,6))&gt;基本情報!$C$12),1,0))))),
         付与日数一覧!$O$3:$W$8,2+$F9,1)))
  +IF(OR(INDEX($BQ$1:$CM9,ROW(),MATCH(AQ$1,$BQ$1:$CM$1,0))=2,INDEX($BQ$1:$CM9,ROW(),MATCH(AQ$1,$BQ$1:$CM$1,0))=4),0,IF(基本情報!$C$3="一斉",
      IF(AND(基本情報!$C$7&lt;&gt;"-",基本情報!$C$7&gt;0)=FALSE,
          IF(OR(AQ$1=YEAR(DATE(YEAR($G9),MONTH($G9)+6,DAY($G9))),
                 IF(基本情報!$C$12="末",
                     FALSE,
                     AQ$1=IF(DATE(YEAR($G9),MONTH($G9)+6,DAY($G9))&gt;DATE(YEAR(DATE(YEAR($G9),MONTH($G9)+6,DAY($G9))),12,基本情報!$C$12),
                                  YEAR(DATE(YEAR($G9),MONTH($G9)+6,DAY($G9)))+1,
                                  YEAR(DATE(YEAR($G9),MONTH($G9)+6,DAY($G9)))))),
              IF(DATE(AQ$1,MONTH(基本情報!$C$4),DAY(基本情報!$C$4))&gt;DATE(YEAR($G9),MONTH($G9)+6,DAY($G9)),
                  HLOOKUP(0.5,付与日数一覧!$O$3:$W$8,2+$F9,1),
                  0),
              0),
          0),
      0))</f>
        <v>14</v>
      </c>
      <c r="AR9" s="19">
        <f>IF(AQ$1=$AN9,$AP9,IF(AQ$1=有給管理簿!$AH$1,0,AP9) )</f>
        <v>0</v>
      </c>
      <c r="AS9" s="19">
        <f ca="1">IF(ISERROR(MATCH($A9,有給管理簿!$A:$A,0)),
    0,
    SUMIFS(INDIRECT("有給管理簿!R" &amp; MATCH($A9,有給管理簿!$A:$A,0) &amp; "C35:R" &amp; MATCH($A9,有給管理簿!$A:$A,0) &amp; "C2239",0),
      有給管理簿!$AI$11:$CHC$11,"&gt;="&amp;IF(OR(AND($V9&lt;&gt;3,$V9&lt;&gt;6,$V9&lt;&gt;7,
                                                                                MONTH(DATE(YEAR($G9),MONTH($G9)+6,DAY($G9)))&lt;=MONTH($Z9),
                                                                                DATE(AQ$1,MONTH($Z9),DAY($Z9))&lt;DATE(YEAR($G9),MONTH($G9)+6,DAY($G9))),
                                                                          AND($V9&lt;&gt;3,$V9&lt;&gt;6,$V9&lt;&gt;7,
                                                                            AQ$1=YEAR(DATE(YEAR($G9),MONTH($G9)+6,DAY($G9))),
                                                                            DATE(AQ$1,MONTH($Z9),DAY($Z9))&gt;DATE(YEAR($G9),MONTH($G9)+6,DAY($G9)))),
                                                                       DATE(YEAR($G9),MONTH($G9)+6,DAY($G9)),
                                                                       IF(AND($V9&lt;&gt;3,$V9&lt;&gt;6,$V9&lt;&gt;7,
                                                                              DATE(YEAR($G9),MONTH($G9)+6,DAY($G9))&gt;=DATE(AQ$1,MONTH($Z9),DAY($Z9))),
                                                                           DATE(YEAR($G9),MONTH($G9)+6,DAY($G9)),
                                                                           DATE(AQ$1,MONTH($Z9),DAY($Z9)))),
      有給管理簿!$AI$11:$CHC$11,"&lt;="&amp;IF(DATE(AQ$1+1,MONTH($Z9),DAY($Z9))-1&gt;EOMONTH(DATE(有給管理簿!$E$10,有給管理簿!$F$10,1),0),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DATE(AQ$1+1,MONTH($Z9),DAY($Z9))-1)))</f>
        <v>0</v>
      </c>
      <c r="AT9" s="19">
        <f ca="1">IF(AQ$1+2=$AN9,
       $AK9,
       IF(AQ$1+1=$AN9,
           $AP9,
           IF(AQ9&lt;IF(基本情報!$C$10=TRUE,
                                 IF(AQ9&lt;AS9,0,AQ9-AS9),
                                 IF(AND(基本情報!$C$3="一斉",基本情報!$C$7="-",EDATE($G9,6)&lt;DATE(YEAR(EDATE($G9,6)),MONTH(基本情報!$C$4),DAY(基本情報!$C$4)),
                                       EDATE($G9,6)&lt;=$AI9,$AI9&lt;DATE(YEAR(EDATE($G9,6)),MONTH(基本情報!$C$4),DAY(基本情報!$C$4)),AQ$1=YEAR(EDATE($G9,6))),
                                     $AJ9-$AO9+HLOOKUP(1.5,付与日数一覧!$O$3:$W$8,2+$F9,1),
                                     IF(SUM(AQ9,AR9)&lt;AS9,
                                         0,
                                         SUM(AQ9,AR9)-AS9))),
               IF(AND(基本情報!$C$3="一斉",基本情報!$C$7="-",EDATE($G9,6)&lt;DATE(YEAR(EDATE($G9,6)),MONTH(基本情報!$C$4),DAY(基本情報!$C$4)),
                      AND(ISERROR(MATCH(AQ$1,$BQ$1:$CN$1,0))=FALSE,
                        OR(INDEX($BQ$1:$CN9,ROW(),MATCH(AQ$1,$BQ$1:$CN$1,0))=2,INDEX($BQ$1:$CN9,ROW(),MATCH(AQ$1,$BQ$1:$CN$1,0))=3,INDEX($BQ$1:$CN9,ROW(),MATCH(AQ$1,$BQ$1:$CN$1,0))=4))),
                   AP9,
                   AQ9),
               IF(基本情報!$C$10=TRUE,
                   IF(AQ9&lt;AS9,0,AQ9-AS9),
                   IF(AND(基本情報!$C$3="一斉",基本情報!$C$7="-",EDATE($G9,6)&lt;DATE(YEAR(EDATE($G9,6)),MONTH(基本情報!$C$4),DAY(基本情報!$C$4)),
                       EDATE($G9,6)&lt;=$AI9,$AI9&lt;DATE(YEAR(EDATE($G9,6)),MONTH(基本情報!$C$4),DAY(基本情報!$C$4)),AQ$1=YEAR(EDATE($G9,6))),
                           $AJ9-$AO9+HLOOKUP(1.5,付与日数一覧!$O$3:$W$8,2+$F9,1),
                           IF(SUM(AQ9,AR9)&lt;AS9,
                               0,
                               SUM(AQ9,AR9)-AS9))))))</f>
        <v>14</v>
      </c>
      <c r="AU9" s="19">
        <f>IF(OR(IF(ISERROR(INDEX($BQ$1:$CM9,ROW(),MATCH(IF(INDEX($BQ$1:$CM9,ROW(),MATCH(AU$1,$BQ$1:$CM$1,0)+1)&gt;DATE(AU$1,12,IF(基本情報!$C$12="末",31,基本情報!$C$12)),AU$1-1,AU$1),$BQ$1:$CM$1,0))),
                  0,
                  INDEX($BQ$1:$CM9,ROW(),MATCH(IF(INDEX($BQ$1:$CM9,ROW(),MATCH(AU$1,$BQ$1:$CM$1,0)+1)&gt;DATE(AU$1,12,IF(基本情報!$C$12="末",31,基本情報!$C$12)),AU$1-1,AU$1),$BQ$1:$CM$1,0)))=1,
              INDEX($BQ$1:$CM9,ROW(),MATCH(AU$1,$BQ$1:$CM$1,0))=3,
              INDEX($BQ$1:$CM9,ROW(),MATCH(AU$1,$BQ$1:$CM$1,0))=4),
     0,
     IF(AND($V9&lt;&gt;3,$V9&lt;&gt;6,$V9&lt;&gt;7,
         AU$1 =YEAR($G9),
         AND(基本情報!$C$3="一斉",$G9&lt;=DATE(AU$1,MONTH(基本情報!$C$4),DAY(基本情報!$C$4)),
                                                                   DATE(AU$1,MONTH(基本情報!$C$4),DAY(基本情報!$C$4))&lt;DATE(YEAR($G9),MONTH($G9)+6,DAY($G9)))),
       HLOOKUP(IF(AU$1=YEAR(DATE(YEAR($G9),MONTH($G9)+6,DAY($G9))),0.5,0)
                            -IF(基本情報!$C$12="末",
                                0,
                                IF(AND(基本情報!$C$3="一斉",EDATE($G9,6)=DATE(AU$1,MONTH(EDATE($G9,6)),DAY(EDATE($G9,6))),MONTH(EDATE($G9,6))=12,DAY(EDATE($G9,6))&gt;IF(基本情報!$C$12="末",DAY(EDATE($G9,6)),基本情報!$C$12)),1,0)),
         付与日数一覧!$O$3:$W$8,2+$F9,1),
       HLOOKUP(IF(AND($V9&lt;&gt;3,$V9&lt;&gt;6,$V9&lt;&gt;7,AU$1&lt;YEAR(DATE(YEAR($G9),MONTH($G9)+6,DAY($G9)))),
                              0,
                              IF(AND(基本情報!$C$3="一斉",
                                     OR(AND(基本情報!$C$7="-",DATE(AU$1,MONTH(基本情報!$C$4),DAY(基本情報!$C$4))&lt;$G9),
                                       AND(基本情報!$C$7&lt;&gt;"-",基本情報!$C$7&gt;0,DATE(AU$1,MONTH($J9),DAY($J9))&lt;$G9)),
                                     AND(MONTH(EDATE($G9,6))=12,DAY(EDATE($G9,6))&gt;IF(基本情報!$C$12="末",DAY(EOMONTH(EDATE($G9,6),0)),基本情報!$C$12))=FALSE)=TRUE,
                                  IF(AND(基本情報!$C$3="一斉",基本情報!$C$7="-",DATE(AU$1,MONTH(基本情報!$C$4),DAY(基本情報!$C$4))&lt;$G9),0.5,0),
                                  IF(基本情報!$C$3="法定",
                                      IF($H9&gt;=10,
                                          IF($G9&gt;DATE(AU$1,MONTH($J9),DAY($J9)),0,DATEDIF($G9,DATE(AU$1,MONTH($J9),DAY($J9)),"m")/12+0.5),
                                          DATEDIF($G9,DATE(AU$1,MONTH($J9),DAY($J9)),"m")/12)
                                        -IF($K9&lt;MONTH($J9),1,0),
                                      IF(AND(基本情報!$C$7&lt;&gt;"-",基本情報!$C$7&gt;0)=TRUE,
                                          IF(DATE(AU$1,MONTH($J9),DAY($J9))&lt;$G9,0,DATEDIF($G9,DATE(AU$1,MONTH($J9),DAY($J9)),"m")/12+0.5),
                                          IF(DATE(YEAR($G9),MONTH($G9)+6,DAY($G9))&gt;=DATE(AU$1,MONTH(基本情報!$C$4),DAY(基本情報!$C$4)),
                                              DATEDIF($G9,IF($G9&lt;DATE(AU$1,MONTH($J9),DAY($J9)),DATE(AU$1,MONTH($J9),DAY($J9)),DATE(AU$1+1,MONTH($J9),DAY($J9))),"m")/12
                                                +IF(DATE(YEAR($G9),MONTH($G9)+6,DAY($G9))&lt;DATE(AU$1,MONTH(基本情報!$C$4),DAY(基本情報!$C$4)),1.5,0.5),
                                              DATEDIF($G9,DATE(AU$1,MONTH(基本情報!$C$4),DAY(基本情報!$C$4)),"m")/12
                                                +IF(DATE(YEAR($G9),MONTH($G9)+6,DAY($G9))
                                                  =DATE(YEAR(DATE(YEAR($G9),MONTH($G9)+6,DAY($G9))),MONTH(基本情報!$C$4),DAY(基本情報!$C$4)),0,1)))
                                        -IF(基本情報!$C$12="末",
                                               0,
                                               IF(AND(EDATE($G9,6)=DATE(AU$1,MONTH(EDATE($G9,6)),DAY(EDATE($G9,6))),MONTH(EDATE($G9,6))=12,DAY(EDATE($G9,6))&gt;基本情報!$C$12),1,0))))),
         付与日数一覧!$O$3:$W$8,2+$F9,1)))
  +IF(OR(INDEX($BQ$1:$CM9,ROW(),MATCH(AU$1,$BQ$1:$CM$1,0))=2,INDEX($BQ$1:$CM9,ROW(),MATCH(AU$1,$BQ$1:$CM$1,0))=4),0,IF(基本情報!$C$3="一斉",
      IF(AND(基本情報!$C$7&lt;&gt;"-",基本情報!$C$7&gt;0)=FALSE,
          IF(OR(AU$1=YEAR(DATE(YEAR($G9),MONTH($G9)+6,DAY($G9))),
                 IF(基本情報!$C$12="末",
                     FALSE,
                     AU$1=IF(DATE(YEAR($G9),MONTH($G9)+6,DAY($G9))&gt;DATE(YEAR(DATE(YEAR($G9),MONTH($G9)+6,DAY($G9))),12,基本情報!$C$12),
                                  YEAR(DATE(YEAR($G9),MONTH($G9)+6,DAY($G9)))+1,
                                  YEAR(DATE(YEAR($G9),MONTH($G9)+6,DAY($G9)))))),
              IF(DATE(AU$1,MONTH(基本情報!$C$4),DAY(基本情報!$C$4))&gt;DATE(YEAR($G9),MONTH($G9)+6,DAY($G9)),
                  HLOOKUP(0.5,付与日数一覧!$O$3:$W$8,2+$F9,1),
                  0),
              0),
          0),
      0))</f>
        <v>16</v>
      </c>
      <c r="AV9" s="19">
        <f ca="1">IF(AU$1=$AN9,$AP9,IF(AU$1=有給管理簿!$AH$1,0,AT9) )</f>
        <v>14</v>
      </c>
      <c r="AW9" s="19">
        <f ca="1">IF(ISERROR(MATCH($A9,有給管理簿!$A:$A,0)),
    0,
    SUMIFS(INDIRECT("有給管理簿!R" &amp; MATCH($A9,有給管理簿!$A:$A,0) &amp; "C35:R" &amp; MATCH($A9,有給管理簿!$A:$A,0) &amp; "C2239",0),
      有給管理簿!$AI$11:$CHC$11,"&gt;="&amp;IF(OR(AND($V9&lt;&gt;3,$V9&lt;&gt;6,$V9&lt;&gt;7,
                                                                                MONTH(DATE(YEAR($G9),MONTH($G9)+6,DAY($G9)))&lt;=MONTH($Z9),
                                                                                DATE(AU$1,MONTH($Z9),DAY($Z9))&lt;DATE(YEAR($G9),MONTH($G9)+6,DAY($G9))),
                                                                          AND($V9&lt;&gt;3,$V9&lt;&gt;6,$V9&lt;&gt;7,
                                                                            AU$1=YEAR(DATE(YEAR($G9),MONTH($G9)+6,DAY($G9))),
                                                                            DATE(AU$1,MONTH($Z9),DAY($Z9))&gt;DATE(YEAR($G9),MONTH($G9)+6,DAY($G9)))),
                                                                       DATE(YEAR($G9),MONTH($G9)+6,DAY($G9)),
                                                                       IF(AND($V9&lt;&gt;3,$V9&lt;&gt;6,$V9&lt;&gt;7,
                                                                              DATE(YEAR($G9),MONTH($G9)+6,DAY($G9))&gt;=DATE(AU$1,MONTH($Z9),DAY($Z9))),
                                                                           DATE(YEAR($G9),MONTH($G9)+6,DAY($G9)),
                                                                           DATE(AU$1,MONTH($Z9),DAY($Z9)))),
      有給管理簿!$AI$11:$CHC$11,"&lt;="&amp;IF(DATE(AU$1+1,MONTH($Z9),DAY($Z9))-1&gt;EOMONTH(DATE(有給管理簿!$E$10,有給管理簿!$F$10,1),0),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DATE(AU$1+1,MONTH($Z9),DAY($Z9))-1)))</f>
        <v>0</v>
      </c>
      <c r="AX9" s="19">
        <f ca="1">IF(AU$1+2=$AN9,
       $AK9,
       IF(AU$1+1=$AN9,
           $AP9,
           IF(AU9&lt;IF(基本情報!$C$10=TRUE,
                                 IF(AU9&lt;AW9,0,AU9-AW9),
                                 IF(AND(基本情報!$C$3="一斉",基本情報!$C$7="-",EDATE($G9,6)&lt;DATE(YEAR(EDATE($G9,6)),MONTH(基本情報!$C$4),DAY(基本情報!$C$4)),
                                       EDATE($G9,6)&lt;=$AI9,$AI9&lt;DATE(YEAR(EDATE($G9,6)),MONTH(基本情報!$C$4),DAY(基本情報!$C$4)),AU$1=YEAR(EDATE($G9,6))),
                                     $AJ9-$AO9+HLOOKUP(1.5,付与日数一覧!$O$3:$W$8,2+$F9,1),
                                     IF(SUM(AU9,AV9)&lt;AW9,
                                         0,
                                         SUM(AU9,AV9)-AW9))),
               IF(AND(基本情報!$C$3="一斉",基本情報!$C$7="-",EDATE($G9,6)&lt;DATE(YEAR(EDATE($G9,6)),MONTH(基本情報!$C$4),DAY(基本情報!$C$4)),
                      AND(ISERROR(MATCH(AU$1,$BQ$1:$CN$1,0))=FALSE,
                        OR(INDEX($BQ$1:$CN9,ROW(),MATCH(AU$1,$BQ$1:$CN$1,0))=2,INDEX($BQ$1:$CN9,ROW(),MATCH(AU$1,$BQ$1:$CN$1,0))=3,INDEX($BQ$1:$CN9,ROW(),MATCH(AU$1,$BQ$1:$CN$1,0))=4))),
                   AT9,
                   AU9),
               IF(基本情報!$C$10=TRUE,
                   IF(AU9&lt;AW9,0,AU9-AW9),
                   IF(AND(基本情報!$C$3="一斉",基本情報!$C$7="-",EDATE($G9,6)&lt;DATE(YEAR(EDATE($G9,6)),MONTH(基本情報!$C$4),DAY(基本情報!$C$4)),
                       EDATE($G9,6)&lt;=$AI9,$AI9&lt;DATE(YEAR(EDATE($G9,6)),MONTH(基本情報!$C$4),DAY(基本情報!$C$4)),AU$1=YEAR(EDATE($G9,6))),
                           $AJ9-$AO9+HLOOKUP(1.5,付与日数一覧!$O$3:$W$8,2+$F9,1),
                           IF(SUM(AU9,AV9)&lt;AW9,
                               0,
                               SUM(AU9,AV9)-AW9))))))</f>
        <v>16</v>
      </c>
      <c r="AY9" s="19">
        <f>IF(OR(IF(ISERROR(INDEX($BQ$1:$CM9,ROW(),MATCH(IF(INDEX($BQ$1:$CM9,ROW(),MATCH(AY$1,$BQ$1:$CM$1,0)+1)&gt;DATE(AY$1,12,IF(基本情報!$C$12="末",31,基本情報!$C$12)),AY$1-1,AY$1),$BQ$1:$CM$1,0))),
                  0,
                  INDEX($BQ$1:$CM9,ROW(),MATCH(IF(INDEX($BQ$1:$CM9,ROW(),MATCH(AY$1,$BQ$1:$CM$1,0)+1)&gt;DATE(AY$1,12,IF(基本情報!$C$12="末",31,基本情報!$C$12)),AY$1-1,AY$1),$BQ$1:$CM$1,0)))=1,
              INDEX($BQ$1:$CM9,ROW(),MATCH(AY$1,$BQ$1:$CM$1,0))=3,
              INDEX($BQ$1:$CM9,ROW(),MATCH(AY$1,$BQ$1:$CM$1,0))=4),
     0,
     IF(AND($V9&lt;&gt;3,$V9&lt;&gt;6,$V9&lt;&gt;7,
         AY$1 =YEAR($G9),
         AND(基本情報!$C$3="一斉",$G9&lt;=DATE(AY$1,MONTH(基本情報!$C$4),DAY(基本情報!$C$4)),
                                                                   DATE(AY$1,MONTH(基本情報!$C$4),DAY(基本情報!$C$4))&lt;DATE(YEAR($G9),MONTH($G9)+6,DAY($G9)))),
       HLOOKUP(IF(AY$1=YEAR(DATE(YEAR($G9),MONTH($G9)+6,DAY($G9))),0.5,0)
                            -IF(基本情報!$C$12="末",
                                0,
                                IF(AND(基本情報!$C$3="一斉",EDATE($G9,6)=DATE(AY$1,MONTH(EDATE($G9,6)),DAY(EDATE($G9,6))),MONTH(EDATE($G9,6))=12,DAY(EDATE($G9,6))&gt;IF(基本情報!$C$12="末",DAY(EDATE($G9,6)),基本情報!$C$12)),1,0)),
         付与日数一覧!$O$3:$W$8,2+$F9,1),
       HLOOKUP(IF(AND($V9&lt;&gt;3,$V9&lt;&gt;6,$V9&lt;&gt;7,AY$1&lt;YEAR(DATE(YEAR($G9),MONTH($G9)+6,DAY($G9)))),
                              0,
                              IF(AND(基本情報!$C$3="一斉",
                                     OR(AND(基本情報!$C$7="-",DATE(AY$1,MONTH(基本情報!$C$4),DAY(基本情報!$C$4))&lt;$G9),
                                       AND(基本情報!$C$7&lt;&gt;"-",基本情報!$C$7&gt;0,DATE(AY$1,MONTH($J9),DAY($J9))&lt;$G9)),
                                     AND(MONTH(EDATE($G9,6))=12,DAY(EDATE($G9,6))&gt;IF(基本情報!$C$12="末",DAY(EOMONTH(EDATE($G9,6),0)),基本情報!$C$12))=FALSE)=TRUE,
                                  IF(AND(基本情報!$C$3="一斉",基本情報!$C$7="-",DATE(AY$1,MONTH(基本情報!$C$4),DAY(基本情報!$C$4))&lt;$G9),0.5,0),
                                  IF(基本情報!$C$3="法定",
                                      IF($H9&gt;=10,
                                          IF($G9&gt;DATE(AY$1,MONTH($J9),DAY($J9)),0,DATEDIF($G9,DATE(AY$1,MONTH($J9),DAY($J9)),"m")/12+0.5),
                                          DATEDIF($G9,DATE(AY$1,MONTH($J9),DAY($J9)),"m")/12)
                                        -IF($K9&lt;MONTH($J9),1,0),
                                      IF(AND(基本情報!$C$7&lt;&gt;"-",基本情報!$C$7&gt;0)=TRUE,
                                          IF(DATE(AY$1,MONTH($J9),DAY($J9))&lt;$G9,0,DATEDIF($G9,DATE(AY$1,MONTH($J9),DAY($J9)),"m")/12+0.5),
                                          IF(DATE(YEAR($G9),MONTH($G9)+6,DAY($G9))&gt;=DATE(AY$1,MONTH(基本情報!$C$4),DAY(基本情報!$C$4)),
                                              DATEDIF($G9,IF($G9&lt;DATE(AY$1,MONTH($J9),DAY($J9)),DATE(AY$1,MONTH($J9),DAY($J9)),DATE(AY$1+1,MONTH($J9),DAY($J9))),"m")/12
                                                +IF(DATE(YEAR($G9),MONTH($G9)+6,DAY($G9))&lt;DATE(AY$1,MONTH(基本情報!$C$4),DAY(基本情報!$C$4)),1.5,0.5),
                                              DATEDIF($G9,DATE(AY$1,MONTH(基本情報!$C$4),DAY(基本情報!$C$4)),"m")/12
                                                +IF(DATE(YEAR($G9),MONTH($G9)+6,DAY($G9))
                                                  =DATE(YEAR(DATE(YEAR($G9),MONTH($G9)+6,DAY($G9))),MONTH(基本情報!$C$4),DAY(基本情報!$C$4)),0,1)))
                                        -IF(基本情報!$C$12="末",
                                               0,
                                               IF(AND(EDATE($G9,6)=DATE(AY$1,MONTH(EDATE($G9,6)),DAY(EDATE($G9,6))),MONTH(EDATE($G9,6))=12,DAY(EDATE($G9,6))&gt;基本情報!$C$12),1,0))))),
         付与日数一覧!$O$3:$W$8,2+$F9,1)))
  +IF(OR(INDEX($BQ$1:$CM9,ROW(),MATCH(AY$1,$BQ$1:$CM$1,0))=2,INDEX($BQ$1:$CM9,ROW(),MATCH(AY$1,$BQ$1:$CM$1,0))=4),0,IF(基本情報!$C$3="一斉",
      IF(AND(基本情報!$C$7&lt;&gt;"-",基本情報!$C$7&gt;0)=FALSE,
          IF(OR(AY$1=YEAR(DATE(YEAR($G9),MONTH($G9)+6,DAY($G9))),
                 IF(基本情報!$C$12="末",
                     FALSE,
                     AY$1=IF(DATE(YEAR($G9),MONTH($G9)+6,DAY($G9))&gt;DATE(YEAR(DATE(YEAR($G9),MONTH($G9)+6,DAY($G9))),12,基本情報!$C$12),
                                  YEAR(DATE(YEAR($G9),MONTH($G9)+6,DAY($G9)))+1,
                                  YEAR(DATE(YEAR($G9),MONTH($G9)+6,DAY($G9)))))),
              IF(DATE(AY$1,MONTH(基本情報!$C$4),DAY(基本情報!$C$4))&gt;DATE(YEAR($G9),MONTH($G9)+6,DAY($G9)),
                  HLOOKUP(0.5,付与日数一覧!$O$3:$W$8,2+$F9,1),
                  0),
              0),
          0),
      0))</f>
        <v>18</v>
      </c>
      <c r="AZ9" s="19">
        <f ca="1">IF(AY$1=$AN9,$AP9,IF(AY$1=有給管理簿!$AH$1,0,AX9) )</f>
        <v>16</v>
      </c>
      <c r="BA9" s="19">
        <f ca="1">IF(ISERROR(MATCH($A9,有給管理簿!$A:$A,0)),
    0,
    SUMIFS(INDIRECT("有給管理簿!R" &amp; MATCH($A9,有給管理簿!$A:$A,0) &amp; "C35:R" &amp; MATCH($A9,有給管理簿!$A:$A,0) &amp; "C2239",0),
      有給管理簿!$AI$11:$CHC$11,"&gt;="&amp;IF(OR(AND($V9&lt;&gt;3,$V9&lt;&gt;6,$V9&lt;&gt;7,
                                                                                MONTH(DATE(YEAR($G9),MONTH($G9)+6,DAY($G9)))&lt;=MONTH($Z9),
                                                                                DATE(AY$1,MONTH($Z9),DAY($Z9))&lt;DATE(YEAR($G9),MONTH($G9)+6,DAY($G9))),
                                                                          AND($V9&lt;&gt;3,$V9&lt;&gt;6,$V9&lt;&gt;7,
                                                                            AY$1=YEAR(DATE(YEAR($G9),MONTH($G9)+6,DAY($G9))),
                                                                            DATE(AY$1,MONTH($Z9),DAY($Z9))&gt;DATE(YEAR($G9),MONTH($G9)+6,DAY($G9)))),
                                                                       DATE(YEAR($G9),MONTH($G9)+6,DAY($G9)),
                                                                       IF(AND($V9&lt;&gt;3,$V9&lt;&gt;6,$V9&lt;&gt;7,
                                                                              DATE(YEAR($G9),MONTH($G9)+6,DAY($G9))&gt;=DATE(AY$1,MONTH($Z9),DAY($Z9))),
                                                                           DATE(YEAR($G9),MONTH($G9)+6,DAY($G9)),
                                                                           DATE(AY$1,MONTH($Z9),DAY($Z9)))),
      有給管理簿!$AI$11:$CHC$11,"&lt;="&amp;IF(DATE(AY$1+1,MONTH($Z9),DAY($Z9))-1&gt;EOMONTH(DATE(有給管理簿!$E$10,有給管理簿!$F$10,1),0),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DATE(AY$1+1,MONTH($Z9),DAY($Z9))-1)))</f>
        <v>10</v>
      </c>
      <c r="BB9" s="19">
        <f ca="1">IF(AY$1+2=$AN9,
       $AK9,
       IF(AY$1+1=$AN9,
           $AP9,
           IF(AY9&lt;IF(基本情報!$C$10=TRUE,
                                 IF(AY9&lt;BA9,0,AY9-BA9),
                                 IF(AND(基本情報!$C$3="一斉",基本情報!$C$7="-",EDATE($G9,6)&lt;DATE(YEAR(EDATE($G9,6)),MONTH(基本情報!$C$4),DAY(基本情報!$C$4)),
                                       EDATE($G9,6)&lt;=$AI9,$AI9&lt;DATE(YEAR(EDATE($G9,6)),MONTH(基本情報!$C$4),DAY(基本情報!$C$4)),AY$1=YEAR(EDATE($G9,6))),
                                     $AJ9-$AO9+HLOOKUP(1.5,付与日数一覧!$O$3:$W$8,2+$F9,1),
                                     IF(SUM(AY9,AZ9)&lt;BA9,
                                         0,
                                         SUM(AY9,AZ9)-BA9))),
               IF(AND(基本情報!$C$3="一斉",基本情報!$C$7="-",EDATE($G9,6)&lt;DATE(YEAR(EDATE($G9,6)),MONTH(基本情報!$C$4),DAY(基本情報!$C$4)),
                      AND(ISERROR(MATCH(AY$1,$BQ$1:$CN$1,0))=FALSE,
                        OR(INDEX($BQ$1:$CN9,ROW(),MATCH(AY$1,$BQ$1:$CN$1,0))=2,INDEX($BQ$1:$CN9,ROW(),MATCH(AY$1,$BQ$1:$CN$1,0))=3,INDEX($BQ$1:$CN9,ROW(),MATCH(AY$1,$BQ$1:$CN$1,0))=4))),
                   AX9,
                   AY9),
               IF(基本情報!$C$10=TRUE,
                   IF(AY9&lt;BA9,0,AY9-BA9),
                   IF(AND(基本情報!$C$3="一斉",基本情報!$C$7="-",EDATE($G9,6)&lt;DATE(YEAR(EDATE($G9,6)),MONTH(基本情報!$C$4),DAY(基本情報!$C$4)),
                       EDATE($G9,6)&lt;=$AI9,$AI9&lt;DATE(YEAR(EDATE($G9,6)),MONTH(基本情報!$C$4),DAY(基本情報!$C$4)),AY$1=YEAR(EDATE($G9,6))),
                           $AJ9-$AO9+HLOOKUP(1.5,付与日数一覧!$O$3:$W$8,2+$F9,1),
                           IF(SUM(AY9,AZ9)&lt;BA9,
                               0,
                               SUM(AY9,AZ9)-BA9))))))</f>
        <v>18</v>
      </c>
      <c r="BC9" s="19">
        <f>IF(OR(IF(ISERROR(INDEX($BQ$1:$CM9,ROW(),MATCH(IF(INDEX($BQ$1:$CM9,ROW(),MATCH(BC$1,$BQ$1:$CM$1,0)+1)&gt;DATE(BC$1,12,IF(基本情報!$C$12="末",31,基本情報!$C$12)),BC$1-1,BC$1),$BQ$1:$CM$1,0))),
                  0,
                  INDEX($BQ$1:$CM9,ROW(),MATCH(IF(INDEX($BQ$1:$CM9,ROW(),MATCH(BC$1,$BQ$1:$CM$1,0)+1)&gt;DATE(BC$1,12,IF(基本情報!$C$12="末",31,基本情報!$C$12)),BC$1-1,BC$1),$BQ$1:$CM$1,0)))=1,
              INDEX($BQ$1:$CM9,ROW(),MATCH(BC$1,$BQ$1:$CM$1,0))=3,
              INDEX($BQ$1:$CM9,ROW(),MATCH(BC$1,$BQ$1:$CM$1,0))=4),
     0,
     IF(AND($V9&lt;&gt;3,$V9&lt;&gt;6,$V9&lt;&gt;7,
         BC$1 =YEAR($G9),
         AND(基本情報!$C$3="一斉",$G9&lt;=DATE(BC$1,MONTH(基本情報!$C$4),DAY(基本情報!$C$4)),
                                                                   DATE(BC$1,MONTH(基本情報!$C$4),DAY(基本情報!$C$4))&lt;DATE(YEAR($G9),MONTH($G9)+6,DAY($G9)))),
       HLOOKUP(IF(BC$1=YEAR(DATE(YEAR($G9),MONTH($G9)+6,DAY($G9))),0.5,0)
                            -IF(基本情報!$C$12="末",
                                0,
                                IF(AND(基本情報!$C$3="一斉",EDATE($G9,6)=DATE(BC$1,MONTH(EDATE($G9,6)),DAY(EDATE($G9,6))),MONTH(EDATE($G9,6))=12,DAY(EDATE($G9,6))&gt;IF(基本情報!$C$12="末",DAY(EDATE($G9,6)),基本情報!$C$12)),1,0)),
         付与日数一覧!$O$3:$W$8,2+$F9,1),
       HLOOKUP(IF(AND($V9&lt;&gt;3,$V9&lt;&gt;6,$V9&lt;&gt;7,BC$1&lt;YEAR(DATE(YEAR($G9),MONTH($G9)+6,DAY($G9)))),
                              0,
                              IF(AND(基本情報!$C$3="一斉",
                                     OR(AND(基本情報!$C$7="-",DATE(BC$1,MONTH(基本情報!$C$4),DAY(基本情報!$C$4))&lt;$G9),
                                       AND(基本情報!$C$7&lt;&gt;"-",基本情報!$C$7&gt;0,DATE(BC$1,MONTH($J9),DAY($J9))&lt;$G9)),
                                     AND(MONTH(EDATE($G9,6))=12,DAY(EDATE($G9,6))&gt;IF(基本情報!$C$12="末",DAY(EOMONTH(EDATE($G9,6),0)),基本情報!$C$12))=FALSE)=TRUE,
                                  IF(AND(基本情報!$C$3="一斉",基本情報!$C$7="-",DATE(BC$1,MONTH(基本情報!$C$4),DAY(基本情報!$C$4))&lt;$G9),0.5,0),
                                  IF(基本情報!$C$3="法定",
                                      IF($H9&gt;=10,
                                          IF($G9&gt;DATE(BC$1,MONTH($J9),DAY($J9)),0,DATEDIF($G9,DATE(BC$1,MONTH($J9),DAY($J9)),"m")/12+0.5),
                                          DATEDIF($G9,DATE(BC$1,MONTH($J9),DAY($J9)),"m")/12)
                                        -IF($K9&lt;MONTH($J9),1,0),
                                      IF(AND(基本情報!$C$7&lt;&gt;"-",基本情報!$C$7&gt;0)=TRUE,
                                          IF(DATE(BC$1,MONTH($J9),DAY($J9))&lt;$G9,0,DATEDIF($G9,DATE(BC$1,MONTH($J9),DAY($J9)),"m")/12+0.5),
                                          IF(DATE(YEAR($G9),MONTH($G9)+6,DAY($G9))&gt;=DATE(BC$1,MONTH(基本情報!$C$4),DAY(基本情報!$C$4)),
                                              DATEDIF($G9,IF($G9&lt;DATE(BC$1,MONTH($J9),DAY($J9)),DATE(BC$1,MONTH($J9),DAY($J9)),DATE(BC$1+1,MONTH($J9),DAY($J9))),"m")/12
                                                +IF(DATE(YEAR($G9),MONTH($G9)+6,DAY($G9))&lt;DATE(BC$1,MONTH(基本情報!$C$4),DAY(基本情報!$C$4)),1.5,0.5),
                                              DATEDIF($G9,DATE(BC$1,MONTH(基本情報!$C$4),DAY(基本情報!$C$4)),"m")/12
                                                +IF(DATE(YEAR($G9),MONTH($G9)+6,DAY($G9))
                                                  =DATE(YEAR(DATE(YEAR($G9),MONTH($G9)+6,DAY($G9))),MONTH(基本情報!$C$4),DAY(基本情報!$C$4)),0,1)))
                                        -IF(基本情報!$C$12="末",
                                               0,
                                               IF(AND(EDATE($G9,6)=DATE(BC$1,MONTH(EDATE($G9,6)),DAY(EDATE($G9,6))),MONTH(EDATE($G9,6))=12,DAY(EDATE($G9,6))&gt;基本情報!$C$12),1,0))))),
         付与日数一覧!$O$3:$W$8,2+$F9,1)))
  +IF(OR(INDEX($BQ$1:$CM9,ROW(),MATCH(BC$1,$BQ$1:$CM$1,0))=2,INDEX($BQ$1:$CM9,ROW(),MATCH(BC$1,$BQ$1:$CM$1,0))=4),0,IF(基本情報!$C$3="一斉",
      IF(AND(基本情報!$C$7&lt;&gt;"-",基本情報!$C$7&gt;0)=FALSE,
          IF(OR(BC$1=YEAR(DATE(YEAR($G9),MONTH($G9)+6,DAY($G9))),
                 IF(基本情報!$C$12="末",
                     FALSE,
                     BC$1=IF(DATE(YEAR($G9),MONTH($G9)+6,DAY($G9))&gt;DATE(YEAR(DATE(YEAR($G9),MONTH($G9)+6,DAY($G9))),12,基本情報!$C$12),
                                  YEAR(DATE(YEAR($G9),MONTH($G9)+6,DAY($G9)))+1,
                                  YEAR(DATE(YEAR($G9),MONTH($G9)+6,DAY($G9)))))),
              IF(DATE(BC$1,MONTH(基本情報!$C$4),DAY(基本情報!$C$4))&gt;DATE(YEAR($G9),MONTH($G9)+6,DAY($G9)),
                  HLOOKUP(0.5,付与日数一覧!$O$3:$W$8,2+$F9,1),
                  0),
              0),
          0),
      0))</f>
        <v>20</v>
      </c>
      <c r="BD9" s="19">
        <f ca="1">IF(BC$1=$AN9,$AP9,IF(BC$1=有給管理簿!$AH$1,0,BB9) )</f>
        <v>18</v>
      </c>
      <c r="BE9" s="19">
        <f ca="1">IF(ISERROR(MATCH($A9,有給管理簿!$A:$A,0)),
    0,
    SUMIFS(INDIRECT("有給管理簿!R" &amp; MATCH($A9,有給管理簿!$A:$A,0) &amp; "C35:R" &amp; MATCH($A9,有給管理簿!$A:$A,0) &amp; "C2239",0),
      有給管理簿!$AI$11:$CHC$11,"&gt;="&amp;IF(OR(AND($V9&lt;&gt;3,$V9&lt;&gt;6,$V9&lt;&gt;7,
                                                                                MONTH(DATE(YEAR($G9),MONTH($G9)+6,DAY($G9)))&lt;=MONTH($Z9),
                                                                                DATE(BC$1,MONTH($Z9),DAY($Z9))&lt;DATE(YEAR($G9),MONTH($G9)+6,DAY($G9))),
                                                                          AND($V9&lt;&gt;3,$V9&lt;&gt;6,$V9&lt;&gt;7,
                                                                            BC$1=YEAR(DATE(YEAR($G9),MONTH($G9)+6,DAY($G9))),
                                                                            DATE(BC$1,MONTH($Z9),DAY($Z9))&gt;DATE(YEAR($G9),MONTH($G9)+6,DAY($G9)))),
                                                                       DATE(YEAR($G9),MONTH($G9)+6,DAY($G9)),
                                                                       IF(AND($V9&lt;&gt;3,$V9&lt;&gt;6,$V9&lt;&gt;7,
                                                                              DATE(YEAR($G9),MONTH($G9)+6,DAY($G9))&gt;=DATE(BC$1,MONTH($Z9),DAY($Z9))),
                                                                           DATE(YEAR($G9),MONTH($G9)+6,DAY($G9)),
                                                                           DATE(BC$1,MONTH($Z9),DAY($Z9)))),
      有給管理簿!$AI$11:$CHC$11,"&lt;="&amp;IF(DATE(BC$1+1,MONTH($Z9),DAY($Z9))-1&gt;EOMONTH(DATE(有給管理簿!$E$10,有給管理簿!$F$10,1),0),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DATE(BC$1+1,MONTH($Z9),DAY($Z9))-1)))</f>
        <v>0</v>
      </c>
      <c r="BF9" s="19">
        <f ca="1">IF(BC$1+2=$AN9,
       $AK9,
       IF(BC$1+1=$AN9,
           $AP9,
           IF(BC9&lt;IF(基本情報!$C$10=TRUE,
                                 IF(BC9&lt;BE9,0,BC9-BE9),
                                 IF(AND(基本情報!$C$3="一斉",基本情報!$C$7="-",EDATE($G9,6)&lt;DATE(YEAR(EDATE($G9,6)),MONTH(基本情報!$C$4),DAY(基本情報!$C$4)),
                                       EDATE($G9,6)&lt;=$AI9,$AI9&lt;DATE(YEAR(EDATE($G9,6)),MONTH(基本情報!$C$4),DAY(基本情報!$C$4)),BC$1=YEAR(EDATE($G9,6))),
                                     $AJ9-$AO9+HLOOKUP(1.5,付与日数一覧!$O$3:$W$8,2+$F9,1),
                                     IF(SUM(BC9,BD9)&lt;BE9,
                                         0,
                                         SUM(BC9,BD9)-BE9))),
               IF(AND(基本情報!$C$3="一斉",基本情報!$C$7="-",EDATE($G9,6)&lt;DATE(YEAR(EDATE($G9,6)),MONTH(基本情報!$C$4),DAY(基本情報!$C$4)),
                      AND(ISERROR(MATCH(BC$1,$BQ$1:$CN$1,0))=FALSE,
                        OR(INDEX($BQ$1:$CN9,ROW(),MATCH(BC$1,$BQ$1:$CN$1,0))=2,INDEX($BQ$1:$CN9,ROW(),MATCH(BC$1,$BQ$1:$CN$1,0))=3,INDEX($BQ$1:$CN9,ROW(),MATCH(BC$1,$BQ$1:$CN$1,0))=4))),
                   BB9,
                   BC9),
               IF(基本情報!$C$10=TRUE,
                   IF(BC9&lt;BE9,0,BC9-BE9),
                   IF(AND(基本情報!$C$3="一斉",基本情報!$C$7="-",EDATE($G9,6)&lt;DATE(YEAR(EDATE($G9,6)),MONTH(基本情報!$C$4),DAY(基本情報!$C$4)),
                       EDATE($G9,6)&lt;=$AI9,$AI9&lt;DATE(YEAR(EDATE($G9,6)),MONTH(基本情報!$C$4),DAY(基本情報!$C$4)),BC$1=YEAR(EDATE($G9,6))),
                           $AJ9-$AO9+HLOOKUP(1.5,付与日数一覧!$O$3:$W$8,2+$F9,1),
                           IF(SUM(BC9,BD9)&lt;BE9,
                               0,
                               SUM(BC9,BD9)-BE9))))))</f>
        <v>20</v>
      </c>
      <c r="BG9" s="19">
        <f>IF(OR(IF(ISERROR(INDEX($BQ$1:$CM9,ROW(),MATCH(IF(INDEX($BQ$1:$CM9,ROW(),MATCH(BG$1,$BQ$1:$CM$1,0)+1)&gt;DATE(BG$1,12,IF(基本情報!$C$12="末",31,基本情報!$C$12)),BG$1-1,BG$1),$BQ$1:$CM$1,0))),
                  0,
                  INDEX($BQ$1:$CM9,ROW(),MATCH(IF(INDEX($BQ$1:$CM9,ROW(),MATCH(BG$1,$BQ$1:$CM$1,0)+1)&gt;DATE(BG$1,12,IF(基本情報!$C$12="末",31,基本情報!$C$12)),BG$1-1,BG$1),$BQ$1:$CM$1,0)))=1,
              INDEX($BQ$1:$CM9,ROW(),MATCH(BG$1,$BQ$1:$CM$1,0))=3,
              INDEX($BQ$1:$CM9,ROW(),MATCH(BG$1,$BQ$1:$CM$1,0))=4),
     0,
     IF(AND($V9&lt;&gt;3,$V9&lt;&gt;6,$V9&lt;&gt;7,
         BG$1 =YEAR($G9),
         AND(基本情報!$C$3="一斉",$G9&lt;=DATE(BG$1,MONTH(基本情報!$C$4),DAY(基本情報!$C$4)),
                                                                   DATE(BG$1,MONTH(基本情報!$C$4),DAY(基本情報!$C$4))&lt;DATE(YEAR($G9),MONTH($G9)+6,DAY($G9)))),
       HLOOKUP(IF(BG$1=YEAR(DATE(YEAR($G9),MONTH($G9)+6,DAY($G9))),0.5,0)
                            -IF(基本情報!$C$12="末",
                                0,
                                IF(AND(基本情報!$C$3="一斉",EDATE($G9,6)=DATE(BG$1,MONTH(EDATE($G9,6)),DAY(EDATE($G9,6))),MONTH(EDATE($G9,6))=12,DAY(EDATE($G9,6))&gt;IF(基本情報!$C$12="末",DAY(EDATE($G9,6)),基本情報!$C$12)),1,0)),
         付与日数一覧!$O$3:$W$8,2+$F9,1),
       HLOOKUP(IF(AND($V9&lt;&gt;3,$V9&lt;&gt;6,$V9&lt;&gt;7,BG$1&lt;YEAR(DATE(YEAR($G9),MONTH($G9)+6,DAY($G9)))),
                              0,
                              IF(AND(基本情報!$C$3="一斉",
                                     OR(AND(基本情報!$C$7="-",DATE(BG$1,MONTH(基本情報!$C$4),DAY(基本情報!$C$4))&lt;$G9),
                                       AND(基本情報!$C$7&lt;&gt;"-",基本情報!$C$7&gt;0,DATE(BG$1,MONTH($J9),DAY($J9))&lt;$G9)),
                                     AND(MONTH(EDATE($G9,6))=12,DAY(EDATE($G9,6))&gt;IF(基本情報!$C$12="末",DAY(EOMONTH(EDATE($G9,6),0)),基本情報!$C$12))=FALSE)=TRUE,
                                  IF(AND(基本情報!$C$3="一斉",基本情報!$C$7="-",DATE(BG$1,MONTH(基本情報!$C$4),DAY(基本情報!$C$4))&lt;$G9),0.5,0),
                                  IF(基本情報!$C$3="法定",
                                      IF($H9&gt;=10,
                                          IF($G9&gt;DATE(BG$1,MONTH($J9),DAY($J9)),0,DATEDIF($G9,DATE(BG$1,MONTH($J9),DAY($J9)),"m")/12+0.5),
                                          DATEDIF($G9,DATE(BG$1,MONTH($J9),DAY($J9)),"m")/12)
                                        -IF($K9&lt;MONTH($J9),1,0),
                                      IF(AND(基本情報!$C$7&lt;&gt;"-",基本情報!$C$7&gt;0)=TRUE,
                                          IF(DATE(BG$1,MONTH($J9),DAY($J9))&lt;$G9,0,DATEDIF($G9,DATE(BG$1,MONTH($J9),DAY($J9)),"m")/12+0.5),
                                          IF(DATE(YEAR($G9),MONTH($G9)+6,DAY($G9))&gt;=DATE(BG$1,MONTH(基本情報!$C$4),DAY(基本情報!$C$4)),
                                              DATEDIF($G9,IF($G9&lt;DATE(BG$1,MONTH($J9),DAY($J9)),DATE(BG$1,MONTH($J9),DAY($J9)),DATE(BG$1+1,MONTH($J9),DAY($J9))),"m")/12
                                                +IF(DATE(YEAR($G9),MONTH($G9)+6,DAY($G9))&lt;DATE(BG$1,MONTH(基本情報!$C$4),DAY(基本情報!$C$4)),1.5,0.5),
                                              DATEDIF($G9,DATE(BG$1,MONTH(基本情報!$C$4),DAY(基本情報!$C$4)),"m")/12
                                                +IF(DATE(YEAR($G9),MONTH($G9)+6,DAY($G9))
                                                  =DATE(YEAR(DATE(YEAR($G9),MONTH($G9)+6,DAY($G9))),MONTH(基本情報!$C$4),DAY(基本情報!$C$4)),0,1)))
                                        -IF(基本情報!$C$12="末",
                                               0,
                                               IF(AND(EDATE($G9,6)=DATE(BG$1,MONTH(EDATE($G9,6)),DAY(EDATE($G9,6))),MONTH(EDATE($G9,6))=12,DAY(EDATE($G9,6))&gt;基本情報!$C$12),1,0))))),
         付与日数一覧!$O$3:$W$8,2+$F9,1)))
  +IF(OR(INDEX($BQ$1:$CM9,ROW(),MATCH(BG$1,$BQ$1:$CM$1,0))=2,INDEX($BQ$1:$CM9,ROW(),MATCH(BG$1,$BQ$1:$CM$1,0))=4),0,IF(基本情報!$C$3="一斉",
      IF(AND(基本情報!$C$7&lt;&gt;"-",基本情報!$C$7&gt;0)=FALSE,
          IF(OR(BG$1=YEAR(DATE(YEAR($G9),MONTH($G9)+6,DAY($G9))),
                 IF(基本情報!$C$12="末",
                     FALSE,
                     BG$1=IF(DATE(YEAR($G9),MONTH($G9)+6,DAY($G9))&gt;DATE(YEAR(DATE(YEAR($G9),MONTH($G9)+6,DAY($G9))),12,基本情報!$C$12),
                                  YEAR(DATE(YEAR($G9),MONTH($G9)+6,DAY($G9)))+1,
                                  YEAR(DATE(YEAR($G9),MONTH($G9)+6,DAY($G9)))))),
              IF(DATE(BG$1,MONTH(基本情報!$C$4),DAY(基本情報!$C$4))&gt;DATE(YEAR($G9),MONTH($G9)+6,DAY($G9)),
                  HLOOKUP(0.5,付与日数一覧!$O$3:$W$8,2+$F9,1),
                  0),
              0),
          0),
      0))</f>
        <v>20</v>
      </c>
      <c r="BH9" s="19">
        <f ca="1">IF(BG$1=$AN9,$AP9,IF(BG$1=有給管理簿!$AH$1,0,BF9) )</f>
        <v>20</v>
      </c>
      <c r="BI9" s="19">
        <f ca="1">IF(ISERROR(MATCH($A9,有給管理簿!$A:$A,0)),
    0,
    SUMIFS(INDIRECT("有給管理簿!R" &amp; MATCH($A9,有給管理簿!$A:$A,0) &amp; "C35:R" &amp; MATCH($A9,有給管理簿!$A:$A,0) &amp; "C2239",0),
      有給管理簿!$AI$11:$CHC$11,"&gt;="&amp;IF(OR(AND($V9&lt;&gt;3,$V9&lt;&gt;6,$V9&lt;&gt;7,
                                                                                MONTH(DATE(YEAR($G9),MONTH($G9)+6,DAY($G9)))&lt;=MONTH($Z9),
                                                                                DATE(BG$1,MONTH($Z9),DAY($Z9))&lt;DATE(YEAR($G9),MONTH($G9)+6,DAY($G9))),
                                                                          AND($V9&lt;&gt;3,$V9&lt;&gt;6,$V9&lt;&gt;7,
                                                                            BG$1=YEAR(DATE(YEAR($G9),MONTH($G9)+6,DAY($G9))),
                                                                            DATE(BG$1,MONTH($Z9),DAY($Z9))&gt;DATE(YEAR($G9),MONTH($G9)+6,DAY($G9)))),
                                                                       DATE(YEAR($G9),MONTH($G9)+6,DAY($G9)),
                                                                       IF(AND($V9&lt;&gt;3,$V9&lt;&gt;6,$V9&lt;&gt;7,
                                                                              DATE(YEAR($G9),MONTH($G9)+6,DAY($G9))&gt;=DATE(BG$1,MONTH($Z9),DAY($Z9))),
                                                                           DATE(YEAR($G9),MONTH($G9)+6,DAY($G9)),
                                                                           DATE(BG$1,MONTH($Z9),DAY($Z9)))),
      有給管理簿!$AI$11:$CHC$11,"&lt;="&amp;IF(DATE(BG$1+1,MONTH($Z9),DAY($Z9))-1&gt;EOMONTH(DATE(有給管理簿!$E$10,有給管理簿!$F$10,1),0),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DATE(BG$1+1,MONTH($Z9),DAY($Z9))-1)))</f>
        <v>17</v>
      </c>
      <c r="BJ9" s="19">
        <f ca="1">IF(BG$1+2=$AN9,
       $AK9,
       IF(BG$1+1=$AN9,
           $AP9,
           IF(BG9&lt;IF(基本情報!$C$10=TRUE,
                                 IF(BG9&lt;BI9,0,BG9-BI9),
                                 IF(AND(基本情報!$C$3="一斉",基本情報!$C$7="-",EDATE($G9,6)&lt;DATE(YEAR(EDATE($G9,6)),MONTH(基本情報!$C$4),DAY(基本情報!$C$4)),
                                       EDATE($G9,6)&lt;=$AI9,$AI9&lt;DATE(YEAR(EDATE($G9,6)),MONTH(基本情報!$C$4),DAY(基本情報!$C$4)),BG$1=YEAR(EDATE($G9,6))),
                                     $AJ9-$AO9+HLOOKUP(1.5,付与日数一覧!$O$3:$W$8,2+$F9,1),
                                     IF(SUM(BG9,BH9)&lt;BI9,
                                         0,
                                         SUM(BG9,BH9)-BI9))),
               IF(AND(基本情報!$C$3="一斉",基本情報!$C$7="-",EDATE($G9,6)&lt;DATE(YEAR(EDATE($G9,6)),MONTH(基本情報!$C$4),DAY(基本情報!$C$4)),
                      AND(ISERROR(MATCH(BG$1,$BQ$1:$CN$1,0))=FALSE,
                        OR(INDEX($BQ$1:$CN9,ROW(),MATCH(BG$1,$BQ$1:$CN$1,0))=2,INDEX($BQ$1:$CN9,ROW(),MATCH(BG$1,$BQ$1:$CN$1,0))=3,INDEX($BQ$1:$CN9,ROW(),MATCH(BG$1,$BQ$1:$CN$1,0))=4))),
                   BF9,
                   BG9),
               IF(基本情報!$C$10=TRUE,
                   IF(BG9&lt;BI9,0,BG9-BI9),
                   IF(AND(基本情報!$C$3="一斉",基本情報!$C$7="-",EDATE($G9,6)&lt;DATE(YEAR(EDATE($G9,6)),MONTH(基本情報!$C$4),DAY(基本情報!$C$4)),
                       EDATE($G9,6)&lt;=$AI9,$AI9&lt;DATE(YEAR(EDATE($G9,6)),MONTH(基本情報!$C$4),DAY(基本情報!$C$4)),BG$1=YEAR(EDATE($G9,6))),
                           $AJ9-$AO9+HLOOKUP(1.5,付与日数一覧!$O$3:$W$8,2+$F9,1),
                           IF(SUM(BG9,BH9)&lt;BI9,
                               0,
                               SUM(BG9,BH9)-BI9))))))</f>
        <v>20</v>
      </c>
      <c r="BK9" s="19">
        <f>IF(OR(IF(ISERROR(INDEX($BQ$1:$CM9,ROW(),MATCH(IF(INDEX($BQ$1:$CM9,ROW(),MATCH(BK$1,$BQ$1:$CM$1,0)+1)&gt;DATE(BK$1,12,IF(基本情報!$C$12="末",31,基本情報!$C$12)),BK$1-1,BK$1),$BQ$1:$CM$1,0))),
                  0,
                  INDEX($BQ$1:$CM9,ROW(),MATCH(IF(INDEX($BQ$1:$CM9,ROW(),MATCH(BK$1,$BQ$1:$CM$1,0)+1)&gt;DATE(BK$1,12,IF(基本情報!$C$12="末",31,基本情報!$C$12)),BK$1-1,BK$1),$BQ$1:$CM$1,0)))=1,
              INDEX($BQ$1:$CM9,ROW(),MATCH(BK$1,$BQ$1:$CM$1,0))=3,
              INDEX($BQ$1:$CM9,ROW(),MATCH(BK$1,$BQ$1:$CM$1,0))=4),
     0,
     IF(AND($V9&lt;&gt;3,$V9&lt;&gt;6,$V9&lt;&gt;7,
         BK$1 =YEAR($G9),
         AND(基本情報!$C$3="一斉",$G9&lt;=DATE(BK$1,MONTH(基本情報!$C$4),DAY(基本情報!$C$4)),
                                                                   DATE(BK$1,MONTH(基本情報!$C$4),DAY(基本情報!$C$4))&lt;DATE(YEAR($G9),MONTH($G9)+6,DAY($G9)))),
       HLOOKUP(IF(BK$1=YEAR(DATE(YEAR($G9),MONTH($G9)+6,DAY($G9))),0.5,0)
                            -IF(基本情報!$C$12="末",
                                0,
                                IF(AND(基本情報!$C$3="一斉",EDATE($G9,6)=DATE(BK$1,MONTH(EDATE($G9,6)),DAY(EDATE($G9,6))),MONTH(EDATE($G9,6))=12,DAY(EDATE($G9,6))&gt;IF(基本情報!$C$12="末",DAY(EDATE($G9,6)),基本情報!$C$12)),1,0)),
         付与日数一覧!$O$3:$W$8,2+$F9,1),
       HLOOKUP(IF(AND($V9&lt;&gt;3,$V9&lt;&gt;6,$V9&lt;&gt;7,BK$1&lt;YEAR(DATE(YEAR($G9),MONTH($G9)+6,DAY($G9)))),
                              0,
                              IF(AND(基本情報!$C$3="一斉",
                                     OR(AND(基本情報!$C$7="-",DATE(BK$1,MONTH(基本情報!$C$4),DAY(基本情報!$C$4))&lt;$G9),
                                       AND(基本情報!$C$7&lt;&gt;"-",基本情報!$C$7&gt;0,DATE(BK$1,MONTH($J9),DAY($J9))&lt;$G9)),
                                     AND(MONTH(EDATE($G9,6))=12,DAY(EDATE($G9,6))&gt;IF(基本情報!$C$12="末",DAY(EOMONTH(EDATE($G9,6),0)),基本情報!$C$12))=FALSE)=TRUE,
                                  IF(AND(基本情報!$C$3="一斉",基本情報!$C$7="-",DATE(BK$1,MONTH(基本情報!$C$4),DAY(基本情報!$C$4))&lt;$G9),0.5,0),
                                  IF(基本情報!$C$3="法定",
                                      IF($H9&gt;=10,
                                          IF($G9&gt;DATE(BK$1,MONTH($J9),DAY($J9)),0,DATEDIF($G9,DATE(BK$1,MONTH($J9),DAY($J9)),"m")/12+0.5),
                                          DATEDIF($G9,DATE(BK$1,MONTH($J9),DAY($J9)),"m")/12)
                                        -IF($K9&lt;MONTH($J9),1,0),
                                      IF(AND(基本情報!$C$7&lt;&gt;"-",基本情報!$C$7&gt;0)=TRUE,
                                          IF(DATE(BK$1,MONTH($J9),DAY($J9))&lt;$G9,0,DATEDIF($G9,DATE(BK$1,MONTH($J9),DAY($J9)),"m")/12+0.5),
                                          IF(DATE(YEAR($G9),MONTH($G9)+6,DAY($G9))&gt;=DATE(BK$1,MONTH(基本情報!$C$4),DAY(基本情報!$C$4)),
                                              DATEDIF($G9,IF($G9&lt;DATE(BK$1,MONTH($J9),DAY($J9)),DATE(BK$1,MONTH($J9),DAY($J9)),DATE(BK$1+1,MONTH($J9),DAY($J9))),"m")/12
                                                +IF(DATE(YEAR($G9),MONTH($G9)+6,DAY($G9))&lt;DATE(BK$1,MONTH(基本情報!$C$4),DAY(基本情報!$C$4)),1.5,0.5),
                                              DATEDIF($G9,DATE(BK$1,MONTH(基本情報!$C$4),DAY(基本情報!$C$4)),"m")/12
                                                +IF(DATE(YEAR($G9),MONTH($G9)+6,DAY($G9))
                                                  =DATE(YEAR(DATE(YEAR($G9),MONTH($G9)+6,DAY($G9))),MONTH(基本情報!$C$4),DAY(基本情報!$C$4)),0,1)))
                                        -IF(基本情報!$C$12="末",
                                               0,
                                               IF(AND(EDATE($G9,6)=DATE(BK$1,MONTH(EDATE($G9,6)),DAY(EDATE($G9,6))),MONTH(EDATE($G9,6))=12,DAY(EDATE($G9,6))&gt;基本情報!$C$12),1,0))))),
         付与日数一覧!$O$3:$W$8,2+$F9,1)))
  +IF(OR(INDEX($BQ$1:$CM9,ROW(),MATCH(BK$1,$BQ$1:$CM$1,0))=2,INDEX($BQ$1:$CM9,ROW(),MATCH(BK$1,$BQ$1:$CM$1,0))=4),0,IF(基本情報!$C$3="一斉",
      IF(AND(基本情報!$C$7&lt;&gt;"-",基本情報!$C$7&gt;0)=FALSE,
          IF(OR(BK$1=YEAR(DATE(YEAR($G9),MONTH($G9)+6,DAY($G9))),
                 IF(基本情報!$C$12="末",
                     FALSE,
                     BK$1=IF(DATE(YEAR($G9),MONTH($G9)+6,DAY($G9))&gt;DATE(YEAR(DATE(YEAR($G9),MONTH($G9)+6,DAY($G9))),12,基本情報!$C$12),
                                  YEAR(DATE(YEAR($G9),MONTH($G9)+6,DAY($G9)))+1,
                                  YEAR(DATE(YEAR($G9),MONTH($G9)+6,DAY($G9)))))),
              IF(DATE(BK$1,MONTH(基本情報!$C$4),DAY(基本情報!$C$4))&gt;DATE(YEAR($G9),MONTH($G9)+6,DAY($G9)),
                  HLOOKUP(0.5,付与日数一覧!$O$3:$W$8,2+$F9,1),
                  0),
              0),
          0),
      0))</f>
        <v>20</v>
      </c>
      <c r="BL9" s="19">
        <f ca="1">IF(BK$1=$AN9,$AP9,IF(BK$1=有給管理簿!$AH$1,0,BJ9) )</f>
        <v>20</v>
      </c>
      <c r="BM9" s="19">
        <f ca="1">IF(ISERROR(MATCH($A9,有給管理簿!$A:$A,0)),
    0,
    SUMIFS(INDIRECT("有給管理簿!R" &amp; MATCH($A9,有給管理簿!$A:$A,0) &amp; "C35:R" &amp; MATCH($A9,有給管理簿!$A:$A,0) &amp; "C2239",0),
      有給管理簿!$AI$11:$CHC$11,"&gt;="&amp;IF(OR(AND($V9&lt;&gt;3,$V9&lt;&gt;6,$V9&lt;&gt;7,
                                                                                MONTH(DATE(YEAR($G9),MONTH($G9)+6,DAY($G9)))&lt;=MONTH($Z9),
                                                                                DATE(BK$1,MONTH($Z9),DAY($Z9))&lt;DATE(YEAR($G9),MONTH($G9)+6,DAY($G9))),
                                                                          AND($V9&lt;&gt;3,$V9&lt;&gt;6,$V9&lt;&gt;7,
                                                                            BK$1=YEAR(DATE(YEAR($G9),MONTH($G9)+6,DAY($G9))),
                                                                            DATE(BK$1,MONTH($Z9),DAY($Z9))&gt;DATE(YEAR($G9),MONTH($G9)+6,DAY($G9)))),
                                                                       DATE(YEAR($G9),MONTH($G9)+6,DAY($G9)),
                                                                       IF(AND($V9&lt;&gt;3,$V9&lt;&gt;6,$V9&lt;&gt;7,
                                                                              DATE(YEAR($G9),MONTH($G9)+6,DAY($G9))&gt;=DATE(BK$1,MONTH($Z9),DAY($Z9))),
                                                                           DATE(YEAR($G9),MONTH($G9)+6,DAY($G9)),
                                                                           DATE(BK$1,MONTH($Z9),DAY($Z9)))),
      有給管理簿!$AI$11:$CHC$11,"&lt;="&amp;IF(DATE(BK$1+1,MONTH($Z9),DAY($Z9))-1&gt;EOMONTH(DATE(有給管理簿!$E$10,有給管理簿!$F$10,1),0),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DATE(BK$1+1,MONTH($Z9),DAY($Z9))-1)))</f>
        <v>0</v>
      </c>
      <c r="BN9" s="19">
        <f ca="1">IF(BK$1+2=$AN9,
       $AK9,
       IF(BK$1+1=$AN9,
           $AP9,
           IF(BK9&lt;IF(基本情報!$C$10=TRUE,
                                 IF(BK9&lt;BM9,0,BK9-BM9),
                                 IF(AND(基本情報!$C$3="一斉",基本情報!$C$7="-",EDATE($G9,6)&lt;DATE(YEAR(EDATE($G9,6)),MONTH(基本情報!$C$4),DAY(基本情報!$C$4)),
                                       EDATE($G9,6)&lt;=$AI9,$AI9&lt;DATE(YEAR(EDATE($G9,6)),MONTH(基本情報!$C$4),DAY(基本情報!$C$4)),BK$1=YEAR(EDATE($G9,6))),
                                     $AJ9-$AO9+HLOOKUP(1.5,付与日数一覧!$O$3:$W$8,2+$F9,1),
                                     IF(SUM(BK9,BL9)&lt;BM9,
                                         0,
                                         SUM(BK9,BL9)-BM9))),
               IF(AND(基本情報!$C$3="一斉",基本情報!$C$7="-",EDATE($G9,6)&lt;DATE(YEAR(EDATE($G9,6)),MONTH(基本情報!$C$4),DAY(基本情報!$C$4)),
                      AND(ISERROR(MATCH(BK$1,$BQ$1:$CN$1,0))=FALSE,
                        OR(INDEX($BQ$1:$CN9,ROW(),MATCH(BK$1,$BQ$1:$CN$1,0))=2,INDEX($BQ$1:$CN9,ROW(),MATCH(BK$1,$BQ$1:$CN$1,0))=3,INDEX($BQ$1:$CN9,ROW(),MATCH(BK$1,$BQ$1:$CN$1,0))=4))),
                   BJ9,
                   BK9),
               IF(基本情報!$C$10=TRUE,
                   IF(BK9&lt;BM9,0,BK9-BM9),
                   IF(AND(基本情報!$C$3="一斉",基本情報!$C$7="-",EDATE($G9,6)&lt;DATE(YEAR(EDATE($G9,6)),MONTH(基本情報!$C$4),DAY(基本情報!$C$4)),
                       EDATE($G9,6)&lt;=$AI9,$AI9&lt;DATE(YEAR(EDATE($G9,6)),MONTH(基本情報!$C$4),DAY(基本情報!$C$4)),BK$1=YEAR(EDATE($G9,6))),
                           $AJ9-$AO9+HLOOKUP(1.5,付与日数一覧!$O$3:$W$8,2+$F9,1),
                           IF(SUM(BK9,BL9)&lt;BM9,
                               0,
                               SUM(BK9,BL9)-BM9))))))</f>
        <v>20</v>
      </c>
      <c r="BR9" s="57">
        <f>IF(基本情報!$C$3="法定",
       IF($V9=3,
           IF($G9&lt;=DATE(BQ$1,MONTH($G9),DAY($G9)),DATE(BQ$1,MONTH($G9),DAY($G9)),0),
           IF($G9&lt;=DATE(BQ$1,MONTH(EDATE($G9,6)),DAY(EDATE($G9,6))),DATE(BQ$1,MONTH(EDATE($G9,6)),DAY(EDATE($G9,6))),0)),
       IF(基本情報!$C$7="-",
           IF(DATE(BQ$1,MONTH(EDATE($G9,6)),DAY(EDATE($G9,6)))=EDATE($G9,6),
               IF(AND(BQ$1=YEAR(EDATE($G9,6)),IF(基本情報!$C$12="末",FALSE,DATE(BQ$1,MONTH(EDATE($G9,6)),DAY(EDATE($G9,6)))&gt;DATE(BQ$1,12,基本情報!$C$12))),
                   0,
                   DATE(BQ$1,MONTH(EDATE($G9,6)),DAY(EDATE($G9,6)))),
               IF(EDATE($G9,6)&lt;DATE(BQ$1,MONTH(基本情報!$C$4),DAY(基本情報!$C$4)),
                   IF(AND(BQ$1-1=YEAR(EDATE($G9,6)),IF(基本情報!$C$12="末",FALSE,DATE(BQ$1-1,MONTH(EDATE($G9,6)),DAY(EDATE($G9,6)))&gt;DATE(BQ$1-1,12,基本情報!$C$12))),
                       DATE(BQ$1-1,MONTH(EDATE($G9,6)),DAY(EDATE($G9,6))),
                       DATE(BQ$1,MONTH(基本情報!$C$4),DAY(基本情報!$C$4))),
                   IF($G9&lt;=DATE(BQ$1,MONTH(EDATE($G9,6)),DAY(EDATE($G9,6))),DATE(BQ$1,MONTH(EDATE($G9,6)),DAY(EDATE($G9,6))),0))),
           IF($G9&lt;=IF(DATE(BQ$1,MONTH(基本情報!$C$4),DAY(基本情報!$C$4))
                           &lt;DATE(BQ$1,MONTH(基本情報!$C$7),DAY(基本情報!$C$7)),
                             IF(AND(DATE(BQ$1,MONTH(基本情報!$C$4),DAY(基本情報!$C$4))&lt;=DATE(BQ$1,MONTH($G9),DAY($G9)),
                                   DATE(BQ$1,MONTH($G9),DAY($G9))&lt;DATE(BQ$1,MONTH(基本情報!$C$7),DAY(基本情報!$C$7)))=TRUE,
                                 DATE(BQ$1,MONTH(基本情報!$C$7),DAY(基本情報!$C$7)),
                                 IF($G9&gt;DATE(BQ$1,MONTH(基本情報!$C$4),DAY(基本情報!$C$4)),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IF(AND(DATE(BQ$1,MONTH(基本情報!$C$7),DAY(基本情報!$C$7))&lt;=DATE(BQ$1,MONTH($G9),DAY($G9)),
                                    DATE(BQ$1,MONTH($G9),DAY($G9))&lt;DATE(BQ$1,MONTH(基本情報!$C$4),DAY(基本情報!$C$4)))=TRUE,
                                 DATE(BQ$1,MONTH(基本情報!$C$4),DAY(基本情報!$C$4)),
                                 IF($G9&gt;DATE(BQ$1,MONTH(基本情報!$C$7),DAY(基本情報!$C$7)),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IF(AND(DATE(BQ$1,MONTH(基本情報!$C$4),DAY(基本情報!$C$4))&lt;=DATE(BQ$1,MONTH($G9),DAY($G9)),
                      DATE(BQ$1,MONTH($G9),DAY($G9))&lt;DATE(BQ$1,MONTH(基本情報!$C$7),DAY(基本情報!$C$7)))=TRUE,
                   DATE(BQ$1,MONTH(基本情報!$C$7),DAY(基本情報!$C$7)),
                   IF($G9&gt;DATE(BQ$1,MONTH(基本情報!$C$4),DAY(基本情報!$C$4)),
                       0,
                       DATE(BQ$1,MONTH(基本情報!$C$4),DAY(基本情報!$C$4)))),
               IF(AND(DATE(BQ$1,MONTH(基本情報!$C$7),DAY(基本情報!$C$7))&lt;=DATE(BQ$1,MONTH($G9),DAY($G9)),
                      DATE(BQ$1,MONTH($G9),DAY($G9))&lt;DATE(BQ$1,MONTH(基本情報!$C$4),DAY(基本情報!$C$4)))=TRUE,
                   DATE(BQ$1,MONTH(基本情報!$C$4),DAY(基本情報!$C$4)),
                   IF($G9&gt;DATE(BQ$1,MONTH(基本情報!$C$7),DAY(基本情報!$C$7)),
                       0,
                       DATE(BQ$1,MONTH(基本情報!$C$7),DAY(基本情報!$C$7))))),
           0)))</f>
        <v>44105</v>
      </c>
      <c r="BS9" s="57">
        <f>IF(AND(OR($V9=4,$V9=5),BR9=EDATE($G9,6)),
       IF(DATE(BQ$1,MONTH(基本情報!$C$4),DAY(基本情報!$C$4))&gt;EDATE($G9,6),
           DATE(BQ$1,MONTH(基本情報!$C$4),DAY(基本情報!$C$4)),
           0),
       IF(AND(基本情報!$C$3="一斉",基本情報!$C$7="-",
              BR9=EDATE($G9,6),
              DATE(BQ$1,MONTH(基本情報!$C$4),DAY(基本情報!$C$4))&gt;EDATE($G9,6)),
           DATE(BQ$1,MONTH(基本情報!$C$4),DAY(基本情報!$C$4)),
           0))</f>
        <v>0</v>
      </c>
      <c r="BV9" s="57">
        <f>IF(基本情報!$C$3="法定",
       IF($V9=3,
           IF($G9&lt;=DATE(BU$1,MONTH($G9),DAY($G9)),DATE(BU$1,MONTH($G9),DAY($G9)),0),
           IF($G9&lt;=DATE(BU$1,MONTH(EDATE($G9,6)),DAY(EDATE($G9,6))),DATE(BU$1,MONTH(EDATE($G9,6)),DAY(EDATE($G9,6))),0)),
       IF(基本情報!$C$7="-",
           IF(DATE(BU$1,MONTH(EDATE($G9,6)),DAY(EDATE($G9,6)))=EDATE($G9,6),
               IF(AND(BU$1=YEAR(EDATE($G9,6)),IF(基本情報!$C$12="末",FALSE,DATE(BU$1,MONTH(EDATE($G9,6)),DAY(EDATE($G9,6)))&gt;DATE(BU$1,12,基本情報!$C$12))),
                   0,
                   DATE(BU$1,MONTH(EDATE($G9,6)),DAY(EDATE($G9,6)))),
               IF(EDATE($G9,6)&lt;DATE(BU$1,MONTH(基本情報!$C$4),DAY(基本情報!$C$4)),
                   IF(AND(BU$1-1=YEAR(EDATE($G9,6)),IF(基本情報!$C$12="末",FALSE,DATE(BU$1-1,MONTH(EDATE($G9,6)),DAY(EDATE($G9,6)))&gt;DATE(BU$1-1,12,基本情報!$C$12))),
                       DATE(BU$1-1,MONTH(EDATE($G9,6)),DAY(EDATE($G9,6))),
                       DATE(BU$1,MONTH(基本情報!$C$4),DAY(基本情報!$C$4))),
                   IF($G9&lt;=DATE(BU$1,MONTH(EDATE($G9,6)),DAY(EDATE($G9,6))),DATE(BU$1,MONTH(EDATE($G9,6)),DAY(EDATE($G9,6))),0))),
           IF($G9&lt;=IF(DATE(BU$1,MONTH(基本情報!$C$4),DAY(基本情報!$C$4))
                           &lt;DATE(BU$1,MONTH(基本情報!$C$7),DAY(基本情報!$C$7)),
                             IF(AND(DATE(BU$1,MONTH(基本情報!$C$4),DAY(基本情報!$C$4))&lt;=DATE(BU$1,MONTH($G9),DAY($G9)),
                                   DATE(BU$1,MONTH($G9),DAY($G9))&lt;DATE(BU$1,MONTH(基本情報!$C$7),DAY(基本情報!$C$7)))=TRUE,
                                 DATE(BU$1,MONTH(基本情報!$C$7),DAY(基本情報!$C$7)),
                                 IF($G9&gt;DATE(BU$1,MONTH(基本情報!$C$4),DAY(基本情報!$C$4)),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IF(AND(DATE(BU$1,MONTH(基本情報!$C$7),DAY(基本情報!$C$7))&lt;=DATE(BU$1,MONTH($G9),DAY($G9)),
                                    DATE(BU$1,MONTH($G9),DAY($G9))&lt;DATE(BU$1,MONTH(基本情報!$C$4),DAY(基本情報!$C$4)))=TRUE,
                                 DATE(BU$1,MONTH(基本情報!$C$4),DAY(基本情報!$C$4)),
                                 IF($G9&gt;DATE(BU$1,MONTH(基本情報!$C$7),DAY(基本情報!$C$7)),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IF(AND(DATE(BU$1,MONTH(基本情報!$C$4),DAY(基本情報!$C$4))&lt;=DATE(BU$1,MONTH($G9),DAY($G9)),
                      DATE(BU$1,MONTH($G9),DAY($G9))&lt;DATE(BU$1,MONTH(基本情報!$C$7),DAY(基本情報!$C$7)))=TRUE,
                   DATE(BU$1,MONTH(基本情報!$C$7),DAY(基本情報!$C$7)),
                   IF($G9&gt;DATE(BU$1,MONTH(基本情報!$C$4),DAY(基本情報!$C$4)),
                       0,
                       DATE(BU$1,MONTH(基本情報!$C$4),DAY(基本情報!$C$4)))),
               IF(AND(DATE(BU$1,MONTH(基本情報!$C$7),DAY(基本情報!$C$7))&lt;=DATE(BU$1,MONTH($G9),DAY($G9)),
                      DATE(BU$1,MONTH($G9),DAY($G9))&lt;DATE(BU$1,MONTH(基本情報!$C$4),DAY(基本情報!$C$4)))=TRUE,
                   DATE(BU$1,MONTH(基本情報!$C$4),DAY(基本情報!$C$4)),
                   IF($G9&gt;DATE(BU$1,MONTH(基本情報!$C$7),DAY(基本情報!$C$7)),
                       0,
                       DATE(BU$1,MONTH(基本情報!$C$7),DAY(基本情報!$C$7))))),
           0)))</f>
        <v>44470</v>
      </c>
      <c r="BW9" s="57">
        <f>IF(AND(OR($V9=4,$V9=5),BV9=EDATE($G9,6)),
       IF(DATE(BU$1,MONTH(基本情報!$C$4),DAY(基本情報!$C$4))&gt;EDATE($G9,6),
           DATE(BU$1,MONTH(基本情報!$C$4),DAY(基本情報!$C$4)),
           0),
       IF(AND(基本情報!$C$3="一斉",基本情報!$C$7="-",
              BV9=EDATE($G9,6),
              DATE(BU$1,MONTH(基本情報!$C$4),DAY(基本情報!$C$4))&gt;EDATE($G9,6)),
           DATE(BU$1,MONTH(基本情報!$C$4),DAY(基本情報!$C$4)),
           0))</f>
        <v>0</v>
      </c>
      <c r="BZ9" s="57">
        <f>IF(基本情報!$C$3="法定",
       IF($V9=3,
           IF($G9&lt;=DATE(BY$1,MONTH($G9),DAY($G9)),DATE(BY$1,MONTH($G9),DAY($G9)),0),
           IF($G9&lt;=DATE(BY$1,MONTH(EDATE($G9,6)),DAY(EDATE($G9,6))),DATE(BY$1,MONTH(EDATE($G9,6)),DAY(EDATE($G9,6))),0)),
       IF(基本情報!$C$7="-",
           IF(DATE(BY$1,MONTH(EDATE($G9,6)),DAY(EDATE($G9,6)))=EDATE($G9,6),
               IF(AND(BY$1=YEAR(EDATE($G9,6)),IF(基本情報!$C$12="末",FALSE,DATE(BY$1,MONTH(EDATE($G9,6)),DAY(EDATE($G9,6)))&gt;DATE(BY$1,12,基本情報!$C$12))),
                   0,
                   DATE(BY$1,MONTH(EDATE($G9,6)),DAY(EDATE($G9,6)))),
               IF(EDATE($G9,6)&lt;DATE(BY$1,MONTH(基本情報!$C$4),DAY(基本情報!$C$4)),
                   IF(AND(BY$1-1=YEAR(EDATE($G9,6)),IF(基本情報!$C$12="末",FALSE,DATE(BY$1-1,MONTH(EDATE($G9,6)),DAY(EDATE($G9,6)))&gt;DATE(BY$1-1,12,基本情報!$C$12))),
                       DATE(BY$1-1,MONTH(EDATE($G9,6)),DAY(EDATE($G9,6))),
                       DATE(BY$1,MONTH(基本情報!$C$4),DAY(基本情報!$C$4))),
                   IF($G9&lt;=DATE(BY$1,MONTH(EDATE($G9,6)),DAY(EDATE($G9,6))),DATE(BY$1,MONTH(EDATE($G9,6)),DAY(EDATE($G9,6))),0))),
           IF($G9&lt;=IF(DATE(BY$1,MONTH(基本情報!$C$4),DAY(基本情報!$C$4))
                           &lt;DATE(BY$1,MONTH(基本情報!$C$7),DAY(基本情報!$C$7)),
                             IF(AND(DATE(BY$1,MONTH(基本情報!$C$4),DAY(基本情報!$C$4))&lt;=DATE(BY$1,MONTH($G9),DAY($G9)),
                                   DATE(BY$1,MONTH($G9),DAY($G9))&lt;DATE(BY$1,MONTH(基本情報!$C$7),DAY(基本情報!$C$7)))=TRUE,
                                 DATE(BY$1,MONTH(基本情報!$C$7),DAY(基本情報!$C$7)),
                                 IF($G9&gt;DATE(BY$1,MONTH(基本情報!$C$4),DAY(基本情報!$C$4)),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IF(AND(DATE(BY$1,MONTH(基本情報!$C$7),DAY(基本情報!$C$7))&lt;=DATE(BY$1,MONTH($G9),DAY($G9)),
                                    DATE(BY$1,MONTH($G9),DAY($G9))&lt;DATE(BY$1,MONTH(基本情報!$C$4),DAY(基本情報!$C$4)))=TRUE,
                                 DATE(BY$1,MONTH(基本情報!$C$4),DAY(基本情報!$C$4)),
                                 IF($G9&gt;DATE(BY$1,MONTH(基本情報!$C$7),DAY(基本情報!$C$7)),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IF(AND(DATE(BY$1,MONTH(基本情報!$C$4),DAY(基本情報!$C$4))&lt;=DATE(BY$1,MONTH($G9),DAY($G9)),
                      DATE(BY$1,MONTH($G9),DAY($G9))&lt;DATE(BY$1,MONTH(基本情報!$C$7),DAY(基本情報!$C$7)))=TRUE,
                   DATE(BY$1,MONTH(基本情報!$C$7),DAY(基本情報!$C$7)),
                   IF($G9&gt;DATE(BY$1,MONTH(基本情報!$C$4),DAY(基本情報!$C$4)),
                       0,
                       DATE(BY$1,MONTH(基本情報!$C$4),DAY(基本情報!$C$4)))),
               IF(AND(DATE(BY$1,MONTH(基本情報!$C$7),DAY(基本情報!$C$7))&lt;=DATE(BY$1,MONTH($G9),DAY($G9)),
                      DATE(BY$1,MONTH($G9),DAY($G9))&lt;DATE(BY$1,MONTH(基本情報!$C$4),DAY(基本情報!$C$4)))=TRUE,
                   DATE(BY$1,MONTH(基本情報!$C$4),DAY(基本情報!$C$4)),
                   IF($G9&gt;DATE(BY$1,MONTH(基本情報!$C$7),DAY(基本情報!$C$7)),
                       0,
                       DATE(BY$1,MONTH(基本情報!$C$7),DAY(基本情報!$C$7))))),
           0)))</f>
        <v>44835</v>
      </c>
      <c r="CA9" s="57">
        <f>IF(AND(OR($V9=4,$V9=5),BZ9=EDATE($G9,6)),
       IF(DATE(BY$1,MONTH(基本情報!$C$4),DAY(基本情報!$C$4))&gt;EDATE($G9,6),
           DATE(BY$1,MONTH(基本情報!$C$4),DAY(基本情報!$C$4)),
           0),
       IF(AND(基本情報!$C$3="一斉",基本情報!$C$7="-",
              BZ9=EDATE($G9,6),
              DATE(BY$1,MONTH(基本情報!$C$4),DAY(基本情報!$C$4))&gt;EDATE($G9,6)),
           DATE(BY$1,MONTH(基本情報!$C$4),DAY(基本情報!$C$4)),
           0))</f>
        <v>0</v>
      </c>
      <c r="CD9" s="57">
        <f>IF(基本情報!$C$3="法定",
       IF($V9=3,
           IF($G9&lt;=DATE(CC$1,MONTH($G9),DAY($G9)),DATE(CC$1,MONTH($G9),DAY($G9)),0),
           IF($G9&lt;=DATE(CC$1,MONTH(EDATE($G9,6)),DAY(EDATE($G9,6))),DATE(CC$1,MONTH(EDATE($G9,6)),DAY(EDATE($G9,6))),0)),
       IF(基本情報!$C$7="-",
           IF(DATE(CC$1,MONTH(EDATE($G9,6)),DAY(EDATE($G9,6)))=EDATE($G9,6),
               IF(AND(CC$1=YEAR(EDATE($G9,6)),IF(基本情報!$C$12="末",FALSE,DATE(CC$1,MONTH(EDATE($G9,6)),DAY(EDATE($G9,6)))&gt;DATE(CC$1,12,基本情報!$C$12))),
                   0,
                   DATE(CC$1,MONTH(EDATE($G9,6)),DAY(EDATE($G9,6)))),
               IF(EDATE($G9,6)&lt;DATE(CC$1,MONTH(基本情報!$C$4),DAY(基本情報!$C$4)),
                   IF(AND(CC$1-1=YEAR(EDATE($G9,6)),IF(基本情報!$C$12="末",FALSE,DATE(CC$1-1,MONTH(EDATE($G9,6)),DAY(EDATE($G9,6)))&gt;DATE(CC$1-1,12,基本情報!$C$12))),
                       DATE(CC$1-1,MONTH(EDATE($G9,6)),DAY(EDATE($G9,6))),
                       DATE(CC$1,MONTH(基本情報!$C$4),DAY(基本情報!$C$4))),
                   IF($G9&lt;=DATE(CC$1,MONTH(EDATE($G9,6)),DAY(EDATE($G9,6))),DATE(CC$1,MONTH(EDATE($G9,6)),DAY(EDATE($G9,6))),0))),
           IF($G9&lt;=IF(DATE(CC$1,MONTH(基本情報!$C$4),DAY(基本情報!$C$4))
                           &lt;DATE(CC$1,MONTH(基本情報!$C$7),DAY(基本情報!$C$7)),
                             IF(AND(DATE(CC$1,MONTH(基本情報!$C$4),DAY(基本情報!$C$4))&lt;=DATE(CC$1,MONTH($G9),DAY($G9)),
                                   DATE(CC$1,MONTH($G9),DAY($G9))&lt;DATE(CC$1,MONTH(基本情報!$C$7),DAY(基本情報!$C$7)))=TRUE,
                                 DATE(CC$1,MONTH(基本情報!$C$7),DAY(基本情報!$C$7)),
                                 IF($G9&gt;DATE(CC$1,MONTH(基本情報!$C$4),DAY(基本情報!$C$4)),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IF(AND(DATE(CC$1,MONTH(基本情報!$C$7),DAY(基本情報!$C$7))&lt;=DATE(CC$1,MONTH($G9),DAY($G9)),
                                    DATE(CC$1,MONTH($G9),DAY($G9))&lt;DATE(CC$1,MONTH(基本情報!$C$4),DAY(基本情報!$C$4)))=TRUE,
                                 DATE(CC$1,MONTH(基本情報!$C$4),DAY(基本情報!$C$4)),
                                 IF($G9&gt;DATE(CC$1,MONTH(基本情報!$C$7),DAY(基本情報!$C$7)),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IF(AND(DATE(CC$1,MONTH(基本情報!$C$4),DAY(基本情報!$C$4))&lt;=DATE(CC$1,MONTH($G9),DAY($G9)),
                      DATE(CC$1,MONTH($G9),DAY($G9))&lt;DATE(CC$1,MONTH(基本情報!$C$7),DAY(基本情報!$C$7)))=TRUE,
                   DATE(CC$1,MONTH(基本情報!$C$7),DAY(基本情報!$C$7)),
                   IF($G9&gt;DATE(CC$1,MONTH(基本情報!$C$4),DAY(基本情報!$C$4)),
                       0,
                       DATE(CC$1,MONTH(基本情報!$C$4),DAY(基本情報!$C$4)))),
               IF(AND(DATE(CC$1,MONTH(基本情報!$C$7),DAY(基本情報!$C$7))&lt;=DATE(CC$1,MONTH($G9),DAY($G9)),
                      DATE(CC$1,MONTH($G9),DAY($G9))&lt;DATE(CC$1,MONTH(基本情報!$C$4),DAY(基本情報!$C$4)))=TRUE,
                   DATE(CC$1,MONTH(基本情報!$C$4),DAY(基本情報!$C$4)),
                   IF($G9&gt;DATE(CC$1,MONTH(基本情報!$C$7),DAY(基本情報!$C$7)),
                       0,
                       DATE(CC$1,MONTH(基本情報!$C$7),DAY(基本情報!$C$7))))),
           0)))</f>
        <v>45200</v>
      </c>
      <c r="CE9" s="57">
        <f>IF(AND(OR($V9=4,$V9=5),CD9=EDATE($G9,6)),
       IF(DATE(CC$1,MONTH(基本情報!$C$4),DAY(基本情報!$C$4))&gt;EDATE($G9,6),
           DATE(CC$1,MONTH(基本情報!$C$4),DAY(基本情報!$C$4)),
           0),
       IF(AND(基本情報!$C$3="一斉",基本情報!$C$7="-",
              CD9=EDATE($G9,6),
              DATE(CC$1,MONTH(基本情報!$C$4),DAY(基本情報!$C$4))&gt;EDATE($G9,6)),
           DATE(CC$1,MONTH(基本情報!$C$4),DAY(基本情報!$C$4)),
           0))</f>
        <v>0</v>
      </c>
      <c r="CH9" s="57">
        <f>IF(基本情報!$C$3="法定",
       IF($V9=3,
           IF($G9&lt;=DATE(CG$1,MONTH($G9),DAY($G9)),DATE(CG$1,MONTH($G9),DAY($G9)),0),
           IF($G9&lt;=DATE(CG$1,MONTH(EDATE($G9,6)),DAY(EDATE($G9,6))),DATE(CG$1,MONTH(EDATE($G9,6)),DAY(EDATE($G9,6))),0)),
       IF(基本情報!$C$7="-",
           IF(DATE(CG$1,MONTH(EDATE($G9,6)),DAY(EDATE($G9,6)))=EDATE($G9,6),
               IF(AND(CG$1=YEAR(EDATE($G9,6)),IF(基本情報!$C$12="末",FALSE,DATE(CG$1,MONTH(EDATE($G9,6)),DAY(EDATE($G9,6)))&gt;DATE(CG$1,12,基本情報!$C$12))),
                   0,
                   DATE(CG$1,MONTH(EDATE($G9,6)),DAY(EDATE($G9,6)))),
               IF(EDATE($G9,6)&lt;DATE(CG$1,MONTH(基本情報!$C$4),DAY(基本情報!$C$4)),
                   IF(AND(CG$1-1=YEAR(EDATE($G9,6)),IF(基本情報!$C$12="末",FALSE,DATE(CG$1-1,MONTH(EDATE($G9,6)),DAY(EDATE($G9,6)))&gt;DATE(CG$1-1,12,基本情報!$C$12))),
                       DATE(CG$1-1,MONTH(EDATE($G9,6)),DAY(EDATE($G9,6))),
                       DATE(CG$1,MONTH(基本情報!$C$4),DAY(基本情報!$C$4))),
                   IF($G9&lt;=DATE(CG$1,MONTH(EDATE($G9,6)),DAY(EDATE($G9,6))),DATE(CG$1,MONTH(EDATE($G9,6)),DAY(EDATE($G9,6))),0))),
           IF($G9&lt;=IF(DATE(CG$1,MONTH(基本情報!$C$4),DAY(基本情報!$C$4))
                           &lt;DATE(CG$1,MONTH(基本情報!$C$7),DAY(基本情報!$C$7)),
                             IF(AND(DATE(CG$1,MONTH(基本情報!$C$4),DAY(基本情報!$C$4))&lt;=DATE(CG$1,MONTH($G9),DAY($G9)),
                                   DATE(CG$1,MONTH($G9),DAY($G9))&lt;DATE(CG$1,MONTH(基本情報!$C$7),DAY(基本情報!$C$7)))=TRUE,
                                 DATE(CG$1,MONTH(基本情報!$C$7),DAY(基本情報!$C$7)),
                                 IF($G9&gt;DATE(CG$1,MONTH(基本情報!$C$4),DAY(基本情報!$C$4)),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IF(AND(DATE(CG$1,MONTH(基本情報!$C$7),DAY(基本情報!$C$7))&lt;=DATE(CG$1,MONTH($G9),DAY($G9)),
                                    DATE(CG$1,MONTH($G9),DAY($G9))&lt;DATE(CG$1,MONTH(基本情報!$C$4),DAY(基本情報!$C$4)))=TRUE,
                                 DATE(CG$1,MONTH(基本情報!$C$4),DAY(基本情報!$C$4)),
                                 IF($G9&gt;DATE(CG$1,MONTH(基本情報!$C$7),DAY(基本情報!$C$7)),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IF(AND(DATE(CG$1,MONTH(基本情報!$C$4),DAY(基本情報!$C$4))&lt;=DATE(CG$1,MONTH($G9),DAY($G9)),
                      DATE(CG$1,MONTH($G9),DAY($G9))&lt;DATE(CG$1,MONTH(基本情報!$C$7),DAY(基本情報!$C$7)))=TRUE,
                   DATE(CG$1,MONTH(基本情報!$C$7),DAY(基本情報!$C$7)),
                   IF($G9&gt;DATE(CG$1,MONTH(基本情報!$C$4),DAY(基本情報!$C$4)),
                       0,
                       DATE(CG$1,MONTH(基本情報!$C$4),DAY(基本情報!$C$4)))),
               IF(AND(DATE(CG$1,MONTH(基本情報!$C$7),DAY(基本情報!$C$7))&lt;=DATE(CG$1,MONTH($G9),DAY($G9)),
                      DATE(CG$1,MONTH($G9),DAY($G9))&lt;DATE(CG$1,MONTH(基本情報!$C$4),DAY(基本情報!$C$4)))=TRUE,
                   DATE(CG$1,MONTH(基本情報!$C$4),DAY(基本情報!$C$4)),
                   IF($G9&gt;DATE(CG$1,MONTH(基本情報!$C$7),DAY(基本情報!$C$7)),
                       0,
                       DATE(CG$1,MONTH(基本情報!$C$7),DAY(基本情報!$C$7))))),
           0)))</f>
        <v>45566</v>
      </c>
      <c r="CI9" s="57">
        <f>IF(AND(OR($V9=4,$V9=5),CH9=EDATE($G9,6)),
       IF(DATE(CG$1,MONTH(基本情報!$C$4),DAY(基本情報!$C$4))&gt;EDATE($G9,6),
           DATE(CG$1,MONTH(基本情報!$C$4),DAY(基本情報!$C$4)),
           0),
       IF(AND(基本情報!$C$3="一斉",基本情報!$C$7="-",
              CH9=EDATE($G9,6),
              DATE(CG$1,MONTH(基本情報!$C$4),DAY(基本情報!$C$4))&gt;EDATE($G9,6)),
           DATE(CG$1,MONTH(基本情報!$C$4),DAY(基本情報!$C$4)),
           0))</f>
        <v>0</v>
      </c>
      <c r="CL9" s="57">
        <f>IF(基本情報!$C$3="法定",
       IF($V9=3,
           IF($G9&lt;=DATE(CK$1,MONTH($G9),DAY($G9)),DATE(CK$1,MONTH($G9),DAY($G9)),0),
           IF($G9&lt;=DATE(CK$1,MONTH(EDATE($G9,6)),DAY(EDATE($G9,6))),DATE(CK$1,MONTH(EDATE($G9,6)),DAY(EDATE($G9,6))),0)),
       IF(基本情報!$C$7="-",
           IF(DATE(CK$1,MONTH(EDATE($G9,6)),DAY(EDATE($G9,6)))=EDATE($G9,6),
               IF(AND(CK$1=YEAR(EDATE($G9,6)),IF(基本情報!$C$12="末",FALSE,DATE(CK$1,MONTH(EDATE($G9,6)),DAY(EDATE($G9,6)))&gt;DATE(CK$1,12,基本情報!$C$12))),
                   0,
                   DATE(CK$1,MONTH(EDATE($G9,6)),DAY(EDATE($G9,6)))),
               IF(EDATE($G9,6)&lt;DATE(CK$1,MONTH(基本情報!$C$4),DAY(基本情報!$C$4)),
                   IF(AND(CK$1-1=YEAR(EDATE($G9,6)),IF(基本情報!$C$12="末",FALSE,DATE(CK$1-1,MONTH(EDATE($G9,6)),DAY(EDATE($G9,6)))&gt;DATE(CK$1-1,12,基本情報!$C$12))),
                       DATE(CK$1-1,MONTH(EDATE($G9,6)),DAY(EDATE($G9,6))),
                       DATE(CK$1,MONTH(基本情報!$C$4),DAY(基本情報!$C$4))),
                   IF($G9&lt;=DATE(CK$1,MONTH(EDATE($G9,6)),DAY(EDATE($G9,6))),DATE(CK$1,MONTH(EDATE($G9,6)),DAY(EDATE($G9,6))),0))),
           IF($G9&lt;=IF(DATE(CK$1,MONTH(基本情報!$C$4),DAY(基本情報!$C$4))
                           &lt;DATE(CK$1,MONTH(基本情報!$C$7),DAY(基本情報!$C$7)),
                             IF(AND(DATE(CK$1,MONTH(基本情報!$C$4),DAY(基本情報!$C$4))&lt;=DATE(CK$1,MONTH($G9),DAY($G9)),
                                   DATE(CK$1,MONTH($G9),DAY($G9))&lt;DATE(CK$1,MONTH(基本情報!$C$7),DAY(基本情報!$C$7)))=TRUE,
                                 DATE(CK$1,MONTH(基本情報!$C$7),DAY(基本情報!$C$7)),
                                 IF($G9&gt;DATE(CK$1,MONTH(基本情報!$C$4),DAY(基本情報!$C$4)),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IF(AND(DATE(CK$1,MONTH(基本情報!$C$7),DAY(基本情報!$C$7))&lt;=DATE(CK$1,MONTH($G9),DAY($G9)),
                                    DATE(CK$1,MONTH($G9),DAY($G9))&lt;DATE(CK$1,MONTH(基本情報!$C$4),DAY(基本情報!$C$4)))=TRUE,
                                 DATE(CK$1,MONTH(基本情報!$C$4),DAY(基本情報!$C$4)),
                                 IF($G9&gt;DATE(CK$1,MONTH(基本情報!$C$7),DAY(基本情報!$C$7)),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IF(AND(DATE(CK$1,MONTH(基本情報!$C$4),DAY(基本情報!$C$4))&lt;=DATE(CK$1,MONTH($G9),DAY($G9)),
                      DATE(CK$1,MONTH($G9),DAY($G9))&lt;DATE(CK$1,MONTH(基本情報!$C$7),DAY(基本情報!$C$7)))=TRUE,
                   DATE(CK$1,MONTH(基本情報!$C$7),DAY(基本情報!$C$7)),
                   IF($G9&gt;DATE(CK$1,MONTH(基本情報!$C$4),DAY(基本情報!$C$4)),
                       0,
                       DATE(CK$1,MONTH(基本情報!$C$4),DAY(基本情報!$C$4)))),
               IF(AND(DATE(CK$1,MONTH(基本情報!$C$7),DAY(基本情報!$C$7))&lt;=DATE(CK$1,MONTH($G9),DAY($G9)),
                      DATE(CK$1,MONTH($G9),DAY($G9))&lt;DATE(CK$1,MONTH(基本情報!$C$4),DAY(基本情報!$C$4)))=TRUE,
                   DATE(CK$1,MONTH(基本情報!$C$4),DAY(基本情報!$C$4)),
                   IF($G9&gt;DATE(CK$1,MONTH(基本情報!$C$7),DAY(基本情報!$C$7)),
                       0,
                       DATE(CK$1,MONTH(基本情報!$C$7),DAY(基本情報!$C$7))))),
           0)))</f>
        <v>45931</v>
      </c>
      <c r="CM9" s="57">
        <f>IF(AND(OR($V9=4,$V9=5),CL9=EDATE($G9,6)),
       IF(DATE(CK$1,MONTH(基本情報!$C$4),DAY(基本情報!$C$4))&gt;EDATE($G9,6),
           DATE(CK$1,MONTH(基本情報!$C$4),DAY(基本情報!$C$4)),
           0),
       IF(AND(基本情報!$C$3="一斉",基本情報!$C$7="-",
              CL9=EDATE($G9,6),
              DATE(CK$1,MONTH(基本情報!$C$4),DAY(基本情報!$C$4))&gt;EDATE($G9,6)),
           DATE(CK$1,MONTH(基本情報!$C$4),DAY(基本情報!$C$4)),
           0))</f>
        <v>0</v>
      </c>
    </row>
    <row r="10" spans="1:94">
      <c r="A10" s="19">
        <v>17</v>
      </c>
      <c r="B10" s="19">
        <v>1013</v>
      </c>
      <c r="C10" s="19" t="s">
        <v>188</v>
      </c>
      <c r="G10" s="57">
        <v>43466</v>
      </c>
      <c r="I10" s="56">
        <f>IF($J10&lt;$G10,
      0,
      IF(基本情報!$C$3="法定",
          IF($H10&gt;=10,
              DATEDIF($G10,$J10,"m")/12+0.5,
              DATEDIF($G10,$J10,"m")/12),
          IF(AND(基本情報!$C$7&lt;&gt;"-",基本情報!$C$7&gt;0)=TRUE,
              DATEDIF($G10,$J10,"m")/12+0.5,
              IF(DATE(YEAR($G10),MONTH($G10)+6,DAY($G10))
                &gt;=DATE(有給管理簿!$E$10,MONTH(基本情報!$C$4),DAY(基本情報!$C$4)),
                  DATEDIF($G10,$J10,"m")/12
                    +IF(DATE(YEAR($G10),MONTH($G10)+6,DAY($G10))&lt;DATE(有給管理簿!$E$10,MONTH(基本情報!$C$4),DAY(基本情報!$C$4)),1.5,0.5),
                  DATEDIF($G10,$J10,"m")/12
                    +IF(DATE(YEAR($G10),MONTH($G10)+6,DAY($G10))
                      =DATE(YEAR(DATE(YEAR($G10),MONTH($G10)+6,DAY($G10))),MONTH(基本情報!$C$4),DAY(基本情報!$C$4)),0,1)))))</f>
        <v>7.5</v>
      </c>
      <c r="J10" s="57">
        <f>IF(OR(有給管理簿!$E$10
         &gt;=YEAR(DATE(YEAR($G10),MONTH($G10)+6,DAY($G10)))
           -IF(AND(OR($V10=6,$V10=7),YEAR($G10)&lt;YEAR(DATE(YEAR($G10),MONTH($G10)+6,DAY($G10)))),1,0),
         AND(基本情報!$C$3="法定",$H10&gt;=10,有給管理簿!$E$10&gt;=YEAR($G10))),
       IF(基本情報!$C$3="法定",
           IF(AND(($F10&gt;0)=FALSE,$H10&gt;=10),
               DATE(有給管理簿!$E$10,MONTH($G10),DAY($G10)),
               IF(MONTH($G10)&gt;6,
                   DATE(有給管理簿!$E$10-1,MONTH($G10)+6,DAY($G10)),
                   DATE(有給管理簿!$E$10,MONTH($G10)+6,DAY($G10)))),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IF(AND(DATE(有給管理簿!$E$10,MONTH(基本情報!$C$4),DAY(基本情報!$C$4))&lt;=DATE(有給管理簿!$E$10,MONTH($G10),DAY($G10)),
                                     DATE(有給管理簿!$E$10,MONTH($G10),DAY($G10))&lt;DATE(有給管理簿!$E$10,MONTH(基本情報!$C$7),DAY(基本情報!$C$7)))
                                       =TRUE,
                           DATE(有給管理簿!$E$10,MONTH(基本情報!$C$7),DAY(基本情報!$C$7)),
                           IF($G10&gt;DATE(有給管理簿!$E$10,MONTH(基本情報!$C$4),DAY(基本情報!$C$4)),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IF(AND(DATE(有給管理簿!$E$10,MONTH(基本情報!$C$7),DAY(基本情報!$C$7))&lt;=DATE(有給管理簿!$E$10,MONTH($G10),DAY($G10)),
                                     DATE(有給管理簿!$E$10,MONTH($G10),DAY($G10))&lt;DATE(有給管理簿!$E$10,MONTH(基本情報!$C$4),DAY(基本情報!$C$4)))
                                       =TRUE,
                           DATE(有給管理簿!$E$10,MONTH(基本情報!$C$4),DAY(基本情報!$C$4)),
                           IF($G10&gt;DATE(有給管理簿!$E$10,MONTH(基本情報!$C$7),DAY(基本情報!$C$7)),
                               0,
                               DATE(有給管理簿!$E$10,MONTH(基本情報!$C$7),DAY(基本情報!$C$7))))),
                   IF(OR(YEAR(DATE(YEAR($G10),MONTH($G10)+6,DAY($G10)))&gt;有給管理簿!$E$10,
                            AND(YEAR(DATE(YEAR($G10),MONTH($G10)+6,DAY($G10)))=有給管理簿!$E$10,
                                     MONTH(DATE(YEAR($G10),MONTH($G10)+6,DAY($G10)))&gt;=有給管理簿!$F$10))=TRUE,
                       DATE(YEAR($G10),MONTH($G10)+6,DAY($G10)),
                       IF(DATE(有給管理簿!$E$10,MONTH(基本情報!$C$4),DAY(基本情報!$C$4))&gt;DATE(YEAR($G10),MONTH($G10)+6,DAY($G10)),
                           DATE(有給管理簿!$E$10,MONTH(基本情報!$C$4),DAY(基本情報!$C$4)),
                           DATE(YEAR($G10),MONTH($G10)+6,DAY($G10)))))),
       0)</f>
        <v>46204</v>
      </c>
      <c r="K10" s="19">
        <f>IF($J10=0,
       "-",
       IF(基本情報!$C$12="末",
           MONTH($J10),
           IF(DAY($J10)&lt;=基本情報!$C$12,
               MONTH($J10),
               IF(MONTH($J10)+1=13,1,MONTH($J10)+1))))</f>
        <v>7</v>
      </c>
      <c r="L10" s="19">
        <f>HLOOKUP(IF(AND(OR(基本情報!$C$3="法定", AND(基本情報!$C$3="一斉",EDATE($G10,6)=$J10)),$K10&lt;MONTH($J10)),$I10-1,$I10),
     付与日数一覧!$O$3:$W$8,2+$F10,1)
  +IF(基本情報!$C$3="一斉",
    IF(AND(基本情報!$C$7&lt;&gt;"-",基本情報!$C$7&gt;0)=FALSE,
        IF(OR(有給管理簿!$E$10=YEAR(DATE(YEAR($G10),MONTH($G10)+6,DAY($G10))),
               IF(基本情報!$C$12="末",
                   FALSE,
                   有給管理簿!$E$10=IF(DATE(YEAR($G10),MONTH($G10)+6,DAY($G10))&gt;DATE(YEAR(DATE(YEAR($G10),MONTH($G10)+6,DAY($G10))),12,基本情報!$C$12),
                                                        YEAR(DATE(YEAR($G10),MONTH($G10)+6,DAY($G10)))+1,
                                                        YEAR(DATE(YEAR($G10),MONTH($G10)+6,DAY($G10)))))),
            IF(DATE(有給管理簿!$E$10,MONTH(基本情報!$C$4),DAY(基本情報!$C$4))&gt;DATE(YEAR($G10),MONTH($G10)+6,DAY($G10)),
                HLOOKUP(0.5,付与日数一覧!$O$3:$W$8,2+$F10,1),
                0),
            0),
        0),
    0)</f>
        <v>20</v>
      </c>
      <c r="M10" s="19" t="e">
        <f>IF(有給管理簿!$F$10
     &lt;IF(基本情報!$C$12="末",MONTH($Z10),IF(DAY($Z10)&lt;=基本情報!$C$12,MONTH($Z10),IF(MONTH($Z10)+1=13,1,MONTH($Z10)+1))),
       IF(有給管理簿!$E$10-1&lt;有給管理簿!$AH$1,
           0,
           IF(AND(基本情報!$C$3="一斉",基本情報!$C$7="-"),
               IF(OR(AND(YEAR(EDATE($G10,6))=YEAR($J10),$J10=DATE(YEAR(EDATE($G10,6)),MONTH(基本情報!$C$4),DAY(基本情報!$C$4))),
                     AND(基本情報!$C$12&lt;&gt;"末",MONTH(EDATE($G10,6))=12,DAY(EDATE($G10,6))&gt;基本情報!$C$12,有給管理簿!$E$10=YEAR(EDATE($G10,6))+1)),
                   INDEX($AQ$1:$BN10,ROW(),MATCH(有給管理簿!$E$10,$AQ$1:$BN$1,0)+3),
                   INDEX($AQ$1:$BN10,ROW(),MATCH(有給管理簿!$E$10-1,$AQ$1:$BN$1,0)+3)),
               INDEX($AQ$1:$BN10,ROW(),MATCH(有給管理簿!$E$10-1,$AQ$1:$BN$1,0)+3))),
           IF(有給管理簿!$E$10&lt;有給管理簿!$AH$1,
               0,
               INDEX($AQ$1:$BN10,ROW(),MATCH(有給管理簿!$E$10,$AQ$1:$BN$1,0)+3)))</f>
        <v>#N/A</v>
      </c>
      <c r="N10" s="19" t="e">
        <f>IF(有給管理簿!$F$10&lt;IF(基本情報!$C$12="末",MONTH($Z10),IF(DAY($Z10)&lt;=基本情報!$C$12,MONTH($Z10),IF(MONTH($Z10)+1=13,1,MONTH($Z10)+1))),
    IF(有給管理簿!$E$10-1&lt;有給管理簿!$AH$1,
      0,
      INDEX($AQ$1:$BN10,ROW(),MATCH(有給管理簿!$E$10-1,$AQ$1:$BN$1,0)+1)),
    INDEX($AQ$1:$BN10,ROW(),MATCH(有給管理簿!$E$10,$AQ$1:$BN$1,0)+1))</f>
        <v>#N/A</v>
      </c>
      <c r="O10" s="19" t="e">
        <f ca="1">IF(AND($AI10&lt;&gt;"-",$AI10&gt;0,EOMONTH(DATE(有給管理簿!$E$10,有給管理簿!$F$10,1),0)&lt;$AI10),
       IF(EOMONTH(DATE(有給管理簿!$E$10,有給管理簿!$F$10,1),0)&lt;$G10,0,$AJ10),
       IF($G10&gt;EOMONTH(DATE(有給管理簿!$E$10,有給管理簿!$F$10,1),0),
           0,
           IF(AND($AI10&lt;&gt;"-",$AI10&gt;0,
                  OR(AND($AA10&lt;=$AI10,$AI10&lt;=$AB10,$AI10&lt;=EOMONTH(DATE(有給管理簿!$E$10,有給管理簿!$F$10,1),0)),
                    AND($AA10=0,$AM10&gt;=EOMONTH(DATE(有給管理簿!$E$10,有給管理簿!$F$10,1),0)),
                    AND(OR($V10=4,$V10=5),EDATE($G10,6)&gt;DATE(YEAR(EDATE($G10,6)),MONTH(基本情報!$C$4),DAY(基本情報!$C$4)),
                    AND($AE10=1,DATE(YEAR(EDATE($G10,6))+2,MONTH(基本情報!$C$4),DAY(基本情報!$C$4))&gt;DATE(有給管理簿!$E$10,有給管理簿!$F$10,1))),
                    AND(OR($V10=4,$V10=5),$AF10=1,EDATE($G10,6)&lt;DATE(YEAR(EDATE($G10,6)),MONTH(基本情報!$C$4),DAY(基本情報!$C$4)),
                      DATE(YEAR(EDATE($G10,6))+2,MONTH(基本情報!$C$4),DAY(基本情報!$C$4))&gt;DATE(有給管理簿!$E$10,有給管理簿!$F$10,1))))=TRUE,
               $AJ10-$AO10
                 +IF(AND(OR($V10=4,$V10=5),
                          EDATE($G10,6)&lt;=$AI10,
                          $AI10&lt;IF(DATE(YEAR($G10),MONTH($G10)+6,DAY($G10))
                                       &gt;=DATE(YEAR(EDATE($G10,6)),MONTH(基本情報!$C$4),DAY(基本情報!$C$4)),
                                         DATE(YEAR(EDATE($G10,6))+1,MONTH(基本情報!$C$4),DAY(基本情報!$C$4)),
                                         DATE(YEAR(EDATE($G10,6)),MONTH(基本情報!$C$4),DAY(基本情報!$C$4)))),
                     IF(IF(DATE(YEAR($G10),MONTH($G10)+6,DAY($G10))
                            &gt;=DATE(YEAR(EDATE($G10,6)),MONTH(基本情報!$C$4),DAY(基本情報!$C$4)),
                              DATE(YEAR(EDATE($G10,6))+1,MONTH(基本情報!$C$4),DAY(基本情報!$C$4)),
                              DATE(YEAR(EDATE($G10,6)),MONTH(基本情報!$C$4),DAY(基本情報!$C$4)))
                       &lt;=EOMONTH(DATE(有給管理簿!$E$10,有給管理簿!$F$10,1),0),HLOOKUP(1.5,付与日数一覧!$O$3:$W$8,2+$F10,1),0),
                     0)
                     -IF(OR(AND(OR($V10=4,$V10=5),EDATE($G10,6)&lt;DATE(YEAR(EDATE($G10,6)),MONTH(基本情報!$C$4),DAY(基本情報!$C$4)),$AI10&lt;DATE(YEAR(EDATE($G10,6)),MONTH(基本情報!$C$4),DAY(基本情報!$C$4)),
                                  OR(AND(OR($AF10=2,$AF10=3,$AF10=4),DATE(YEAR(EDATE($G10,6)),MONTH(基本情報!$C$4),DAY(基本情報!$C$4))&lt;=DATE(有給管理簿!$E$10,有給管理簿!$F$10,1)),
                                    AND(OR($AE10=2,$AE10=3,$AE10=4),DATE(YEAR(EDATE($G10,6))+1,MONTH(基本情報!$C$4),DAY(基本情報!$C$4))&gt;DATE(有給管理簿!$E$10,有給管理簿!$F$10,1)))),
                             AND(OR($V10=4,$V10=5),EDATE($G10,6)&gt;DATE(YEAR(EDATE($G10,6)),MONTH(基本情報!$C$4),DAY(基本情報!$C$4)),$AI10&lt;DATE(YEAR(EDATE($G10,6))+1,MONTH(基本情報!$C$4),DAY(基本情報!$C$4)),
                               OR(AND($AF10=1,DATE(YEAR(EDATE($G10,6))+1,MONTH(基本情報!$C$4),DAY(基本情報!$C$4))&lt;=DATE(有給管理簿!$E$10,有給管理簿!$F$10,1)),
                                 AND($AE10=1,DATE(YEAR(EDATE($G10,6))+2,MONTH(基本情報!$C$4),DAY(基本情報!$C$4))&gt;DATE(有給管理簿!$E$10,有給管理簿!$F$10,1),有給管理簿!$E$10&lt;&gt;YEAR(EDATE($G10,6))+1)))),
                           HLOOKUP(1.5,付与日数一覧!$O$3:$W$8,2+$F10,1),
                           0),
               IF(OR(AND($J10=0,$H10&gt;0),
                      AND(IF(OR($V10=6,$V10=7),IF($G10&lt;DATE(YEAR($G10),MONTH($J10),DAY($J10)),
                                                                            DATE(YEAR($G10),MONTH($J10),DAY($J10)),
                                                                            DATE(YEAR($G10)+1,MONTH($J10),DAY($J10)))
                                                                              &gt;EOMONTH(DATE(有給管理簿!$E$10,有給管理簿!$F$10,1),0),FALSE)),
                       AND($V10&lt;&gt;3,$V10&lt;&gt;6,$V10&lt;&gt;7,EDATE($G10,6)
                                                                                   &gt;EOMONTH(DATE(有給管理簿!$E$10,IF(AND(基本情報!$C$3="法定",MONTH($J10)&lt;$K10),
                                                                                                                                                     有給管理簿!$F$10-1,有給管理簿!$F$10),1),0)))=TRUE,
                      $H10
                        -IF(ISERROR(MATCH($A10,有給管理簿!$A:$A,0))=TRUE,
                            0,
                            SUMIFS(INDIRECT("有給管理簿!R" &amp; MATCH($A10,有給管理簿!$A:$A,0) &amp; "C35:R" &amp; MATCH($A10,有給管理簿!$A:$A,0) &amp; "C2239",0),
                                有給管理簿!$AI$11:$CHC$11,"&gt;="&amp;$G10,
                                有給管理簿!$AI$11:$CHC$11,"&lt;="&amp;EOMONTH(DATE(有給管理簿!$E$10,有給管理簿!$F$10,1),0))),
                      IF(AND(IF(AND(基本情報!$C$3="一斉",基本情報!$C$7="-",MONTH(EDATE($G10,6))=12,DAY($G10)&gt;基本情報!$C$12,有給管理簿!$E$10&lt;YEAR(EDATE($G10,6))+2),
                                        DATE(有給管理簿!$E$10,MONTH(基本情報!$C$4),DAY(基本情報!$C$4)),
                                        $J10)
                                      &gt;EOMONTH(DATE(有給管理簿!$E$10,IF(AND(基本情報!$C$3="法定",MONTH($J10)&lt;$K10),有給管理簿!$F$10-1,有給管理簿!$F$10),1),0),
                               OR($V10=3,
                                 AND(AND(AND(基本情報!$C$3="一斉",基本情報!$C$7="-")=FALSE,EDATE($G10,6)&lt;$J10,$J10&lt;=EDATE($G10,12))=FALSE,
                                   YEAR($J10)&gt;YEAR(DATE(YEAR($G10),MONTH($G10)+6,DAY($G10)))
                                                         +IF(IF(基本情報!$C$12="末",FALSE,DATE(YEAR(EDATE($G10,6)),MONTH(EDATE($G10,6)),DAY(EDATE($G10,6)))&gt;DATE(YEAR(EDATE($G10,6)),12,基本情報!$C$12)),1,0)
                                                         -IF(AND(OR($V10=6,$V10=7),YEAR($G10)&lt;YEAR(EDATE($G10,6))),1,0))),
                               AND(OR(基本情報!$C$3="法定", AND(基本情報!$C$3="一斉",EDATE($G10,6)=$J10)),$K10&lt;MONTH($J10))=FALSE),
                          IF(ISERROR(MATCH(有給管理簿!$E$10-1,$AQ$1:$BN$1,0))=TRUE,
                              0,
                              INDEX($AQ$1:$BN10,ROW(),MATCH(有給管理簿!$E$10-1,$AQ$1:$BN$1,0))
                                -IF(AND(基本情報!$C$3="一斉",基本情報!$C$7="-",$J10&lt;DATE(YEAR($J10),MONTH(基本情報!$C$4),DAY(基本情報!$C$4)),AND($AF10&lt;&gt;2,$AF10&lt;&gt;3,$AF10&lt;&gt;4)),
                                    HLOOKUP($I10,付与日数一覧!$O$3:$W$8,2+$F10,1),
                                    0)
                                +IF(AND($Y10&lt;&gt;"-",$Y10&lt;&gt;5,MONTH(基本情報!$C$4)&gt;MONTH(EDATE($G10,6)))=TRUE,
                                    0,
                                    INDEX($AQ$1:$BN10,ROW(),MATCH(有給管理簿!$E$10-1,$AQ$1:$BN$1,0)+1))
                                -$S10),
                          IF(AND(OR($AF10=2,$AE10=2),IF(EDATE($G10,6)&lt;DATE(YEAR(EDATE($G10,6)),MONTH(基本情報!$C$4),DAY(基本情報!$C$4)),
                                                      EOMONTH(DATE(YEAR(EDATE($G10,6)),MONTH(基本情報!$C$4),DAY(基本情報!$C$4)),-1),
                                                      EOMONTH(DATE(YEAR(EDATE($G10,6))+1,MONTH(基本情報!$C$4),DAY(基本情報!$C$4)),-1))
                                                        &gt;DATE(有給管理簿!$E$10,有給管理簿!$F$10,1)),0,INDEX($AQ$1:$BN10,ROW(),MATCH(有給管理簿!$E$10,$AQ$1:$BN$1,0)))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&lt;DATE(YEAR($J10),MONTH(基本情報!$C$4),DAY(基本情報!$C$4)),
                                  AND($AF10&lt;&gt;2,$AF10&lt;&gt;3,$AF10&lt;&gt;4,$AE10&lt;&gt;2,$AE10&lt;&gt;3,$AE10&lt;&gt;4)),
                                HLOOKUP($I10,付与日数一覧!$O$3:$W$8,2+$F10,1),
                                0)
                            +IF(AND($Y10&lt;&gt;"-",$Y10&lt;&gt;5,
                                     EDATE($G10,6)&lt;EOMONTH(DATE(有給管理簿!$E$10,有給管理簿!$F$10,1),0),
                                     AND(基本情報!$C$3="一斉",基本情報!$C$7="-",
                                       DATE(YEAR($G10),MONTH($G10)+6,DAY($G10))
                                         =DATE(YEAR(EDATE($G10,6)),MONTH(基本情報!$C$4),DAY(基本情報!$C$4))))=TRUE,
                                0,
                                INDEX($AQ$1:$BN10,ROW(),MATCH(有給管理簿!$E$10,$AQ$1:$BN$1,0)+1))
                            -$S10)))))</f>
        <v>#N/A</v>
      </c>
      <c r="P10" s="57" t="e">
        <f>IF($AF10 = 4,
       0,
       IF($AF10 = 3,
           DATE(YEAR($G10),MONTH($G10)+6,DAY($G10)),
           IF($AF10 = 2,
               DATE(YEAR(DATE(YEAR($G10)+IF(IF(基本情報!$C$12="末",FALSE,DATE(YEAR(EDATE($G10,6)),MONTH(EDATE($G10,6)),DAY(EDATE($G10,6)))&gt;DATE(YEAR(EDATE($G10,6)),12,基本情報!$C$12)),1,0),
                 MONTH($G10)+6,DAY($G10))),MONTH(基本情報!$C$4),DAY(基本情報!$C$4)),
               IF($AF10 = 1,
                   0,
                   $J10))))</f>
        <v>#N/A</v>
      </c>
      <c r="Q10" s="50" t="e">
        <f>IF($P10=0,
       "-",
       IF(基本情報!$C$12="末",
           MONTH($P10),
           IF(DAY($P10)&lt;=基本情報!$C$12,
               MONTH($P10),
               IF(MONTH($P10)+1=13,1,MONTH($P10)+1))))</f>
        <v>#N/A</v>
      </c>
      <c r="R10" s="50" t="e">
        <f>INDEX($AQ$1:$BN10,ROW(),MATCH(有給管理簿!$E$10,$AQ$1:$BN$1,0))</f>
        <v>#N/A</v>
      </c>
      <c r="S10" s="19" t="e">
        <f ca="1">IF(ISERROR(MATCH($A10,有給管理簿!$A:$A,0))=TRUE,
       0,
       SUMIFS(INDIRECT("有給管理簿!R" &amp; MATCH($A10,有給管理簿!$A:$A,0) &amp; "C35:R" &amp; MATCH($A10,有給管理簿!$A:$A,0) &amp; "C2239",0),
           有給管理簿!$AI$11:$CHC$11,"&gt;="&amp;IF(AND($AA10=0,EOMONTH(DATE(有給管理簿!$E$10,有給管理簿!$F$10,1),0)&gt;$J10),$J10,$AA10),
           有給管理簿!$AI$11:$CHC$11,"&lt;="&amp;EOMONTH(DATE(有給管理簿!$E$10,有給管理簿!$F$10,1),0))
         -IF(AND(基本情報!$C$3="一斉",基本情報!$C$7="-",$AA10&lt;=$AI10,
                 EDATE($G10,6)&gt;DATE(YEAR(EDATE($G10,6)),MONTH(基本情報!$C$4),DAY(基本情報!$C$4)),
                 IF($J10&gt;$AB10,YEAR($J10)-1,YEAR($J10))=YEAR(EDATE($G10,6))+1,
                 EOMONTH(DATE(有給管理簿!$E$10,有給管理簿!$F$10,1),0)&gt;IF($J10&gt;$AB10,DATE(YEAR($J10)-1,MONTH($J10),DAY($J10)),$J10)),
               SUMIFS(INDIRECT("有給管理簿!R" &amp; MATCH($A10,有給管理簿!$A:$A,0) &amp; "C35:R" &amp; MATCH($A10,有給管理簿!$A:$A,0) &amp; "C2239",0),
                   有給管理簿!$AI$11:$CHC$11,"&gt;="&amp;EDATE($G10,6),
                   有給管理簿!$AI$11:$CHC$11,"&lt;="&amp;IF($J10&gt;$AB10,DATE(YEAR($J10)-1,MONTH($J10),DAY($J10)),$J10)-1),
               0))</f>
        <v>#N/A</v>
      </c>
      <c r="T10" s="19">
        <f ca="1">IF(ISERROR(MATCH($A10,有給管理簿!$A:$A,0))=TRUE,
       0,
       SUMIFS(INDIRECT("有給管理簿!R" &amp; MATCH($A10,有給管理簿!$A:$A,0) &amp; "C35:R" &amp; MATCH($A10,有給管理簿!$A:$A,0) &amp; "C2239",0),
           有給管理簿!$AI$11:$CHC$11,"&gt;="&amp;IF(AND($AA10=0,EOMONTH(DATE(有給管理簿!$E$10,有給管理簿!$F$10,1),0)&gt;$J10),$J10,$AA10),
           有給管理簿!$AI$11:$CHC$11,"&lt;="&amp;EOMONTH(DATE(有給管理簿!$E$10,有給管理簿!$F$10,1),0)))</f>
        <v>0</v>
      </c>
      <c r="U10" s="19" t="e">
        <f ca="1">IF(HLOOKUP($I10,付与日数一覧!$O$3:$W$8,2+$F10,1)&lt;IF(基本情報!$C$10=TRUE,
                                                                                        IF($L10&lt;$S10,0,$L10-$S10),
                                                                                        IF(SUM($L10,$N10)&lt;$S10,0,SUM($L10,$N10)-$S10)),
    HLOOKUP($I10,付与日数一覧!$O$3:$W$8,2+$F10,1),
    IF(基本情報!$C$10=TRUE,
      IF($L10&lt;$S10,0,$L10-$S10),
      IF(SUM($L10,$N10)&lt;$S10,0,SUM($L10,$N10)-$S10)))</f>
        <v>#N/A</v>
      </c>
      <c r="V10" s="50">
        <f>IF($F10&gt;0,
       1,
       IF(基本情報!$C$3="法定",
           IF($H10&gt;=10,3,IF(AND(0&lt;$H10,$H10&lt;10)=TRUE,2,1)),
           IF(AND(基本情報!$C$7&lt;&gt;"-",基本情報!$C$7&gt;0)=FALSE,
               IF($H10&gt;0,5,4),
               IF($H10&gt;0,7,6))))</f>
        <v>1</v>
      </c>
      <c r="W10" s="57" t="e">
        <f>IF($AF10 = 4,
       0,
       IF($AF10 = 3,
           IF(EOMONTH(EDATE($G10,6),-1)&gt;DATE(有給管理簿!$E$10,有給管理簿!$F$10,DAY($G10)),
               0,
               EDATE($G10,6)),
           IF($AF10 = 2,
               IF(EOMONTH(DATE(YEAR(EDATE($G10,6)),MONTH(基本情報!$C$4),DAY(基本情報!$C$4)),-1)&gt;DATE(有給管理簿!$E$10,有給管理簿!$F$10,DAY(基本情報!$C$4)),
                   0,
                   DATE(YEAR(EDATE($G10,6))+IF(IF(基本情報!$C$12="末",FALSE,DATE(YEAR(EDATE($G10,6)),MONTH(EDATE($G10,6)),DAY(EDATE($G10,6)))&gt;DATE(YEAR(EDATE($G10,6)),12,基本情報!$C$12)),1,0),
                     MONTH(基本情報!$C$4),DAY(基本情報!$C$4))),
               IF($AF10 = 1,
                   IF(AND($V10&lt;&gt;4,$V10&lt;&gt;5),
                       IF($J10=0,0,IF(EDATE($J10,-12)&lt;=$G10,
                                                 0,
                                                 IF($J10-1&lt;DATE(有給管理簿!$E$10,有給管理簿!$F$10,DAY($J10)),
                                                     0,
                                                     EDATE($J10,-12)))),
                       IF($AE10 = 4,
                           0,
                           IF($AE10 = 3,
                               IF(EOMONTH(EDATE(EDATE($G10,6),12)-1,0)&lt;DATE(有給管理簿!$E$10,有給管理簿!$F$10,DAY($G10)),
                                   0,
                                   EDATE($G10,6)),
                               IF($AE10 = 2,
                                   IF(EOMONTH(EDATE(DATE(YEAR(EDATE($G10,6)),MONTH(基本情報!$C$4),DAY(基本情報!$C$4)),12)-1,0)&gt;DATE(有給管理簿!$E$10,有給管理簿!$F$10,DAY(基本情報!$C$4)),
                                       0,
                                       DATE(YEAR(EDATE($G10,6)),MONTH(基本情報!$C$4),DAY(基本情報!$C$4))),
                                   IF($AE10 = 1,
                                       0,
                                       IF($J10=0,0,IF(EDATE($J10,-12)&lt;=EDATE($G10,6),IF($J10=EDATE($G10,6),0,EDATE($G10,6)),EDATE($J10,-12)))))))),
                   IF($AE10 = 4,
                       IF($J10&gt;DATE(有給管理簿!$E$10,有給管理簿!$F$10,DAY(基本情報!$C$4)),
                           0,
                           $J10),
                       IF($AE10 = 3,
                           IF(EOMONTH(DATE(YEAR($G10)+1,MONTH($G10)+6,DAY($G10)-1),0)&lt;DATE(有給管理簿!$E$10,有給管理簿!$F$10,DAY($G10)),
                               IF($J10&gt;DATE(有給管理簿!$E$10,有給管理簿!$F$10,1),
                                   0,
                                   $J10),
                               EDATE($G10,6)),
                           IF($AE10 = 2,
                               IF($J10-1&lt;DATE(有給管理簿!$E$10,有給管理簿!$F$10,DAY(基本情報!$C$4)),
                                   $J10,
                                   IF($J10=0,0,EDATE($J10,-12))),
                               IF($AE10 = 1,
                                   IF(EOMONTH($J10,-1)&gt;DATE(有給管理簿!$E$10,有給管理簿!$F$10,DAY($J10)),
                                       0,
                                       IF($J10&gt;IF(基本情報!$C$12="末",EOMONTH(DATE(有給管理簿!$E$10,有給管理簿!$F$10,1),0),DATE(有給管理簿!$E$10,有給管理簿!$F$10,基本情報!$C$12)),0,$J10)),
                                   IF(AND(OR($V10=4,$V10=5),
                                         AND(MONTH(EDATE($G10,6))=MONTH(基本情報!$C$4),DAY($G10)=DAY(基本情報!$C$4))=FALSE)=TRUE,
                                       IF(IF(DATE(YEAR(EDATE($G10,6)),MONTH(基本情報!$C$4),DAY(基本情報!$C$4))
                                             &gt;EDATE($G10,6),
                                               DATE(YEAR(EDATE($G10,6))+1,MONTH(基本情報!$C$4),DAY(基本情報!$C$4))-1,
                                               DATE(YEAR(EDATE($G10,6))+2,MONTH(基本情報!$C$4),DAY(基本情報!$C$4))-1)
                                         &gt;DATE(有給管理簿!$E$10,有給管理簿!$F$10,DAY(基本情報!$C$4)),
                                           IF(YEAR(EDATE($G10,6))&lt;=有給管理簿!$E$10,EDATE($G10,6),0),
                                           IF($J10&gt;DATE(有給管理簿!$E$10,有給管理簿!$F$10,DAY($J10)),
                                               IF(DATE(YEAR($J10)-1,MONTH($J10),DAY($J10))&lt;$G10,
                                                   0,
                                                   DATE(YEAR($J10)-1,MONTH($J10),DAY($J10))),
                                               $J10)),
                                       IF($J10&gt;DATE(有給管理簿!$E$10,IF(AND(基本情報!$C$3="法定",OR(MONTH($J10)&lt;$K10,AND(MONTH($J10)=12,$K10=1))),
                                                                                                     有給管理簿!$F$10-1,有給管理簿!$F$10),DAY($J10)),
                                          IF(DATE(YEAR($J10)-1,MONTH($J10),DAY($J10))&lt;$G10,
                                               0,
                                               IF(AND($V10&lt;&gt;3,$V10&lt;&gt;6,$V10&lt;&gt;7,DATE(YEAR($J10)-1,MONTH($J10),DAY($J10))&lt;EDATE($G10,6)),
                                                   EDATE($G10,6),
                                                   DATE(YEAR($J10)-1,MONTH($J10),DAY($J10)))),
                                           $J10))))))))))</f>
        <v>#N/A</v>
      </c>
      <c r="X10" s="57" t="e">
        <f>IF($AF10 = 4,
       0,
       IF($AF10 = 3,
           IF(EOMONTH(EDATE($G10,6),-1)&gt;DATE(有給管理簿!$E$10,有給管理簿!$F$10,DAY($G10)),
               0,
               EDATE(EDATE($G10,6),12)-1),
           IF($AF10 = 2,
               IF(EOMONTH(DATE(YEAR(EDATE($G10,6)),MONTH(基本情報!$C$4),DAY(基本情報!$C$4)),-1)&gt;DATE(有給管理簿!$E$10,有給管理簿!$F$10,DAY(基本情報!$C$4)),
                   0,
                   EDATE(DATE(YEAR(EDATE($G10,6))+IF(IF(基本情報!$C$12="末",FALSE,DATE(YEAR(EDATE($G10,6)),MONTH(EDATE($G10,6)),DAY(EDATE($G10,6)))&gt;DATE(YEAR(EDATE($G10,6)),12,基本情報!$C$12)),1,0),
                     MONTH(基本情報!$C$4),DAY(基本情報!$C$4)),12)-1),
               IF($AF10 = 1,
                   IF(AND($V10&lt;&gt;4,$V10&lt;&gt;5),
                       IF($J10=0,0,IF(EDATE($J10,-12)&lt;=$G10,
                                                 0,
                                                 IF($J10-1&lt;DATE(有給管理簿!$E$10,有給管理簿!$F$10,DAY($J10)),
                                                     0,
                                                     $J10-1))),
                       IF($AE10 = 4,
                           0,
                           IF($AE10 = 3,
                               IF(EOMONTH(EDATE(EDATE($G10,6),12)-1,0)&lt;DATE(有給管理簿!$E$10,有給管理簿!$F$10,DAY($G10)),
                                   0,
                                   EDATE(EDATE($G10,6),12)-1),
                               IF($AE10 = 2,
                                   IF(EOMONTH(EDATE(DATE(YEAR(EDATE($G10,6)),MONTH(基本情報!$C$4),DAY(基本情報!$C$4)),12)-1,0)&gt;DATE(有給管理簿!$E$10,有給管理簿!$F$10,DAY(基本情報!$C$4)),
                                       0,
                                       EDATE(DATE(YEAR(EDATE($G10,6)),MONTH(基本情報!$C$4),DAY(基本情報!$C$4)),12)-1),
                                   IF($AE10 = 1,
                                       0,
                                       IF($J10-1&lt;=EDATE($G10,18)-1,IF(EDATE($J10,12)-1=EDATE($G10,18)-1,0,EDATE($G10,18)-1),$J10-1)))))),
                   IF($AE10 = 4,
                       IF($J10&gt;DATE(有給管理簿!$E$10,有給管理簿!$F$10,1),
                           0,
                           EDATE($J10,12)-1),
                       IF($AE10 = 3,
                           IF(EOMONTH(DATE(YEAR($G10)+1,MONTH($G10)+6,DAY($G10)-1),0)&lt;DATE(有給管理簿!$E$10,有給管理簿!$F$10,DAY($G10)),
                               IF($J10&gt;DATE(有給管理簿!$E$10,有給管理簿!$F$10,1),
                                   0,
                                   EDATE($J10,12)-1),
                               EDATE(EDATE($G10,6),12)-1),
                           IF($AE10 = 2,
                               IF($J10-1&lt;DATE(有給管理簿!$E$10,有給管理簿!$F$10,DAY(基本情報!$C$4)),
                                   EDATE($J10,12)-1,
                                   $J10-1),
                               IF($AE10 = 1,
                                   IF(EOMONTH($J10,-1)&gt;DATE(有給管理簿!$E$10,有給管理簿!$F$10,DAY($J10)),
                                       0,
                                       IF(EDATE($J10,12)-1&gt;IF(基本情報!$C$12="末",EOMONTH(DATE(有給管理簿!$E$10,有給管理簿!$F$10,1),12)-1,EDATE(DATE(有給管理簿!$E$10,有給管理簿!$F$10,基本情報!$C$12),12)-1),0,EDATE($J10,12)-1)),
                                   IF($W10=0,
                                       0,
                                       IF(AND(OR($V10=4,$V10=5),
                                              IF(ISERROR(MATCH(有給管理簿!$E$10+1,$BQ$1:$CM$1,0)),0,INDEX($BQ$1:$CM10,ROW(),MATCH(有給管理簿!$E$10+1,$BQ$1:$CM$1,0)))=0,
                                              AND(MONTH(EDATE($G10,6))=MONTH(基本情報!$C$4),DAY($G10)=DAY(基本情報!$C$4))=FALSE)=TRUE,
                                           IF(DATE(YEAR(EDATE($G10,6)),MONTH(基本情報!$C$4),DAY(基本情報!$C$4))
                                               &gt;EDATE($G10,6),
                                               IF($W10&lt;DATE(YEAR(EDATE($G10,6))+1,MONTH(基本情報!$C$4),DAY(基本情報!$C$4))-1,
                                                   DATE(YEAR(EDATE($G10,6))+1,MONTH(基本情報!$C$4),DAY(基本情報!$C$4))-1,
                                                   DATE(YEAR($W10),MONTH($W10)+12,DAY($W10))-1),
                                               IF($W10&lt;DATE(YEAR(EDATE($G10,6))+2,MONTH(基本情報!$C$4),DAY(基本情報!$C$4))-1,
                                                   DATE(YEAR(EDATE($G10,6))+2,MONTH(基本情報!$C$4),DAY(基本情報!$C$4))-1,
                                                   DATE(YEAR($W10),MONTH($W10)+12,DAY($W10))-1)),
                                           DATE(YEAR($W10),MONTH($W10)+12,DAY($W10))-1))))))))))</f>
        <v>#N/A</v>
      </c>
      <c r="Y10" s="58" t="e">
        <f>IF(OR($L10&lt;10,
           $W10=0,
           AND($I10&lt;=0.5,有給管理簿!$F$10&lt;$K10),
           $G10&gt;DATE(有給管理簿!$E$10,有給管理簿!$F$10,1),
           AND($W10=DATE(YEAR($G10),MONTH($G10)+6,DAY($G10)),$W10&gt;EOMONTH(DATE(有給管理簿!$E$10,有給管理簿!$F$10,1),0)),
           OR(AND($F10=3,$I10&lt;5.5),AND($F10=4,$I10&lt;3.5))),
    "-",
    IF(DATEDIF($W10,$X10+1,"m")&gt;12,
        IF(DATEDIF($W10,$X10+1,"m")/12*5-INT(DATEDIF($W10,$X10+1,"m")/12*5)&gt;0.5,
          INT(DATEDIF($W10,$X10+1,"m")/12*5)+1,
          INT(DATEDIF($W10,$X10+1,"m")/12*5)+0.5),
        5))</f>
        <v>#N/A</v>
      </c>
      <c r="Z10" s="57">
        <f t="shared" si="0"/>
        <v>46204</v>
      </c>
      <c r="AA10" s="57" t="e">
        <f>IF($AF10 = 4,
       0,
       IF($AF10 = 3,
           IF(EOMONTH(EDATE($G10,6),-1)&gt;DATE(有給管理簿!$E$10,有給管理簿!$F$10,DAY($G10)),
               0,
               EDATE($G10,6)),
           IF($AF10 = 2,
               IF(EOMONTH(DATE(YEAR(EDATE($G10,6)),MONTH(基本情報!$C$4),DAY(基本情報!$C$4)),-1)&gt;DATE(有給管理簿!$E$10,有給管理簿!$F$10,DAY(基本情報!$C$4)),
                   0,
                   DATE(YEAR(EDATE($G10,6))+IF(IF(基本情報!$C$12="末",FALSE,DATE(YEAR(EDATE($G10,6)),MONTH(EDATE($G10,6)),DAY(EDATE($G10,6)))&gt;DATE(YEAR(EDATE($G10,6)),12,基本情報!$C$12)),1,0),
                     MONTH(基本情報!$C$4),DAY(基本情報!$C$4))),
               IF($AF10 = 1,
                   IF(AND($V10&lt;&gt;4,$V10&lt;&gt;5),
                       IF($J10=0,0,IF(EDATE($J10,-12)&lt;=$G10,
                                                 0,
                                                 IF($J10-1&lt;DATE(有給管理簿!$E$10,有給管理簿!$F$10,DAY($J10)),
                                                     $J10,
                                                     EDATE($J10,-12)))),
                       IF($AE10 = 4,
                           0,
                           IF($AE10 = 3,
                               IF(EOMONTH(EDATE(EDATE($G10,6),12)-1,0)&lt;DATE(有給管理簿!$E$10,有給管理簿!$F$10,DAY($G10)),
                                   0,
                                   EDATE($G10,6)),
                               IF($AE10 = 2,
                                   IF(EOMONTH(EDATE(DATE(YEAR(EDATE($G10,6)),MONTH(基本情報!$C$4),DAY(基本情報!$C$4)),12)-1,0)&gt;DATE(有給管理簿!$E$10,有給管理簿!$F$10,DAY(基本情報!$C$4)),
                                       0,
                                       DATE(YEAR(EDATE($G10,6)),MONTH(基本情報!$C$4),DAY(基本情報!$C$4))),
                                   IF($AE10 = 1,
                                       0,
                                       IF($J10=0,0,IF(EDATE($J10,-12)&lt;=EDATE($G10,6),IF($J10=EDATE($G10,6),0,EDATE($G10,6)),EDATE($J10,-12)))))))),
                   IF($AE10 = 4,
                       IF($J10&gt;DATE(有給管理簿!$E$10,有給管理簿!$F$10,DAY(基本情報!$C$4)),
                           0,
                           $J10),
                       IF($AE10 = 3,
                           IF(EOMONTH(DATE(YEAR($G10)+1,MONTH($G10)+6,DAY($G10)-1),0)&lt;DATE(有給管理簿!$E$10,有給管理簿!$F$10,DAY($G10)),
                               IF($J10&gt;DATE(有給管理簿!$E$10,有給管理簿!$F$10,1),
                                   0,
                                   $J10),
                               EDATE($G10,6)),
                           IF($AE10 = 2,
                               IF($J10-1&lt;DATE(有給管理簿!$E$10,有給管理簿!$F$10,DAY(基本情報!$C$4)),
                                   $J10,
                                   IF($J10=0,0,EDATE($J10,-12))),
                               IF($AE10 = 1,
                                   IF(EOMONTH($J10,-1)&gt;DATE(有給管理簿!$E$10,有給管理簿!$F$10,DAY($J10)),
                                       EDATE($J10,-12),
                                       IF($J10&gt;IF(基本情報!$C$12="末",EOMONTH(DATE(有給管理簿!$E$10,有給管理簿!$F$10,1),0),DATE(有給管理簿!$E$10,有給管理簿!$F$10,基本情報!$C$12)),0,$J10)),
                                   IF($W10=0,
                                       0,
                                       IF(AND($H10&gt;0,
                                              $W10=$G10,
                                              $W10&lt;=EOMONTH(DATE(有給管理簿!$E$10,有給管理簿!$F$10,1),0))=TRUE,
                                           $G10,
                                           IF(AND($J10=0,$H10&gt;0),
                                               $G10,
                                               IF(AND(基本情報!$C$3="法定",
                                                      IF(ISNUMBER($K10),EOMONTH(DATE(有給管理簿!$E$10,有給管理簿!$F$10,1),0)&lt;DATE(YEAR($J10),$K10,1),FALSE),
                                                      IF(ISNUMBER($K10),IF(MONTH($W10)&lt;$K10,TRUE,FALSE),FALSE),
                                                     YEAR($J10)=YEAR($W10)),
                                                   DATE(YEAR($W10)-1,MONTH($W10),DAY($W10)),
                                                   IF($W10&gt;EOMONTH(DATE(有給管理簿!$E$10,有給管理簿!$F$10,1),0),0,$W10)))))))))))))</f>
        <v>#N/A</v>
      </c>
      <c r="AB10" s="57" t="e">
        <f>0+(IF($AF10 = 4,
       0,
       IF($AF10 = 3,
           IF(EOMONTH(EDATE($G10,6),-1)&gt;DATE(有給管理簿!$E$10,有給管理簿!$F$10,DAY($G10)),
               0,
               EDATE(EDATE($G10,6),12)-1),
           IF($AF10 = 2,
               IF(EOMONTH(DATE(YEAR(EDATE($G10,6)),MONTH(基本情報!$C$4),DAY(基本情報!$C$4)),-1)&gt;DATE(有給管理簿!$E$10,有給管理簿!$F$10,DAY(基本情報!$C$4)),
                   0,
                   EDATE(DATE(YEAR(EDATE($G10,6))+IF(IF(基本情報!$C$12="末",FALSE,DATE(YEAR(EDATE($G10,6)),MONTH(EDATE($G10,6)),DAY(EDATE($G10,6)))&gt;DATE(YEAR(EDATE($G10,6)),12,基本情報!$C$12)),1,0),
                     MONTH(基本情報!$C$4),DAY(基本情報!$C$4)),12)-1),
               IF($AF10 = 1,
                   IF(AND($V10&lt;&gt;4,$V10&lt;&gt;5),
                       IF($J10=0,0,IF(EDATE($J10,-12)&lt;=$G10,
                                                 0,
                                                 IF($J10-1&lt;DATE(有給管理簿!$E$10,有給管理簿!$F$10,DAY($J10)),
                                                     EDATE($J10,12)-1,
                                                     $J10-1))),
                       IF($AE10 = 4,
                           0,
                           IF($AE10 = 3,
                               IF(EOMONTH(EDATE(EDATE($G10,6),12)-1,0)&lt;DATE(有給管理簿!$E$10,有給管理簿!$F$10,DAY($G10)),
                                   0,
                                   EDATE(EDATE($G10,6),12)-1),
                               IF($AE10 = 2,
                                   IF(EOMONTH(EDATE(DATE(YEAR(EDATE($G10,6)),MONTH(基本情報!$C$4),DAY(基本情報!$C$4)),12)-1,0)&gt;DATE(有給管理簿!$E$10,有給管理簿!$F$10,DAY(基本情報!$C$4)),
                                       0,
                                       EDATE(DATE(YEAR(EDATE($G10,6)),MONTH(基本情報!$C$4),DAY(基本情報!$C$4)),12)-1),
                                   IF($AE10 = 1,
                                       0,
                                       IF($J10-1&lt;=EDATE($G10,18)-1,IF(EDATE($J10,12)-1=EDATE($G10,18)-1,0,EDATE($G10,18)-1),$J10-1)))))),
                   IF($AE10 = 4,
                       IF($J10&gt;DATE(有給管理簿!$E$10,有給管理簿!$F$10,DAY(基本情報!$C$4)),
                           0,
                           EDATE($J10,12)-1),
                       IF($AE10 = 3,
                           IF(EOMONTH(DATE(YEAR($G10)+1,MONTH($G10)+6,DAY($G10)-1),0)&lt;DATE(有給管理簿!$E$10,有給管理簿!$F$10,DAY($G10)),
                               IF($J10&gt;DATE(有給管理簿!$E$10,有給管理簿!$F$10,1),
                                   0,
                                   EDATE($J10,12)-1),
                               EDATE(EDATE($G10,6),12)-1),
                           IF($AE10 = 2,
                               IF($J10-1&lt;DATE(有給管理簿!$E$10,有給管理簿!$F$10,DAY(基本情報!$C$4)),
                                   EDATE($J10,12)-1,
                                   $J10-1),
                               IF($AE10 = 1,
                                   IF(EOMONTH($J10,-1)&gt;DATE(有給管理簿!$E$10,有給管理簿!$F$10,DAY($J10)),
                                       $J10-1,
                                       IF(EDATE($J10,12)-1&gt;IF(基本情報!$C$12="末",EOMONTH(DATE(有給管理簿!$E$10,有給管理簿!$F$10,1),12)-1,EDATE(DATE(有給管理簿!$E$10,有給管理簿!$F$10,基本情報!$C$12),12)-1),0,EDATE($J10,12)-1)),
                                   IF($X10=0,
                                       0,
                                       IF(AND($J10=0,$H10&gt;0),
                                           EOMONTH(DATE(有給管理簿!$E$10,有給管理簿!$F$10,1),0),
                                           IF(AND(基本情報!$C$3="法定",
                                                  IF(ISNUMBER($K10),EOMONTH(DATE(有給管理簿!$E$10,有給管理簿!$F$10,1),0)&lt;DATE(YEAR($J10),$K10,1),FALSE),
                                                  IF(ISNUMBER($K10),MONTH($W10)&lt;$K10,FALSE),
                                                  YEAR($J10)=YEAR($W10)),
                                               DATE(YEAR($X10)-1,MONTH($X10),DAY($X10)),
                                               IF($W10&gt;EOMONTH(DATE(有給管理簿!$E$10,有給管理簿!$F$10,1),0),0,$X10)))))))))))))</f>
        <v>#N/A</v>
      </c>
      <c r="AC10" s="50" t="e">
        <f ca="1">IF($Y10="-",
       "-",
       IF($Y10&lt;=IF(AND($AI10&lt;&gt;"-",$AI10&gt;0),
                              IF(AND($W10&lt;=$AI10,$AI10&lt;=$X10),
                                  SUMIFS(INDIRECT("有給管理簿!R"&amp;MATCH($A10,有給管理簿!$A:$A,0)&amp;"C35:R"&amp;MATCH($A10,有給管理簿!$A:$A,0)&amp;"C2239",0),
                                      有給管理簿!$AI$11:$CHC$11,"&gt;="&amp;$AL10,
                                      有給管理簿!$AI$11:$CHC$11,"&lt;="&amp;EOMONTH(DATE(有給管理簿!$E$10,有給管理簿!$F$10,1),0)),
                                  SUMIFS(INDIRECT("有給管理簿!R"&amp;MATCH($A10,有給管理簿!$A:$A,0)&amp;"C35:R"&amp;MATCH($A10,有給管理簿!$A:$A,0)&amp;"C2239",0),
                                      有給管理簿!$AI$11:$CHC$11,"&gt;="&amp;$AA10,
                                      有給管理簿!$AI$11:$CHC$11,"&lt;="&amp;EOMONTH(DATE(有給管理簿!$E$10,有給管理簿!$F$10,1),0))),
                              SUMIFS(INDIRECT("有給管理簿!R"&amp;MATCH($A10,有給管理簿!$A:$A,0)&amp;"C35:R"&amp;MATCH($A10,有給管理簿!$A:$A,0)&amp;"C2239",0),
                                  有給管理簿!$AI$11:$CHC$11,"&gt;="&amp;$AA10,
                                  有給管理簿!$AI$11:$CHC$11,"&lt;="&amp;EOMONTH(DATE(有給管理簿!$E$10,有給管理簿!$F$10,1),0))),
           "OK",
           $Y10 - IF(AND($AI10&lt;&gt;"-",$AI10&gt;0),
                           IF(AND($W10&lt;=$AI10,$AI10&lt;=$X10),
                               SUMIFS(INDIRECT("有給管理簿!R"&amp;MATCH($A10,有給管理簿!$A:$A,0)&amp;"C35:R"&amp;MATCH($A10,有給管理簿!$A:$A,0)&amp;"C2239",0),
                                   有給管理簿!$AI$11:$CHC$11,"&gt;="&amp;$AL10,
                                   有給管理簿!$AI$11:$CHC$11,"&lt;="&amp;EOMONTH(DATE(有給管理簿!$E$10,有給管理簿!$F$10,1),0)),
                               SUMIFS(INDIRECT("有給管理簿!R"&amp;MATCH($A10,有給管理簿!$A:$A,0)&amp;"C35:R"&amp;MATCH($A10,有給管理簿!$A:$A,0)&amp;"C2239",0),
                                   有給管理簿!$AI$11:$CHC$11,"&gt;="&amp;$AA10,
                                   有給管理簿!$AI$11:$CHC$11,"&lt;="&amp;EOMONTH(DATE(有給管理簿!$E$10,有給管理簿!$F$10,1),0))),
                           SUMIFS(INDIRECT("有給管理簿!R"&amp;MATCH($A10,有給管理簿!$A:$A,0)&amp;"C35:R"&amp;MATCH($A10,有給管理簿!$A:$A,0)&amp;"C2239",0),
                               有給管理簿!$AI$11:$CHC$11,"&gt;="&amp;$AA10,
                               有給管理簿!$AI$11:$CHC$11,"&lt;="&amp;EOMONTH(DATE(有給管理簿!$E$10,有給管理簿!$F$10,1),0)))))</f>
        <v>#N/A</v>
      </c>
      <c r="AE10" s="19">
        <f>IF(ISERROR(INDEX($BQ10:$CN10,1,MATCH(有給管理簿!$E$10-1,社員情報!$BQ$1:$CN$1,0))),"",INDEX($BQ10:$CN10,1,MATCH(有給管理簿!$E$10-1,$BQ$1:$CN$1,0)))</f>
        <v>0</v>
      </c>
      <c r="AF10" s="19" t="e">
        <f>INDEX($BQ10:$CN10,1,MATCH(有給管理簿!$E$10,$BQ$1:$CN$1,0))</f>
        <v>#N/A</v>
      </c>
      <c r="AI10" s="30" t="s">
        <v>201</v>
      </c>
      <c r="AJ10" s="19" t="s">
        <v>201</v>
      </c>
      <c r="AK10" s="19" t="s">
        <v>201</v>
      </c>
      <c r="AL10" s="30">
        <f>IF($AI10="-",
       0,
       IF(AND($V10&lt;&gt;3,$AI10&lt;EDATE($G10,6))=TRUE,
           IF(AND(基本情報!$C$3="一斉",基本情報!$C$7="-"),
               $AI10,
               IF(OR($V10=6,$V10=7),
                       IF(AND(DATE(YEAR($G10),MONTH(基本情報!$C$4),DAY(基本情報!$C$4))&lt;=$G10,
                             $G10&lt;DATE(YEAR($G10),MONTH(基本情報!$C$7),DAY(基本情報!$C$7))),
                           DATE(YEAR($G10),MONTH(基本情報!$C$7),DAY(基本情報!$C$7)),
                           DATE(YEAR($G10),MONTH(基本情報!$C$4),DAY(基本情報!$C$4))),
                   EDATE($G10,6))),
           $AI10))</f>
        <v>0</v>
      </c>
      <c r="AM10" s="30">
        <f>IF($AI10="-",
    0,
    IF(AND(基本情報!$C$3="一斉",基本情報!$C$7="-",$AI10&lt;EDATE($G10,6)),
        EDATE($G10,6),
        IF(OR($V10=4,$V10=5)=TRUE,
            IF(DATE(YEAR(EDATE($G10,6)),MONTH(基本情報!$C$4),DAY(基本情報!$C$4))
              &gt;EDATE($G10,6),
                IF(OR($W10&lt;DATE(YEAR(EDATE($G10,6))+1,MONTH(基本情報!$C$4),DAY(基本情報!$C$4))-1,YEAR($AI10)=YEAR(EDATE($G10,6))),
                    DATE(YEAR(EDATE($G10,6))+1,MONTH(基本情報!$C$4),DAY(基本情報!$C$4))-1,
                    IF($AI10&gt;=DATE(YEAR($AI10),MONTH($Z10),DAY($Z10)),
                        DATE(YEAR($AI10)+1,MONTH($Z10),DAY($Z10))-1,
                        DATE(YEAR($AI10),MONTH($Z10),DAY($Z10))-1)),
                IF($W10&lt;DATE(YEAR(EDATE($G10,6))+2,MONTH(基本情報!$C$4),DAY(基本情報!$C$4))-1,
                    DATE(YEAR(EDATE($G10,6))+2,MONTH(基本情報!$C$4),DAY(基本情報!$C$4))-1,
                    IF($AI10&gt;=DATE(YEAR($AI10),MONTH($Z10),DAY($Z10)),
                        DATE(YEAR($AI10)+1,MONTH($Z10),DAY($Z10))-1,
                        DATE(YEAR($AI10),MONTH($Z10),DAY($Z10))-1))),
            IF($AI10&gt;=DATE(YEAR($AI10),MONTH($Z10),DAY($Z10)),
                DATE(YEAR($AI10)+1,MONTH($Z10),DAY($Z10))-1,
                DATE(YEAR($AI10),MONTH($Z10),DAY($Z10))-1))))</f>
        <v>0</v>
      </c>
      <c r="AN10" s="28">
        <f>IF($AI10="-",
       0,
       IF(AND(OR(基本情報!$C$3="法定",AND(基本情報!$C$3="一斉",EDATE($G10,6))),$K10&lt;MONTH($J10)),
           YEAR($AM10)+1,
           IF(YEAR($AM10)=YEAR($AM10+1),
               YEAR($AM10),
               YEAR($AM10)+1)
             -IF(AND(OR($V10=4,$V10=5),EDATE($G10,6)&lt;=$AI10,$AI10&lt;IF(EDATE($G10,6)&gt;=DATE(YEAR(EDATE($G10,6)),MONTH(基本情報!$C$4),DAY(基本情報!$C$4)),
                                                                                 DATE(YEAR(EDATE($G10,6))+1,MONTH(基本情報!$C$4),DAY(基本情報!$C$4)),
                                                                                 DATE(YEAR(EDATE($G10,6)),MONTH(基本情報!$C$4),DAY(基本情報!$C$4)))),
                 1,
                 0)))</f>
        <v>0</v>
      </c>
      <c r="AO10" s="19">
        <f ca="1">IF(ISERROR(MATCH($A10,有給管理簿!$A:$A,0))=TRUE,
       0,
       SUMIFS(INDIRECT("有給管理簿!R" &amp; MATCH($A10,有給管理簿!$A:$A,0) &amp; "C35:R" &amp; MATCH($A10,有給管理簿!$A:$A,0) &amp; "C2239",0),
           有給管理簿!$AI$11:$CHC$11,"&gt;="&amp;$AL10,
           有給管理簿!$AI$11:$CHC$11,"&lt;="&amp;IF(AND($AL10&lt;=EOMONTH(DATE(有給管理簿!$E$10,有給管理簿!$F$10,1),0),
                                                                                                EOMONTH(DATE(有給管理簿!$E$10,有給管理簿!$F$10,1),0)&lt;=$AM10)=TRUE,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IF(EOMONTH(DATE(有給管理簿!$E$10,有給管理簿!$F$10,1),0)&lt;$AL10,
                                                                                EOMONTH(DATE(有給管理簿!$E$10,有給管理簿!$F$10,1),0),
                                                                                $AM10))))</f>
        <v>0</v>
      </c>
      <c r="AP10" s="19">
        <f>IF($AI10="-",
    0,
    IF(HLOOKUP(IF(DATE(YEAR($AM10)-1,MONTH($AM10),DAY($AM10))+1&lt;$G10,
        0,
        IF(基本情報!$C$3="法定",
            IF($H10&gt;=10,
                DATEDIF($G10,DATE(YEAR($AM10)-1,MONTH($AM10),DAY($AM10))+1,"m")/12+0.5,
                DATEDIF($G10,DATE(YEAR($AM10)-1,MONTH($AM10),DAY($AM10))+1,"m")/12),
            IF(AND(基本情報!$C$7&lt;&gt;"-",基本情報!$C$7&gt;0)=TRUE,
                DATEDIF($G10,DATE(YEAR($AM10)-1,MONTH($AM10),DAY($AM10))+1,"m")/12+0.5,
                IF(DATE(YEAR($G10),MONTH($G10)+6,DAY($G10))
                  &gt;=DATE(有給管理簿!$E$10,MONTH(基本情報!$C$4),DAY(基本情報!$C$4)),
                    DATEDIF($G10,DATE(YEAR($AM10)-1,MONTH($AM10),DAY($AM10))+1,"m")/12
                      +IF(DATE(YEAR($G10),MONTH($G10)+6,DAY($G10))&lt;DATE(有給管理簿!$E$10,MONTH(基本情報!$C$4),DAY(基本情報!$C$4)),1.5,0.5),
                    DATEDIF($G10,DATE(YEAR($AM10)-1,MONTH($AM10),DAY($AM10))+1,"m")/12
                      +IF(DATE(YEAR($G10),MONTH($G10)+6,DAY($G10))
                        =DATE(YEAR(DATE(YEAR($G10),MONTH($G10)+6,DAY($G10))),MONTH(基本情報!$C$4),DAY(基本情報!$C$4)),0,1))))),
           付与日数一覧!$O$3:$W$8,2+$F10,1)&lt;IF(基本情報!$C$10=TRUE,
                                                                                IF(($AJ10-$AK10)&lt;$AO10,0,($AJ10-$AK10)-$AO10),
                                                                                IF($AJ10&lt;$AO10,0,IF($AK10&gt;$AO10,$AJ10-$AO10-($AK10-$AO10),$AJ10-$AO10))),
      HLOOKUP(IF(DATE(YEAR($AM10)-1,MONTH($AM10),DAY($AM10))+1&lt;$G10,
          0,
          IF(基本情報!$C$3="法定",
              IF($H10&gt;=10,
                  DATEDIF($G10,DATE(YEAR($AM10)-1,MONTH($AM10),DAY($AM10))+1,"m")/12+0.5,
                  DATEDIF($G10,DATE(YEAR($AM10)-1,MONTH($AM10),DAY($AM10))+1,"m")/12),
              IF(AND(基本情報!$C$7&lt;&gt;"-",基本情報!$C$7&gt;0)=TRUE,
                  DATEDIF($G10,DATE(YEAR($AM10)-1,MONTH($AM10),DAY($AM10))+1,"m")/12+0.5,
                  IF(DATE(YEAR($G10),MONTH($G10)+6,DAY($G10))
                    &gt;=DATE(有給管理簿!$E$10,MONTH(基本情報!$C$4),DAY(基本情報!$C$4)),
                      DATEDIF($G10,DATE(YEAR($AM10)-1,MONTH($AM10),DAY($AM10))+1,"m")/12
                        +IF(DATE(YEAR($G10),MONTH($G10)+6,DAY($G10))&lt;DATE(有給管理簿!$E$10,MONTH(基本情報!$C$4),DAY(基本情報!$C$4)),1.5,0.5),
                      DATEDIF($G10,DATE(YEAR($AM10)-1,MONTH($AM10),DAY($AM10))+1,"m")/12
                        +IF(DATE(YEAR($G10),MONTH($G10)+6,DAY($G10))
                          =DATE(YEAR(DATE(YEAR($G10),MONTH($G10)+6,DAY($G10))),MONTH(基本情報!$C$4),DAY(基本情報!$C$4)),0,1))))),
          付与日数一覧!$O$3:$W$8,2+$F10,1),
      IF(基本情報!$C$10=TRUE,
        IF(($AJ10-$AK10)&lt;$AO10,0,($AJ10-$AK10)-$AO10),
        IF($AJ10&lt;$AO10,0,IF($AK10&gt;$AO10,$AJ10-$AO10-($AK10-$AO10),$AJ10-$AO10)))))</f>
        <v>0</v>
      </c>
      <c r="AQ10" s="19">
        <f>IF(OR(IF(ISERROR(INDEX($BQ$1:$CM10,ROW(),MATCH(IF(INDEX($BQ$1:$CM10,ROW(),MATCH(AQ$1,$BQ$1:$CM$1,0)+1)&gt;DATE(AQ$1,12,IF(基本情報!$C$12="末",31,基本情報!$C$12)),AQ$1-1,AQ$1),$BQ$1:$CM$1,0))),
                  0,
                  INDEX($BQ$1:$CM10,ROW(),MATCH(IF(INDEX($BQ$1:$CM10,ROW(),MATCH(AQ$1,$BQ$1:$CM$1,0)+1)&gt;DATE(AQ$1,12,IF(基本情報!$C$12="末",31,基本情報!$C$12)),AQ$1-1,AQ$1),$BQ$1:$CM$1,0)))=1,
              INDEX($BQ$1:$CM10,ROW(),MATCH(AQ$1,$BQ$1:$CM$1,0))=3,
              INDEX($BQ$1:$CM10,ROW(),MATCH(AQ$1,$BQ$1:$CM$1,0))=4),
     0,
     IF(AND($V10&lt;&gt;3,$V10&lt;&gt;6,$V10&lt;&gt;7,
         AQ$1 =YEAR($G10),
         AND(基本情報!$C$3="一斉",$G10&lt;=DATE(AQ$1,MONTH(基本情報!$C$4),DAY(基本情報!$C$4)),
                                                                   DATE(AQ$1,MONTH(基本情報!$C$4),DAY(基本情報!$C$4))&lt;DATE(YEAR($G10),MONTH($G10)+6,DAY($G10)))),
       HLOOKUP(IF(AQ$1=YEAR(DATE(YEAR($G10),MONTH($G10)+6,DAY($G10))),0.5,0)
                            -IF(基本情報!$C$12="末",
                                0,
                                IF(AND(基本情報!$C$3="一斉",EDATE($G10,6)=DATE(AQ$1,MONTH(EDATE($G10,6)),DAY(EDATE($G10,6))),MONTH(EDATE($G10,6))=12,DAY(EDATE($G10,6))&gt;IF(基本情報!$C$12="末",DAY(EDATE($G10,6)),基本情報!$C$12)),1,0)),
         付与日数一覧!$O$3:$W$8,2+$F10,1),
       HLOOKUP(IF(AND($V10&lt;&gt;3,$V10&lt;&gt;6,$V10&lt;&gt;7,AQ$1&lt;YEAR(DATE(YEAR($G10),MONTH($G10)+6,DAY($G10)))),
                              0,
                              IF(AND(基本情報!$C$3="一斉",
                                     OR(AND(基本情報!$C$7="-",DATE(AQ$1,MONTH(基本情報!$C$4),DAY(基本情報!$C$4))&lt;$G10),
                                       AND(基本情報!$C$7&lt;&gt;"-",基本情報!$C$7&gt;0,DATE(AQ$1,MONTH($J10),DAY($J10))&lt;$G10)),
                                     AND(MONTH(EDATE($G10,6))=12,DAY(EDATE($G10,6))&gt;IF(基本情報!$C$12="末",DAY(EOMONTH(EDATE($G10,6),0)),基本情報!$C$12))=FALSE)=TRUE,
                                  IF(AND(基本情報!$C$3="一斉",基本情報!$C$7="-",DATE(AQ$1,MONTH(基本情報!$C$4),DAY(基本情報!$C$4))&lt;$G10),0.5,0),
                                  IF(基本情報!$C$3="法定",
                                      IF($H10&gt;=10,
                                          IF($G10&gt;DATE(AQ$1,MONTH($J10),DAY($J10)),0,DATEDIF($G10,DATE(AQ$1,MONTH($J10),DAY($J10)),"m")/12+0.5),
                                          DATEDIF($G10,DATE(AQ$1,MONTH($J10),DAY($J10)),"m")/12)
                                        -IF($K10&lt;MONTH($J10),1,0),
                                      IF(AND(基本情報!$C$7&lt;&gt;"-",基本情報!$C$7&gt;0)=TRUE,
                                          IF(DATE(AQ$1,MONTH($J10),DAY($J10))&lt;$G10,0,DATEDIF($G10,DATE(AQ$1,MONTH($J10),DAY($J10)),"m")/12+0.5),
                                          IF(DATE(YEAR($G10),MONTH($G10)+6,DAY($G10))&gt;=DATE(AQ$1,MONTH(基本情報!$C$4),DAY(基本情報!$C$4)),
                                              DATEDIF($G10,IF($G10&lt;DATE(AQ$1,MONTH($J10),DAY($J10)),DATE(AQ$1,MONTH($J10),DAY($J10)),DATE(AQ$1+1,MONTH($J10),DAY($J10))),"m")/12
                                                +IF(DATE(YEAR($G10),MONTH($G10)+6,DAY($G10))&lt;DATE(AQ$1,MONTH(基本情報!$C$4),DAY(基本情報!$C$4)),1.5,0.5),
                                              DATEDIF($G10,DATE(AQ$1,MONTH(基本情報!$C$4),DAY(基本情報!$C$4)),"m")/12
                                                +IF(DATE(YEAR($G10),MONTH($G10)+6,DAY($G10))
                                                  =DATE(YEAR(DATE(YEAR($G10),MONTH($G10)+6,DAY($G10))),MONTH(基本情報!$C$4),DAY(基本情報!$C$4)),0,1)))
                                        -IF(基本情報!$C$12="末",
                                               0,
                                               IF(AND(EDATE($G10,6)=DATE(AQ$1,MONTH(EDATE($G10,6)),DAY(EDATE($G10,6))),MONTH(EDATE($G10,6))=12,DAY(EDATE($G10,6))&gt;基本情報!$C$12),1,0))))),
         付与日数一覧!$O$3:$W$8,2+$F10,1)))
  +IF(OR(INDEX($BQ$1:$CM10,ROW(),MATCH(AQ$1,$BQ$1:$CM$1,0))=2,INDEX($BQ$1:$CM10,ROW(),MATCH(AQ$1,$BQ$1:$CM$1,0))=4),0,IF(基本情報!$C$3="一斉",
      IF(AND(基本情報!$C$7&lt;&gt;"-",基本情報!$C$7&gt;0)=FALSE,
          IF(OR(AQ$1=YEAR(DATE(YEAR($G10),MONTH($G10)+6,DAY($G10))),
                 IF(基本情報!$C$12="末",
                     FALSE,
                     AQ$1=IF(DATE(YEAR($G10),MONTH($G10)+6,DAY($G10))&gt;DATE(YEAR(DATE(YEAR($G10),MONTH($G10)+6,DAY($G10))),12,基本情報!$C$12),
                                  YEAR(DATE(YEAR($G10),MONTH($G10)+6,DAY($G10)))+1,
                                  YEAR(DATE(YEAR($G10),MONTH($G10)+6,DAY($G10)))))),
              IF(DATE(AQ$1,MONTH(基本情報!$C$4),DAY(基本情報!$C$4))&gt;DATE(YEAR($G10),MONTH($G10)+6,DAY($G10)),
                  HLOOKUP(0.5,付与日数一覧!$O$3:$W$8,2+$F10,1),
                  0),
              0),
          0),
      0))</f>
        <v>11</v>
      </c>
      <c r="AR10" s="19">
        <f>IF(AQ$1=$AN10,$AP10,IF(AQ$1=有給管理簿!$AH$1,0,AP10) )</f>
        <v>0</v>
      </c>
      <c r="AS10" s="19">
        <f ca="1">IF(ISERROR(MATCH($A10,有給管理簿!$A:$A,0)),
    0,
    SUMIFS(INDIRECT("有給管理簿!R" &amp; MATCH($A10,有給管理簿!$A:$A,0) &amp; "C35:R" &amp; MATCH($A10,有給管理簿!$A:$A,0) &amp; "C2239",0),
      有給管理簿!$AI$11:$CHC$11,"&gt;="&amp;IF(OR(AND($V10&lt;&gt;3,$V10&lt;&gt;6,$V10&lt;&gt;7,
                                                                                MONTH(DATE(YEAR($G10),MONTH($G10)+6,DAY($G10)))&lt;=MONTH($Z10),
                                                                                DATE(AQ$1,MONTH($Z10),DAY($Z10))&lt;DATE(YEAR($G10),MONTH($G10)+6,DAY($G10))),
                                                                          AND($V10&lt;&gt;3,$V10&lt;&gt;6,$V10&lt;&gt;7,
                                                                            AQ$1=YEAR(DATE(YEAR($G10),MONTH($G10)+6,DAY($G10))),
                                                                            DATE(AQ$1,MONTH($Z10),DAY($Z10))&gt;DATE(YEAR($G10),MONTH($G10)+6,DAY($G10)))),
                                                                       DATE(YEAR($G10),MONTH($G10)+6,DAY($G10)),
                                                                       IF(AND($V10&lt;&gt;3,$V10&lt;&gt;6,$V10&lt;&gt;7,
                                                                              DATE(YEAR($G10),MONTH($G10)+6,DAY($G10))&gt;=DATE(AQ$1,MONTH($Z10),DAY($Z10))),
                                                                           DATE(YEAR($G10),MONTH($G10)+6,DAY($G10)),
                                                                           DATE(AQ$1,MONTH($Z10),DAY($Z10)))),
      有給管理簿!$AI$11:$CHC$11,"&lt;="&amp;IF(DATE(AQ$1+1,MONTH($Z10),DAY($Z10))-1&gt;EOMONTH(DATE(有給管理簿!$E$10,有給管理簿!$F$10,1),0),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DATE(AQ$1+1,MONTH($Z10),DAY($Z10))-1)))</f>
        <v>0</v>
      </c>
      <c r="AT10" s="19">
        <f ca="1">IF(AQ$1+2=$AN10,
       $AK10,
       IF(AQ$1+1=$AN10,
           $AP10,
           IF(AQ10&lt;IF(基本情報!$C$10=TRUE,
                                 IF(AQ10&lt;AS10,0,AQ10-AS10),
                                 IF(AND(基本情報!$C$3="一斉",基本情報!$C$7="-",EDATE($G10,6)&lt;DATE(YEAR(EDATE($G10,6)),MONTH(基本情報!$C$4),DAY(基本情報!$C$4)),
                                       EDATE($G10,6)&lt;=$AI10,$AI10&lt;DATE(YEAR(EDATE($G10,6)),MONTH(基本情報!$C$4),DAY(基本情報!$C$4)),AQ$1=YEAR(EDATE($G10,6))),
                                     $AJ10-$AO10+HLOOKUP(1.5,付与日数一覧!$O$3:$W$8,2+$F10,1),
                                     IF(SUM(AQ10,AR10)&lt;AS10,
                                         0,
                                         SUM(AQ10,AR10)-AS10))),
               IF(AND(基本情報!$C$3="一斉",基本情報!$C$7="-",EDATE($G10,6)&lt;DATE(YEAR(EDATE($G10,6)),MONTH(基本情報!$C$4),DAY(基本情報!$C$4)),
                      AND(ISERROR(MATCH(AQ$1,$BQ$1:$CN$1,0))=FALSE,
                        OR(INDEX($BQ$1:$CN10,ROW(),MATCH(AQ$1,$BQ$1:$CN$1,0))=2,INDEX($BQ$1:$CN10,ROW(),MATCH(AQ$1,$BQ$1:$CN$1,0))=3,INDEX($BQ$1:$CN10,ROW(),MATCH(AQ$1,$BQ$1:$CN$1,0))=4))),
                   AP10,
                   AQ10),
               IF(基本情報!$C$10=TRUE,
                   IF(AQ10&lt;AS10,0,AQ10-AS10),
                   IF(AND(基本情報!$C$3="一斉",基本情報!$C$7="-",EDATE($G10,6)&lt;DATE(YEAR(EDATE($G10,6)),MONTH(基本情報!$C$4),DAY(基本情報!$C$4)),
                       EDATE($G10,6)&lt;=$AI10,$AI10&lt;DATE(YEAR(EDATE($G10,6)),MONTH(基本情報!$C$4),DAY(基本情報!$C$4)),AQ$1=YEAR(EDATE($G10,6))),
                           $AJ10-$AO10+HLOOKUP(1.5,付与日数一覧!$O$3:$W$8,2+$F10,1),
                           IF(SUM(AQ10,AR10)&lt;AS10,
                               0,
                               SUM(AQ10,AR10)-AS10))))))</f>
        <v>11</v>
      </c>
      <c r="AU10" s="19">
        <f>IF(OR(IF(ISERROR(INDEX($BQ$1:$CM10,ROW(),MATCH(IF(INDEX($BQ$1:$CM10,ROW(),MATCH(AU$1,$BQ$1:$CM$1,0)+1)&gt;DATE(AU$1,12,IF(基本情報!$C$12="末",31,基本情報!$C$12)),AU$1-1,AU$1),$BQ$1:$CM$1,0))),
                  0,
                  INDEX($BQ$1:$CM10,ROW(),MATCH(IF(INDEX($BQ$1:$CM10,ROW(),MATCH(AU$1,$BQ$1:$CM$1,0)+1)&gt;DATE(AU$1,12,IF(基本情報!$C$12="末",31,基本情報!$C$12)),AU$1-1,AU$1),$BQ$1:$CM$1,0)))=1,
              INDEX($BQ$1:$CM10,ROW(),MATCH(AU$1,$BQ$1:$CM$1,0))=3,
              INDEX($BQ$1:$CM10,ROW(),MATCH(AU$1,$BQ$1:$CM$1,0))=4),
     0,
     IF(AND($V10&lt;&gt;3,$V10&lt;&gt;6,$V10&lt;&gt;7,
         AU$1 =YEAR($G10),
         AND(基本情報!$C$3="一斉",$G10&lt;=DATE(AU$1,MONTH(基本情報!$C$4),DAY(基本情報!$C$4)),
                                                                   DATE(AU$1,MONTH(基本情報!$C$4),DAY(基本情報!$C$4))&lt;DATE(YEAR($G10),MONTH($G10)+6,DAY($G10)))),
       HLOOKUP(IF(AU$1=YEAR(DATE(YEAR($G10),MONTH($G10)+6,DAY($G10))),0.5,0)
                            -IF(基本情報!$C$12="末",
                                0,
                                IF(AND(基本情報!$C$3="一斉",EDATE($G10,6)=DATE(AU$1,MONTH(EDATE($G10,6)),DAY(EDATE($G10,6))),MONTH(EDATE($G10,6))=12,DAY(EDATE($G10,6))&gt;IF(基本情報!$C$12="末",DAY(EDATE($G10,6)),基本情報!$C$12)),1,0)),
         付与日数一覧!$O$3:$W$8,2+$F10,1),
       HLOOKUP(IF(AND($V10&lt;&gt;3,$V10&lt;&gt;6,$V10&lt;&gt;7,AU$1&lt;YEAR(DATE(YEAR($G10),MONTH($G10)+6,DAY($G10)))),
                              0,
                              IF(AND(基本情報!$C$3="一斉",
                                     OR(AND(基本情報!$C$7="-",DATE(AU$1,MONTH(基本情報!$C$4),DAY(基本情報!$C$4))&lt;$G10),
                                       AND(基本情報!$C$7&lt;&gt;"-",基本情報!$C$7&gt;0,DATE(AU$1,MONTH($J10),DAY($J10))&lt;$G10)),
                                     AND(MONTH(EDATE($G10,6))=12,DAY(EDATE($G10,6))&gt;IF(基本情報!$C$12="末",DAY(EOMONTH(EDATE($G10,6),0)),基本情報!$C$12))=FALSE)=TRUE,
                                  IF(AND(基本情報!$C$3="一斉",基本情報!$C$7="-",DATE(AU$1,MONTH(基本情報!$C$4),DAY(基本情報!$C$4))&lt;$G10),0.5,0),
                                  IF(基本情報!$C$3="法定",
                                      IF($H10&gt;=10,
                                          IF($G10&gt;DATE(AU$1,MONTH($J10),DAY($J10)),0,DATEDIF($G10,DATE(AU$1,MONTH($J10),DAY($J10)),"m")/12+0.5),
                                          DATEDIF($G10,DATE(AU$1,MONTH($J10),DAY($J10)),"m")/12)
                                        -IF($K10&lt;MONTH($J10),1,0),
                                      IF(AND(基本情報!$C$7&lt;&gt;"-",基本情報!$C$7&gt;0)=TRUE,
                                          IF(DATE(AU$1,MONTH($J10),DAY($J10))&lt;$G10,0,DATEDIF($G10,DATE(AU$1,MONTH($J10),DAY($J10)),"m")/12+0.5),
                                          IF(DATE(YEAR($G10),MONTH($G10)+6,DAY($G10))&gt;=DATE(AU$1,MONTH(基本情報!$C$4),DAY(基本情報!$C$4)),
                                              DATEDIF($G10,IF($G10&lt;DATE(AU$1,MONTH($J10),DAY($J10)),DATE(AU$1,MONTH($J10),DAY($J10)),DATE(AU$1+1,MONTH($J10),DAY($J10))),"m")/12
                                                +IF(DATE(YEAR($G10),MONTH($G10)+6,DAY($G10))&lt;DATE(AU$1,MONTH(基本情報!$C$4),DAY(基本情報!$C$4)),1.5,0.5),
                                              DATEDIF($G10,DATE(AU$1,MONTH(基本情報!$C$4),DAY(基本情報!$C$4)),"m")/12
                                                +IF(DATE(YEAR($G10),MONTH($G10)+6,DAY($G10))
                                                  =DATE(YEAR(DATE(YEAR($G10),MONTH($G10)+6,DAY($G10))),MONTH(基本情報!$C$4),DAY(基本情報!$C$4)),0,1)))
                                        -IF(基本情報!$C$12="末",
                                               0,
                                               IF(AND(EDATE($G10,6)=DATE(AU$1,MONTH(EDATE($G10,6)),DAY(EDATE($G10,6))),MONTH(EDATE($G10,6))=12,DAY(EDATE($G10,6))&gt;基本情報!$C$12),1,0))))),
         付与日数一覧!$O$3:$W$8,2+$F10,1)))
  +IF(OR(INDEX($BQ$1:$CM10,ROW(),MATCH(AU$1,$BQ$1:$CM$1,0))=2,INDEX($BQ$1:$CM10,ROW(),MATCH(AU$1,$BQ$1:$CM$1,0))=4),0,IF(基本情報!$C$3="一斉",
      IF(AND(基本情報!$C$7&lt;&gt;"-",基本情報!$C$7&gt;0)=FALSE,
          IF(OR(AU$1=YEAR(DATE(YEAR($G10),MONTH($G10)+6,DAY($G10))),
                 IF(基本情報!$C$12="末",
                     FALSE,
                     AU$1=IF(DATE(YEAR($G10),MONTH($G10)+6,DAY($G10))&gt;DATE(YEAR(DATE(YEAR($G10),MONTH($G10)+6,DAY($G10))),12,基本情報!$C$12),
                                  YEAR(DATE(YEAR($G10),MONTH($G10)+6,DAY($G10)))+1,
                                  YEAR(DATE(YEAR($G10),MONTH($G10)+6,DAY($G10)))))),
              IF(DATE(AU$1,MONTH(基本情報!$C$4),DAY(基本情報!$C$4))&gt;DATE(YEAR($G10),MONTH($G10)+6,DAY($G10)),
                  HLOOKUP(0.5,付与日数一覧!$O$3:$W$8,2+$F10,1),
                  0),
              0),
          0),
      0))</f>
        <v>12</v>
      </c>
      <c r="AV10" s="19">
        <f ca="1">IF(AU$1=$AN10,$AP10,IF(AU$1=有給管理簿!$AH$1,0,AT10) )</f>
        <v>11</v>
      </c>
      <c r="AW10" s="19">
        <f ca="1">IF(ISERROR(MATCH($A10,有給管理簿!$A:$A,0)),
    0,
    SUMIFS(INDIRECT("有給管理簿!R" &amp; MATCH($A10,有給管理簿!$A:$A,0) &amp; "C35:R" &amp; MATCH($A10,有給管理簿!$A:$A,0) &amp; "C2239",0),
      有給管理簿!$AI$11:$CHC$11,"&gt;="&amp;IF(OR(AND($V10&lt;&gt;3,$V10&lt;&gt;6,$V10&lt;&gt;7,
                                                                                MONTH(DATE(YEAR($G10),MONTH($G10)+6,DAY($G10)))&lt;=MONTH($Z10),
                                                                                DATE(AU$1,MONTH($Z10),DAY($Z10))&lt;DATE(YEAR($G10),MONTH($G10)+6,DAY($G10))),
                                                                          AND($V10&lt;&gt;3,$V10&lt;&gt;6,$V10&lt;&gt;7,
                                                                            AU$1=YEAR(DATE(YEAR($G10),MONTH($G10)+6,DAY($G10))),
                                                                            DATE(AU$1,MONTH($Z10),DAY($Z10))&gt;DATE(YEAR($G10),MONTH($G10)+6,DAY($G10)))),
                                                                       DATE(YEAR($G10),MONTH($G10)+6,DAY($G10)),
                                                                       IF(AND($V10&lt;&gt;3,$V10&lt;&gt;6,$V10&lt;&gt;7,
                                                                              DATE(YEAR($G10),MONTH($G10)+6,DAY($G10))&gt;=DATE(AU$1,MONTH($Z10),DAY($Z10))),
                                                                           DATE(YEAR($G10),MONTH($G10)+6,DAY($G10)),
                                                                           DATE(AU$1,MONTH($Z10),DAY($Z10)))),
      有給管理簿!$AI$11:$CHC$11,"&lt;="&amp;IF(DATE(AU$1+1,MONTH($Z10),DAY($Z10))-1&gt;EOMONTH(DATE(有給管理簿!$E$10,有給管理簿!$F$10,1),0),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DATE(AU$1+1,MONTH($Z10),DAY($Z10))-1)))</f>
        <v>0</v>
      </c>
      <c r="AX10" s="19">
        <f ca="1">IF(AU$1+2=$AN10,
       $AK10,
       IF(AU$1+1=$AN10,
           $AP10,
           IF(AU10&lt;IF(基本情報!$C$10=TRUE,
                                 IF(AU10&lt;AW10,0,AU10-AW10),
                                 IF(AND(基本情報!$C$3="一斉",基本情報!$C$7="-",EDATE($G10,6)&lt;DATE(YEAR(EDATE($G10,6)),MONTH(基本情報!$C$4),DAY(基本情報!$C$4)),
                                       EDATE($G10,6)&lt;=$AI10,$AI10&lt;DATE(YEAR(EDATE($G10,6)),MONTH(基本情報!$C$4),DAY(基本情報!$C$4)),AU$1=YEAR(EDATE($G10,6))),
                                     $AJ10-$AO10+HLOOKUP(1.5,付与日数一覧!$O$3:$W$8,2+$F10,1),
                                     IF(SUM(AU10,AV10)&lt;AW10,
                                         0,
                                         SUM(AU10,AV10)-AW10))),
               IF(AND(基本情報!$C$3="一斉",基本情報!$C$7="-",EDATE($G10,6)&lt;DATE(YEAR(EDATE($G10,6)),MONTH(基本情報!$C$4),DAY(基本情報!$C$4)),
                      AND(ISERROR(MATCH(AU$1,$BQ$1:$CN$1,0))=FALSE,
                        OR(INDEX($BQ$1:$CN10,ROW(),MATCH(AU$1,$BQ$1:$CN$1,0))=2,INDEX($BQ$1:$CN10,ROW(),MATCH(AU$1,$BQ$1:$CN$1,0))=3,INDEX($BQ$1:$CN10,ROW(),MATCH(AU$1,$BQ$1:$CN$1,0))=4))),
                   AT10,
                   AU10),
               IF(基本情報!$C$10=TRUE,
                   IF(AU10&lt;AW10,0,AU10-AW10),
                   IF(AND(基本情報!$C$3="一斉",基本情報!$C$7="-",EDATE($G10,6)&lt;DATE(YEAR(EDATE($G10,6)),MONTH(基本情報!$C$4),DAY(基本情報!$C$4)),
                       EDATE($G10,6)&lt;=$AI10,$AI10&lt;DATE(YEAR(EDATE($G10,6)),MONTH(基本情報!$C$4),DAY(基本情報!$C$4)),AU$1=YEAR(EDATE($G10,6))),
                           $AJ10-$AO10+HLOOKUP(1.5,付与日数一覧!$O$3:$W$8,2+$F10,1),
                           IF(SUM(AU10,AV10)&lt;AW10,
                               0,
                               SUM(AU10,AV10)-AW10))))))</f>
        <v>12</v>
      </c>
      <c r="AY10" s="19">
        <f>IF(OR(IF(ISERROR(INDEX($BQ$1:$CM10,ROW(),MATCH(IF(INDEX($BQ$1:$CM10,ROW(),MATCH(AY$1,$BQ$1:$CM$1,0)+1)&gt;DATE(AY$1,12,IF(基本情報!$C$12="末",31,基本情報!$C$12)),AY$1-1,AY$1),$BQ$1:$CM$1,0))),
                  0,
                  INDEX($BQ$1:$CM10,ROW(),MATCH(IF(INDEX($BQ$1:$CM10,ROW(),MATCH(AY$1,$BQ$1:$CM$1,0)+1)&gt;DATE(AY$1,12,IF(基本情報!$C$12="末",31,基本情報!$C$12)),AY$1-1,AY$1),$BQ$1:$CM$1,0)))=1,
              INDEX($BQ$1:$CM10,ROW(),MATCH(AY$1,$BQ$1:$CM$1,0))=3,
              INDEX($BQ$1:$CM10,ROW(),MATCH(AY$1,$BQ$1:$CM$1,0))=4),
     0,
     IF(AND($V10&lt;&gt;3,$V10&lt;&gt;6,$V10&lt;&gt;7,
         AY$1 =YEAR($G10),
         AND(基本情報!$C$3="一斉",$G10&lt;=DATE(AY$1,MONTH(基本情報!$C$4),DAY(基本情報!$C$4)),
                                                                   DATE(AY$1,MONTH(基本情報!$C$4),DAY(基本情報!$C$4))&lt;DATE(YEAR($G10),MONTH($G10)+6,DAY($G10)))),
       HLOOKUP(IF(AY$1=YEAR(DATE(YEAR($G10),MONTH($G10)+6,DAY($G10))),0.5,0)
                            -IF(基本情報!$C$12="末",
                                0,
                                IF(AND(基本情報!$C$3="一斉",EDATE($G10,6)=DATE(AY$1,MONTH(EDATE($G10,6)),DAY(EDATE($G10,6))),MONTH(EDATE($G10,6))=12,DAY(EDATE($G10,6))&gt;IF(基本情報!$C$12="末",DAY(EDATE($G10,6)),基本情報!$C$12)),1,0)),
         付与日数一覧!$O$3:$W$8,2+$F10,1),
       HLOOKUP(IF(AND($V10&lt;&gt;3,$V10&lt;&gt;6,$V10&lt;&gt;7,AY$1&lt;YEAR(DATE(YEAR($G10),MONTH($G10)+6,DAY($G10)))),
                              0,
                              IF(AND(基本情報!$C$3="一斉",
                                     OR(AND(基本情報!$C$7="-",DATE(AY$1,MONTH(基本情報!$C$4),DAY(基本情報!$C$4))&lt;$G10),
                                       AND(基本情報!$C$7&lt;&gt;"-",基本情報!$C$7&gt;0,DATE(AY$1,MONTH($J10),DAY($J10))&lt;$G10)),
                                     AND(MONTH(EDATE($G10,6))=12,DAY(EDATE($G10,6))&gt;IF(基本情報!$C$12="末",DAY(EOMONTH(EDATE($G10,6),0)),基本情報!$C$12))=FALSE)=TRUE,
                                  IF(AND(基本情報!$C$3="一斉",基本情報!$C$7="-",DATE(AY$1,MONTH(基本情報!$C$4),DAY(基本情報!$C$4))&lt;$G10),0.5,0),
                                  IF(基本情報!$C$3="法定",
                                      IF($H10&gt;=10,
                                          IF($G10&gt;DATE(AY$1,MONTH($J10),DAY($J10)),0,DATEDIF($G10,DATE(AY$1,MONTH($J10),DAY($J10)),"m")/12+0.5),
                                          DATEDIF($G10,DATE(AY$1,MONTH($J10),DAY($J10)),"m")/12)
                                        -IF($K10&lt;MONTH($J10),1,0),
                                      IF(AND(基本情報!$C$7&lt;&gt;"-",基本情報!$C$7&gt;0)=TRUE,
                                          IF(DATE(AY$1,MONTH($J10),DAY($J10))&lt;$G10,0,DATEDIF($G10,DATE(AY$1,MONTH($J10),DAY($J10)),"m")/12+0.5),
                                          IF(DATE(YEAR($G10),MONTH($G10)+6,DAY($G10))&gt;=DATE(AY$1,MONTH(基本情報!$C$4),DAY(基本情報!$C$4)),
                                              DATEDIF($G10,IF($G10&lt;DATE(AY$1,MONTH($J10),DAY($J10)),DATE(AY$1,MONTH($J10),DAY($J10)),DATE(AY$1+1,MONTH($J10),DAY($J10))),"m")/12
                                                +IF(DATE(YEAR($G10),MONTH($G10)+6,DAY($G10))&lt;DATE(AY$1,MONTH(基本情報!$C$4),DAY(基本情報!$C$4)),1.5,0.5),
                                              DATEDIF($G10,DATE(AY$1,MONTH(基本情報!$C$4),DAY(基本情報!$C$4)),"m")/12
                                                +IF(DATE(YEAR($G10),MONTH($G10)+6,DAY($G10))
                                                  =DATE(YEAR(DATE(YEAR($G10),MONTH($G10)+6,DAY($G10))),MONTH(基本情報!$C$4),DAY(基本情報!$C$4)),0,1)))
                                        -IF(基本情報!$C$12="末",
                                               0,
                                               IF(AND(EDATE($G10,6)=DATE(AY$1,MONTH(EDATE($G10,6)),DAY(EDATE($G10,6))),MONTH(EDATE($G10,6))=12,DAY(EDATE($G10,6))&gt;基本情報!$C$12),1,0))))),
         付与日数一覧!$O$3:$W$8,2+$F10,1)))
  +IF(OR(INDEX($BQ$1:$CM10,ROW(),MATCH(AY$1,$BQ$1:$CM$1,0))=2,INDEX($BQ$1:$CM10,ROW(),MATCH(AY$1,$BQ$1:$CM$1,0))=4),0,IF(基本情報!$C$3="一斉",
      IF(AND(基本情報!$C$7&lt;&gt;"-",基本情報!$C$7&gt;0)=FALSE,
          IF(OR(AY$1=YEAR(DATE(YEAR($G10),MONTH($G10)+6,DAY($G10))),
                 IF(基本情報!$C$12="末",
                     FALSE,
                     AY$1=IF(DATE(YEAR($G10),MONTH($G10)+6,DAY($G10))&gt;DATE(YEAR(DATE(YEAR($G10),MONTH($G10)+6,DAY($G10))),12,基本情報!$C$12),
                                  YEAR(DATE(YEAR($G10),MONTH($G10)+6,DAY($G10)))+1,
                                  YEAR(DATE(YEAR($G10),MONTH($G10)+6,DAY($G10)))))),
              IF(DATE(AY$1,MONTH(基本情報!$C$4),DAY(基本情報!$C$4))&gt;DATE(YEAR($G10),MONTH($G10)+6,DAY($G10)),
                  HLOOKUP(0.5,付与日数一覧!$O$3:$W$8,2+$F10,1),
                  0),
              0),
          0),
      0))</f>
        <v>14</v>
      </c>
      <c r="AZ10" s="19">
        <f ca="1">IF(AY$1=$AN10,$AP10,IF(AY$1=有給管理簿!$AH$1,0,AX10) )</f>
        <v>12</v>
      </c>
      <c r="BA10" s="19">
        <f ca="1">IF(ISERROR(MATCH($A10,有給管理簿!$A:$A,0)),
    0,
    SUMIFS(INDIRECT("有給管理簿!R" &amp; MATCH($A10,有給管理簿!$A:$A,0) &amp; "C35:R" &amp; MATCH($A10,有給管理簿!$A:$A,0) &amp; "C2239",0),
      有給管理簿!$AI$11:$CHC$11,"&gt;="&amp;IF(OR(AND($V10&lt;&gt;3,$V10&lt;&gt;6,$V10&lt;&gt;7,
                                                                                MONTH(DATE(YEAR($G10),MONTH($G10)+6,DAY($G10)))&lt;=MONTH($Z10),
                                                                                DATE(AY$1,MONTH($Z10),DAY($Z10))&lt;DATE(YEAR($G10),MONTH($G10)+6,DAY($G10))),
                                                                          AND($V10&lt;&gt;3,$V10&lt;&gt;6,$V10&lt;&gt;7,
                                                                            AY$1=YEAR(DATE(YEAR($G10),MONTH($G10)+6,DAY($G10))),
                                                                            DATE(AY$1,MONTH($Z10),DAY($Z10))&gt;DATE(YEAR($G10),MONTH($G10)+6,DAY($G10)))),
                                                                       DATE(YEAR($G10),MONTH($G10)+6,DAY($G10)),
                                                                       IF(AND($V10&lt;&gt;3,$V10&lt;&gt;6,$V10&lt;&gt;7,
                                                                              DATE(YEAR($G10),MONTH($G10)+6,DAY($G10))&gt;=DATE(AY$1,MONTH($Z10),DAY($Z10))),
                                                                           DATE(YEAR($G10),MONTH($G10)+6,DAY($G10)),
                                                                           DATE(AY$1,MONTH($Z10),DAY($Z10)))),
      有給管理簿!$AI$11:$CHC$11,"&lt;="&amp;IF(DATE(AY$1+1,MONTH($Z10),DAY($Z10))-1&gt;EOMONTH(DATE(有給管理簿!$E$10,有給管理簿!$F$10,1),0),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DATE(AY$1+1,MONTH($Z10),DAY($Z10))-1)))</f>
        <v>0</v>
      </c>
      <c r="BB10" s="19">
        <f ca="1">IF(AY$1+2=$AN10,
       $AK10,
       IF(AY$1+1=$AN10,
           $AP10,
           IF(AY10&lt;IF(基本情報!$C$10=TRUE,
                                 IF(AY10&lt;BA10,0,AY10-BA10),
                                 IF(AND(基本情報!$C$3="一斉",基本情報!$C$7="-",EDATE($G10,6)&lt;DATE(YEAR(EDATE($G10,6)),MONTH(基本情報!$C$4),DAY(基本情報!$C$4)),
                                       EDATE($G10,6)&lt;=$AI10,$AI10&lt;DATE(YEAR(EDATE($G10,6)),MONTH(基本情報!$C$4),DAY(基本情報!$C$4)),AY$1=YEAR(EDATE($G10,6))),
                                     $AJ10-$AO10+HLOOKUP(1.5,付与日数一覧!$O$3:$W$8,2+$F10,1),
                                     IF(SUM(AY10,AZ10)&lt;BA10,
                                         0,
                                         SUM(AY10,AZ10)-BA10))),
               IF(AND(基本情報!$C$3="一斉",基本情報!$C$7="-",EDATE($G10,6)&lt;DATE(YEAR(EDATE($G10,6)),MONTH(基本情報!$C$4),DAY(基本情報!$C$4)),
                      AND(ISERROR(MATCH(AY$1,$BQ$1:$CN$1,0))=FALSE,
                        OR(INDEX($BQ$1:$CN10,ROW(),MATCH(AY$1,$BQ$1:$CN$1,0))=2,INDEX($BQ$1:$CN10,ROW(),MATCH(AY$1,$BQ$1:$CN$1,0))=3,INDEX($BQ$1:$CN10,ROW(),MATCH(AY$1,$BQ$1:$CN$1,0))=4))),
                   AX10,
                   AY10),
               IF(基本情報!$C$10=TRUE,
                   IF(AY10&lt;BA10,0,AY10-BA10),
                   IF(AND(基本情報!$C$3="一斉",基本情報!$C$7="-",EDATE($G10,6)&lt;DATE(YEAR(EDATE($G10,6)),MONTH(基本情報!$C$4),DAY(基本情報!$C$4)),
                       EDATE($G10,6)&lt;=$AI10,$AI10&lt;DATE(YEAR(EDATE($G10,6)),MONTH(基本情報!$C$4),DAY(基本情報!$C$4)),AY$1=YEAR(EDATE($G10,6))),
                           $AJ10-$AO10+HLOOKUP(1.5,付与日数一覧!$O$3:$W$8,2+$F10,1),
                           IF(SUM(AY10,AZ10)&lt;BA10,
                               0,
                               SUM(AY10,AZ10)-BA10))))))</f>
        <v>14</v>
      </c>
      <c r="BC10" s="19">
        <f>IF(OR(IF(ISERROR(INDEX($BQ$1:$CM10,ROW(),MATCH(IF(INDEX($BQ$1:$CM10,ROW(),MATCH(BC$1,$BQ$1:$CM$1,0)+1)&gt;DATE(BC$1,12,IF(基本情報!$C$12="末",31,基本情報!$C$12)),BC$1-1,BC$1),$BQ$1:$CM$1,0))),
                  0,
                  INDEX($BQ$1:$CM10,ROW(),MATCH(IF(INDEX($BQ$1:$CM10,ROW(),MATCH(BC$1,$BQ$1:$CM$1,0)+1)&gt;DATE(BC$1,12,IF(基本情報!$C$12="末",31,基本情報!$C$12)),BC$1-1,BC$1),$BQ$1:$CM$1,0)))=1,
              INDEX($BQ$1:$CM10,ROW(),MATCH(BC$1,$BQ$1:$CM$1,0))=3,
              INDEX($BQ$1:$CM10,ROW(),MATCH(BC$1,$BQ$1:$CM$1,0))=4),
     0,
     IF(AND($V10&lt;&gt;3,$V10&lt;&gt;6,$V10&lt;&gt;7,
         BC$1 =YEAR($G10),
         AND(基本情報!$C$3="一斉",$G10&lt;=DATE(BC$1,MONTH(基本情報!$C$4),DAY(基本情報!$C$4)),
                                                                   DATE(BC$1,MONTH(基本情報!$C$4),DAY(基本情報!$C$4))&lt;DATE(YEAR($G10),MONTH($G10)+6,DAY($G10)))),
       HLOOKUP(IF(BC$1=YEAR(DATE(YEAR($G10),MONTH($G10)+6,DAY($G10))),0.5,0)
                            -IF(基本情報!$C$12="末",
                                0,
                                IF(AND(基本情報!$C$3="一斉",EDATE($G10,6)=DATE(BC$1,MONTH(EDATE($G10,6)),DAY(EDATE($G10,6))),MONTH(EDATE($G10,6))=12,DAY(EDATE($G10,6))&gt;IF(基本情報!$C$12="末",DAY(EDATE($G10,6)),基本情報!$C$12)),1,0)),
         付与日数一覧!$O$3:$W$8,2+$F10,1),
       HLOOKUP(IF(AND($V10&lt;&gt;3,$V10&lt;&gt;6,$V10&lt;&gt;7,BC$1&lt;YEAR(DATE(YEAR($G10),MONTH($G10)+6,DAY($G10)))),
                              0,
                              IF(AND(基本情報!$C$3="一斉",
                                     OR(AND(基本情報!$C$7="-",DATE(BC$1,MONTH(基本情報!$C$4),DAY(基本情報!$C$4))&lt;$G10),
                                       AND(基本情報!$C$7&lt;&gt;"-",基本情報!$C$7&gt;0,DATE(BC$1,MONTH($J10),DAY($J10))&lt;$G10)),
                                     AND(MONTH(EDATE($G10,6))=12,DAY(EDATE($G10,6))&gt;IF(基本情報!$C$12="末",DAY(EOMONTH(EDATE($G10,6),0)),基本情報!$C$12))=FALSE)=TRUE,
                                  IF(AND(基本情報!$C$3="一斉",基本情報!$C$7="-",DATE(BC$1,MONTH(基本情報!$C$4),DAY(基本情報!$C$4))&lt;$G10),0.5,0),
                                  IF(基本情報!$C$3="法定",
                                      IF($H10&gt;=10,
                                          IF($G10&gt;DATE(BC$1,MONTH($J10),DAY($J10)),0,DATEDIF($G10,DATE(BC$1,MONTH($J10),DAY($J10)),"m")/12+0.5),
                                          DATEDIF($G10,DATE(BC$1,MONTH($J10),DAY($J10)),"m")/12)
                                        -IF($K10&lt;MONTH($J10),1,0),
                                      IF(AND(基本情報!$C$7&lt;&gt;"-",基本情報!$C$7&gt;0)=TRUE,
                                          IF(DATE(BC$1,MONTH($J10),DAY($J10))&lt;$G10,0,DATEDIF($G10,DATE(BC$1,MONTH($J10),DAY($J10)),"m")/12+0.5),
                                          IF(DATE(YEAR($G10),MONTH($G10)+6,DAY($G10))&gt;=DATE(BC$1,MONTH(基本情報!$C$4),DAY(基本情報!$C$4)),
                                              DATEDIF($G10,IF($G10&lt;DATE(BC$1,MONTH($J10),DAY($J10)),DATE(BC$1,MONTH($J10),DAY($J10)),DATE(BC$1+1,MONTH($J10),DAY($J10))),"m")/12
                                                +IF(DATE(YEAR($G10),MONTH($G10)+6,DAY($G10))&lt;DATE(BC$1,MONTH(基本情報!$C$4),DAY(基本情報!$C$4)),1.5,0.5),
                                              DATEDIF($G10,DATE(BC$1,MONTH(基本情報!$C$4),DAY(基本情報!$C$4)),"m")/12
                                                +IF(DATE(YEAR($G10),MONTH($G10)+6,DAY($G10))
                                                  =DATE(YEAR(DATE(YEAR($G10),MONTH($G10)+6,DAY($G10))),MONTH(基本情報!$C$4),DAY(基本情報!$C$4)),0,1)))
                                        -IF(基本情報!$C$12="末",
                                               0,
                                               IF(AND(EDATE($G10,6)=DATE(BC$1,MONTH(EDATE($G10,6)),DAY(EDATE($G10,6))),MONTH(EDATE($G10,6))=12,DAY(EDATE($G10,6))&gt;基本情報!$C$12),1,0))))),
         付与日数一覧!$O$3:$W$8,2+$F10,1)))
  +IF(OR(INDEX($BQ$1:$CM10,ROW(),MATCH(BC$1,$BQ$1:$CM$1,0))=2,INDEX($BQ$1:$CM10,ROW(),MATCH(BC$1,$BQ$1:$CM$1,0))=4),0,IF(基本情報!$C$3="一斉",
      IF(AND(基本情報!$C$7&lt;&gt;"-",基本情報!$C$7&gt;0)=FALSE,
          IF(OR(BC$1=YEAR(DATE(YEAR($G10),MONTH($G10)+6,DAY($G10))),
                 IF(基本情報!$C$12="末",
                     FALSE,
                     BC$1=IF(DATE(YEAR($G10),MONTH($G10)+6,DAY($G10))&gt;DATE(YEAR(DATE(YEAR($G10),MONTH($G10)+6,DAY($G10))),12,基本情報!$C$12),
                                  YEAR(DATE(YEAR($G10),MONTH($G10)+6,DAY($G10)))+1,
                                  YEAR(DATE(YEAR($G10),MONTH($G10)+6,DAY($G10)))))),
              IF(DATE(BC$1,MONTH(基本情報!$C$4),DAY(基本情報!$C$4))&gt;DATE(YEAR($G10),MONTH($G10)+6,DAY($G10)),
                  HLOOKUP(0.5,付与日数一覧!$O$3:$W$8,2+$F10,1),
                  0),
              0),
          0),
      0))</f>
        <v>16</v>
      </c>
      <c r="BD10" s="19">
        <f ca="1">IF(BC$1=$AN10,$AP10,IF(BC$1=有給管理簿!$AH$1,0,BB10) )</f>
        <v>14</v>
      </c>
      <c r="BE10" s="19">
        <f ca="1">IF(ISERROR(MATCH($A10,有給管理簿!$A:$A,0)),
    0,
    SUMIFS(INDIRECT("有給管理簿!R" &amp; MATCH($A10,有給管理簿!$A:$A,0) &amp; "C35:R" &amp; MATCH($A10,有給管理簿!$A:$A,0) &amp; "C2239",0),
      有給管理簿!$AI$11:$CHC$11,"&gt;="&amp;IF(OR(AND($V10&lt;&gt;3,$V10&lt;&gt;6,$V10&lt;&gt;7,
                                                                                MONTH(DATE(YEAR($G10),MONTH($G10)+6,DAY($G10)))&lt;=MONTH($Z10),
                                                                                DATE(BC$1,MONTH($Z10),DAY($Z10))&lt;DATE(YEAR($G10),MONTH($G10)+6,DAY($G10))),
                                                                          AND($V10&lt;&gt;3,$V10&lt;&gt;6,$V10&lt;&gt;7,
                                                                            BC$1=YEAR(DATE(YEAR($G10),MONTH($G10)+6,DAY($G10))),
                                                                            DATE(BC$1,MONTH($Z10),DAY($Z10))&gt;DATE(YEAR($G10),MONTH($G10)+6,DAY($G10)))),
                                                                       DATE(YEAR($G10),MONTH($G10)+6,DAY($G10)),
                                                                       IF(AND($V10&lt;&gt;3,$V10&lt;&gt;6,$V10&lt;&gt;7,
                                                                              DATE(YEAR($G10),MONTH($G10)+6,DAY($G10))&gt;=DATE(BC$1,MONTH($Z10),DAY($Z10))),
                                                                           DATE(YEAR($G10),MONTH($G10)+6,DAY($G10)),
                                                                           DATE(BC$1,MONTH($Z10),DAY($Z10)))),
      有給管理簿!$AI$11:$CHC$11,"&lt;="&amp;IF(DATE(BC$1+1,MONTH($Z10),DAY($Z10))-1&gt;EOMONTH(DATE(有給管理簿!$E$10,有給管理簿!$F$10,1),0),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DATE(BC$1+1,MONTH($Z10),DAY($Z10))-1)))</f>
        <v>0</v>
      </c>
      <c r="BF10" s="19">
        <f ca="1">IF(BC$1+2=$AN10,
       $AK10,
       IF(BC$1+1=$AN10,
           $AP10,
           IF(BC10&lt;IF(基本情報!$C$10=TRUE,
                                 IF(BC10&lt;BE10,0,BC10-BE10),
                                 IF(AND(基本情報!$C$3="一斉",基本情報!$C$7="-",EDATE($G10,6)&lt;DATE(YEAR(EDATE($G10,6)),MONTH(基本情報!$C$4),DAY(基本情報!$C$4)),
                                       EDATE($G10,6)&lt;=$AI10,$AI10&lt;DATE(YEAR(EDATE($G10,6)),MONTH(基本情報!$C$4),DAY(基本情報!$C$4)),BC$1=YEAR(EDATE($G10,6))),
                                     $AJ10-$AO10+HLOOKUP(1.5,付与日数一覧!$O$3:$W$8,2+$F10,1),
                                     IF(SUM(BC10,BD10)&lt;BE10,
                                         0,
                                         SUM(BC10,BD10)-BE10))),
               IF(AND(基本情報!$C$3="一斉",基本情報!$C$7="-",EDATE($G10,6)&lt;DATE(YEAR(EDATE($G10,6)),MONTH(基本情報!$C$4),DAY(基本情報!$C$4)),
                      AND(ISERROR(MATCH(BC$1,$BQ$1:$CN$1,0))=FALSE,
                        OR(INDEX($BQ$1:$CN10,ROW(),MATCH(BC$1,$BQ$1:$CN$1,0))=2,INDEX($BQ$1:$CN10,ROW(),MATCH(BC$1,$BQ$1:$CN$1,0))=3,INDEX($BQ$1:$CN10,ROW(),MATCH(BC$1,$BQ$1:$CN$1,0))=4))),
                   BB10,
                   BC10),
               IF(基本情報!$C$10=TRUE,
                   IF(BC10&lt;BE10,0,BC10-BE10),
                   IF(AND(基本情報!$C$3="一斉",基本情報!$C$7="-",EDATE($G10,6)&lt;DATE(YEAR(EDATE($G10,6)),MONTH(基本情報!$C$4),DAY(基本情報!$C$4)),
                       EDATE($G10,6)&lt;=$AI10,$AI10&lt;DATE(YEAR(EDATE($G10,6)),MONTH(基本情報!$C$4),DAY(基本情報!$C$4)),BC$1=YEAR(EDATE($G10,6))),
                           $AJ10-$AO10+HLOOKUP(1.5,付与日数一覧!$O$3:$W$8,2+$F10,1),
                           IF(SUM(BC10,BD10)&lt;BE10,
                               0,
                               SUM(BC10,BD10)-BE10))))))</f>
        <v>16</v>
      </c>
      <c r="BG10" s="19">
        <f>IF(OR(IF(ISERROR(INDEX($BQ$1:$CM10,ROW(),MATCH(IF(INDEX($BQ$1:$CM10,ROW(),MATCH(BG$1,$BQ$1:$CM$1,0)+1)&gt;DATE(BG$1,12,IF(基本情報!$C$12="末",31,基本情報!$C$12)),BG$1-1,BG$1),$BQ$1:$CM$1,0))),
                  0,
                  INDEX($BQ$1:$CM10,ROW(),MATCH(IF(INDEX($BQ$1:$CM10,ROW(),MATCH(BG$1,$BQ$1:$CM$1,0)+1)&gt;DATE(BG$1,12,IF(基本情報!$C$12="末",31,基本情報!$C$12)),BG$1-1,BG$1),$BQ$1:$CM$1,0)))=1,
              INDEX($BQ$1:$CM10,ROW(),MATCH(BG$1,$BQ$1:$CM$1,0))=3,
              INDEX($BQ$1:$CM10,ROW(),MATCH(BG$1,$BQ$1:$CM$1,0))=4),
     0,
     IF(AND($V10&lt;&gt;3,$V10&lt;&gt;6,$V10&lt;&gt;7,
         BG$1 =YEAR($G10),
         AND(基本情報!$C$3="一斉",$G10&lt;=DATE(BG$1,MONTH(基本情報!$C$4),DAY(基本情報!$C$4)),
                                                                   DATE(BG$1,MONTH(基本情報!$C$4),DAY(基本情報!$C$4))&lt;DATE(YEAR($G10),MONTH($G10)+6,DAY($G10)))),
       HLOOKUP(IF(BG$1=YEAR(DATE(YEAR($G10),MONTH($G10)+6,DAY($G10))),0.5,0)
                            -IF(基本情報!$C$12="末",
                                0,
                                IF(AND(基本情報!$C$3="一斉",EDATE($G10,6)=DATE(BG$1,MONTH(EDATE($G10,6)),DAY(EDATE($G10,6))),MONTH(EDATE($G10,6))=12,DAY(EDATE($G10,6))&gt;IF(基本情報!$C$12="末",DAY(EDATE($G10,6)),基本情報!$C$12)),1,0)),
         付与日数一覧!$O$3:$W$8,2+$F10,1),
       HLOOKUP(IF(AND($V10&lt;&gt;3,$V10&lt;&gt;6,$V10&lt;&gt;7,BG$1&lt;YEAR(DATE(YEAR($G10),MONTH($G10)+6,DAY($G10)))),
                              0,
                              IF(AND(基本情報!$C$3="一斉",
                                     OR(AND(基本情報!$C$7="-",DATE(BG$1,MONTH(基本情報!$C$4),DAY(基本情報!$C$4))&lt;$G10),
                                       AND(基本情報!$C$7&lt;&gt;"-",基本情報!$C$7&gt;0,DATE(BG$1,MONTH($J10),DAY($J10))&lt;$G10)),
                                     AND(MONTH(EDATE($G10,6))=12,DAY(EDATE($G10,6))&gt;IF(基本情報!$C$12="末",DAY(EOMONTH(EDATE($G10,6),0)),基本情報!$C$12))=FALSE)=TRUE,
                                  IF(AND(基本情報!$C$3="一斉",基本情報!$C$7="-",DATE(BG$1,MONTH(基本情報!$C$4),DAY(基本情報!$C$4))&lt;$G10),0.5,0),
                                  IF(基本情報!$C$3="法定",
                                      IF($H10&gt;=10,
                                          IF($G10&gt;DATE(BG$1,MONTH($J10),DAY($J10)),0,DATEDIF($G10,DATE(BG$1,MONTH($J10),DAY($J10)),"m")/12+0.5),
                                          DATEDIF($G10,DATE(BG$1,MONTH($J10),DAY($J10)),"m")/12)
                                        -IF($K10&lt;MONTH($J10),1,0),
                                      IF(AND(基本情報!$C$7&lt;&gt;"-",基本情報!$C$7&gt;0)=TRUE,
                                          IF(DATE(BG$1,MONTH($J10),DAY($J10))&lt;$G10,0,DATEDIF($G10,DATE(BG$1,MONTH($J10),DAY($J10)),"m")/12+0.5),
                                          IF(DATE(YEAR($G10),MONTH($G10)+6,DAY($G10))&gt;=DATE(BG$1,MONTH(基本情報!$C$4),DAY(基本情報!$C$4)),
                                              DATEDIF($G10,IF($G10&lt;DATE(BG$1,MONTH($J10),DAY($J10)),DATE(BG$1,MONTH($J10),DAY($J10)),DATE(BG$1+1,MONTH($J10),DAY($J10))),"m")/12
                                                +IF(DATE(YEAR($G10),MONTH($G10)+6,DAY($G10))&lt;DATE(BG$1,MONTH(基本情報!$C$4),DAY(基本情報!$C$4)),1.5,0.5),
                                              DATEDIF($G10,DATE(BG$1,MONTH(基本情報!$C$4),DAY(基本情報!$C$4)),"m")/12
                                                +IF(DATE(YEAR($G10),MONTH($G10)+6,DAY($G10))
                                                  =DATE(YEAR(DATE(YEAR($G10),MONTH($G10)+6,DAY($G10))),MONTH(基本情報!$C$4),DAY(基本情報!$C$4)),0,1)))
                                        -IF(基本情報!$C$12="末",
                                               0,
                                               IF(AND(EDATE($G10,6)=DATE(BG$1,MONTH(EDATE($G10,6)),DAY(EDATE($G10,6))),MONTH(EDATE($G10,6))=12,DAY(EDATE($G10,6))&gt;基本情報!$C$12),1,0))))),
         付与日数一覧!$O$3:$W$8,2+$F10,1)))
  +IF(OR(INDEX($BQ$1:$CM10,ROW(),MATCH(BG$1,$BQ$1:$CM$1,0))=2,INDEX($BQ$1:$CM10,ROW(),MATCH(BG$1,$BQ$1:$CM$1,0))=4),0,IF(基本情報!$C$3="一斉",
      IF(AND(基本情報!$C$7&lt;&gt;"-",基本情報!$C$7&gt;0)=FALSE,
          IF(OR(BG$1=YEAR(DATE(YEAR($G10),MONTH($G10)+6,DAY($G10))),
                 IF(基本情報!$C$12="末",
                     FALSE,
                     BG$1=IF(DATE(YEAR($G10),MONTH($G10)+6,DAY($G10))&gt;DATE(YEAR(DATE(YEAR($G10),MONTH($G10)+6,DAY($G10))),12,基本情報!$C$12),
                                  YEAR(DATE(YEAR($G10),MONTH($G10)+6,DAY($G10)))+1,
                                  YEAR(DATE(YEAR($G10),MONTH($G10)+6,DAY($G10)))))),
              IF(DATE(BG$1,MONTH(基本情報!$C$4),DAY(基本情報!$C$4))&gt;DATE(YEAR($G10),MONTH($G10)+6,DAY($G10)),
                  HLOOKUP(0.5,付与日数一覧!$O$3:$W$8,2+$F10,1),
                  0),
              0),
          0),
      0))</f>
        <v>18</v>
      </c>
      <c r="BH10" s="19">
        <f ca="1">IF(BG$1=$AN10,$AP10,IF(BG$1=有給管理簿!$AH$1,0,BF10) )</f>
        <v>16</v>
      </c>
      <c r="BI10" s="19">
        <f ca="1">IF(ISERROR(MATCH($A10,有給管理簿!$A:$A,0)),
    0,
    SUMIFS(INDIRECT("有給管理簿!R" &amp; MATCH($A10,有給管理簿!$A:$A,0) &amp; "C35:R" &amp; MATCH($A10,有給管理簿!$A:$A,0) &amp; "C2239",0),
      有給管理簿!$AI$11:$CHC$11,"&gt;="&amp;IF(OR(AND($V10&lt;&gt;3,$V10&lt;&gt;6,$V10&lt;&gt;7,
                                                                                MONTH(DATE(YEAR($G10),MONTH($G10)+6,DAY($G10)))&lt;=MONTH($Z10),
                                                                                DATE(BG$1,MONTH($Z10),DAY($Z10))&lt;DATE(YEAR($G10),MONTH($G10)+6,DAY($G10))),
                                                                          AND($V10&lt;&gt;3,$V10&lt;&gt;6,$V10&lt;&gt;7,
                                                                            BG$1=YEAR(DATE(YEAR($G10),MONTH($G10)+6,DAY($G10))),
                                                                            DATE(BG$1,MONTH($Z10),DAY($Z10))&gt;DATE(YEAR($G10),MONTH($G10)+6,DAY($G10)))),
                                                                       DATE(YEAR($G10),MONTH($G10)+6,DAY($G10)),
                                                                       IF(AND($V10&lt;&gt;3,$V10&lt;&gt;6,$V10&lt;&gt;7,
                                                                              DATE(YEAR($G10),MONTH($G10)+6,DAY($G10))&gt;=DATE(BG$1,MONTH($Z10),DAY($Z10))),
                                                                           DATE(YEAR($G10),MONTH($G10)+6,DAY($G10)),
                                                                           DATE(BG$1,MONTH($Z10),DAY($Z10)))),
      有給管理簿!$AI$11:$CHC$11,"&lt;="&amp;IF(DATE(BG$1+1,MONTH($Z10),DAY($Z10))-1&gt;EOMONTH(DATE(有給管理簿!$E$10,有給管理簿!$F$10,1),0),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DATE(BG$1+1,MONTH($Z10),DAY($Z10))-1)))</f>
        <v>0</v>
      </c>
      <c r="BJ10" s="19">
        <f ca="1">IF(BG$1+2=$AN10,
       $AK10,
       IF(BG$1+1=$AN10,
           $AP10,
           IF(BG10&lt;IF(基本情報!$C$10=TRUE,
                                 IF(BG10&lt;BI10,0,BG10-BI10),
                                 IF(AND(基本情報!$C$3="一斉",基本情報!$C$7="-",EDATE($G10,6)&lt;DATE(YEAR(EDATE($G10,6)),MONTH(基本情報!$C$4),DAY(基本情報!$C$4)),
                                       EDATE($G10,6)&lt;=$AI10,$AI10&lt;DATE(YEAR(EDATE($G10,6)),MONTH(基本情報!$C$4),DAY(基本情報!$C$4)),BG$1=YEAR(EDATE($G10,6))),
                                     $AJ10-$AO10+HLOOKUP(1.5,付与日数一覧!$O$3:$W$8,2+$F10,1),
                                     IF(SUM(BG10,BH10)&lt;BI10,
                                         0,
                                         SUM(BG10,BH10)-BI10))),
               IF(AND(基本情報!$C$3="一斉",基本情報!$C$7="-",EDATE($G10,6)&lt;DATE(YEAR(EDATE($G10,6)),MONTH(基本情報!$C$4),DAY(基本情報!$C$4)),
                      AND(ISERROR(MATCH(BG$1,$BQ$1:$CN$1,0))=FALSE,
                        OR(INDEX($BQ$1:$CN10,ROW(),MATCH(BG$1,$BQ$1:$CN$1,0))=2,INDEX($BQ$1:$CN10,ROW(),MATCH(BG$1,$BQ$1:$CN$1,0))=3,INDEX($BQ$1:$CN10,ROW(),MATCH(BG$1,$BQ$1:$CN$1,0))=4))),
                   BF10,
                   BG10),
               IF(基本情報!$C$10=TRUE,
                   IF(BG10&lt;BI10,0,BG10-BI10),
                   IF(AND(基本情報!$C$3="一斉",基本情報!$C$7="-",EDATE($G10,6)&lt;DATE(YEAR(EDATE($G10,6)),MONTH(基本情報!$C$4),DAY(基本情報!$C$4)),
                       EDATE($G10,6)&lt;=$AI10,$AI10&lt;DATE(YEAR(EDATE($G10,6)),MONTH(基本情報!$C$4),DAY(基本情報!$C$4)),BG$1=YEAR(EDATE($G10,6))),
                           $AJ10-$AO10+HLOOKUP(1.5,付与日数一覧!$O$3:$W$8,2+$F10,1),
                           IF(SUM(BG10,BH10)&lt;BI10,
                               0,
                               SUM(BG10,BH10)-BI10))))))</f>
        <v>18</v>
      </c>
      <c r="BK10" s="19">
        <f>IF(OR(IF(ISERROR(INDEX($BQ$1:$CM10,ROW(),MATCH(IF(INDEX($BQ$1:$CM10,ROW(),MATCH(BK$1,$BQ$1:$CM$1,0)+1)&gt;DATE(BK$1,12,IF(基本情報!$C$12="末",31,基本情報!$C$12)),BK$1-1,BK$1),$BQ$1:$CM$1,0))),
                  0,
                  INDEX($BQ$1:$CM10,ROW(),MATCH(IF(INDEX($BQ$1:$CM10,ROW(),MATCH(BK$1,$BQ$1:$CM$1,0)+1)&gt;DATE(BK$1,12,IF(基本情報!$C$12="末",31,基本情報!$C$12)),BK$1-1,BK$1),$BQ$1:$CM$1,0)))=1,
              INDEX($BQ$1:$CM10,ROW(),MATCH(BK$1,$BQ$1:$CM$1,0))=3,
              INDEX($BQ$1:$CM10,ROW(),MATCH(BK$1,$BQ$1:$CM$1,0))=4),
     0,
     IF(AND($V10&lt;&gt;3,$V10&lt;&gt;6,$V10&lt;&gt;7,
         BK$1 =YEAR($G10),
         AND(基本情報!$C$3="一斉",$G10&lt;=DATE(BK$1,MONTH(基本情報!$C$4),DAY(基本情報!$C$4)),
                                                                   DATE(BK$1,MONTH(基本情報!$C$4),DAY(基本情報!$C$4))&lt;DATE(YEAR($G10),MONTH($G10)+6,DAY($G10)))),
       HLOOKUP(IF(BK$1=YEAR(DATE(YEAR($G10),MONTH($G10)+6,DAY($G10))),0.5,0)
                            -IF(基本情報!$C$12="末",
                                0,
                                IF(AND(基本情報!$C$3="一斉",EDATE($G10,6)=DATE(BK$1,MONTH(EDATE($G10,6)),DAY(EDATE($G10,6))),MONTH(EDATE($G10,6))=12,DAY(EDATE($G10,6))&gt;IF(基本情報!$C$12="末",DAY(EDATE($G10,6)),基本情報!$C$12)),1,0)),
         付与日数一覧!$O$3:$W$8,2+$F10,1),
       HLOOKUP(IF(AND($V10&lt;&gt;3,$V10&lt;&gt;6,$V10&lt;&gt;7,BK$1&lt;YEAR(DATE(YEAR($G10),MONTH($G10)+6,DAY($G10)))),
                              0,
                              IF(AND(基本情報!$C$3="一斉",
                                     OR(AND(基本情報!$C$7="-",DATE(BK$1,MONTH(基本情報!$C$4),DAY(基本情報!$C$4))&lt;$G10),
                                       AND(基本情報!$C$7&lt;&gt;"-",基本情報!$C$7&gt;0,DATE(BK$1,MONTH($J10),DAY($J10))&lt;$G10)),
                                     AND(MONTH(EDATE($G10,6))=12,DAY(EDATE($G10,6))&gt;IF(基本情報!$C$12="末",DAY(EOMONTH(EDATE($G10,6),0)),基本情報!$C$12))=FALSE)=TRUE,
                                  IF(AND(基本情報!$C$3="一斉",基本情報!$C$7="-",DATE(BK$1,MONTH(基本情報!$C$4),DAY(基本情報!$C$4))&lt;$G10),0.5,0),
                                  IF(基本情報!$C$3="法定",
                                      IF($H10&gt;=10,
                                          IF($G10&gt;DATE(BK$1,MONTH($J10),DAY($J10)),0,DATEDIF($G10,DATE(BK$1,MONTH($J10),DAY($J10)),"m")/12+0.5),
                                          DATEDIF($G10,DATE(BK$1,MONTH($J10),DAY($J10)),"m")/12)
                                        -IF($K10&lt;MONTH($J10),1,0),
                                      IF(AND(基本情報!$C$7&lt;&gt;"-",基本情報!$C$7&gt;0)=TRUE,
                                          IF(DATE(BK$1,MONTH($J10),DAY($J10))&lt;$G10,0,DATEDIF($G10,DATE(BK$1,MONTH($J10),DAY($J10)),"m")/12+0.5),
                                          IF(DATE(YEAR($G10),MONTH($G10)+6,DAY($G10))&gt;=DATE(BK$1,MONTH(基本情報!$C$4),DAY(基本情報!$C$4)),
                                              DATEDIF($G10,IF($G10&lt;DATE(BK$1,MONTH($J10),DAY($J10)),DATE(BK$1,MONTH($J10),DAY($J10)),DATE(BK$1+1,MONTH($J10),DAY($J10))),"m")/12
                                                +IF(DATE(YEAR($G10),MONTH($G10)+6,DAY($G10))&lt;DATE(BK$1,MONTH(基本情報!$C$4),DAY(基本情報!$C$4)),1.5,0.5),
                                              DATEDIF($G10,DATE(BK$1,MONTH(基本情報!$C$4),DAY(基本情報!$C$4)),"m")/12
                                                +IF(DATE(YEAR($G10),MONTH($G10)+6,DAY($G10))
                                                  =DATE(YEAR(DATE(YEAR($G10),MONTH($G10)+6,DAY($G10))),MONTH(基本情報!$C$4),DAY(基本情報!$C$4)),0,1)))
                                        -IF(基本情報!$C$12="末",
                                               0,
                                               IF(AND(EDATE($G10,6)=DATE(BK$1,MONTH(EDATE($G10,6)),DAY(EDATE($G10,6))),MONTH(EDATE($G10,6))=12,DAY(EDATE($G10,6))&gt;基本情報!$C$12),1,0))))),
         付与日数一覧!$O$3:$W$8,2+$F10,1)))
  +IF(OR(INDEX($BQ$1:$CM10,ROW(),MATCH(BK$1,$BQ$1:$CM$1,0))=2,INDEX($BQ$1:$CM10,ROW(),MATCH(BK$1,$BQ$1:$CM$1,0))=4),0,IF(基本情報!$C$3="一斉",
      IF(AND(基本情報!$C$7&lt;&gt;"-",基本情報!$C$7&gt;0)=FALSE,
          IF(OR(BK$1=YEAR(DATE(YEAR($G10),MONTH($G10)+6,DAY($G10))),
                 IF(基本情報!$C$12="末",
                     FALSE,
                     BK$1=IF(DATE(YEAR($G10),MONTH($G10)+6,DAY($G10))&gt;DATE(YEAR(DATE(YEAR($G10),MONTH($G10)+6,DAY($G10))),12,基本情報!$C$12),
                                  YEAR(DATE(YEAR($G10),MONTH($G10)+6,DAY($G10)))+1,
                                  YEAR(DATE(YEAR($G10),MONTH($G10)+6,DAY($G10)))))),
              IF(DATE(BK$1,MONTH(基本情報!$C$4),DAY(基本情報!$C$4))&gt;DATE(YEAR($G10),MONTH($G10)+6,DAY($G10)),
                  HLOOKUP(0.5,付与日数一覧!$O$3:$W$8,2+$F10,1),
                  0),
              0),
          0),
      0))</f>
        <v>20</v>
      </c>
      <c r="BL10" s="19">
        <f ca="1">IF(BK$1=$AN10,$AP10,IF(BK$1=有給管理簿!$AH$1,0,BJ10) )</f>
        <v>18</v>
      </c>
      <c r="BM10" s="19">
        <f ca="1">IF(ISERROR(MATCH($A10,有給管理簿!$A:$A,0)),
    0,
    SUMIFS(INDIRECT("有給管理簿!R" &amp; MATCH($A10,有給管理簿!$A:$A,0) &amp; "C35:R" &amp; MATCH($A10,有給管理簿!$A:$A,0) &amp; "C2239",0),
      有給管理簿!$AI$11:$CHC$11,"&gt;="&amp;IF(OR(AND($V10&lt;&gt;3,$V10&lt;&gt;6,$V10&lt;&gt;7,
                                                                                MONTH(DATE(YEAR($G10),MONTH($G10)+6,DAY($G10)))&lt;=MONTH($Z10),
                                                                                DATE(BK$1,MONTH($Z10),DAY($Z10))&lt;DATE(YEAR($G10),MONTH($G10)+6,DAY($G10))),
                                                                          AND($V10&lt;&gt;3,$V10&lt;&gt;6,$V10&lt;&gt;7,
                                                                            BK$1=YEAR(DATE(YEAR($G10),MONTH($G10)+6,DAY($G10))),
                                                                            DATE(BK$1,MONTH($Z10),DAY($Z10))&gt;DATE(YEAR($G10),MONTH($G10)+6,DAY($G10)))),
                                                                       DATE(YEAR($G10),MONTH($G10)+6,DAY($G10)),
                                                                       IF(AND($V10&lt;&gt;3,$V10&lt;&gt;6,$V10&lt;&gt;7,
                                                                              DATE(YEAR($G10),MONTH($G10)+6,DAY($G10))&gt;=DATE(BK$1,MONTH($Z10),DAY($Z10))),
                                                                           DATE(YEAR($G10),MONTH($G10)+6,DAY($G10)),
                                                                           DATE(BK$1,MONTH($Z10),DAY($Z10)))),
      有給管理簿!$AI$11:$CHC$11,"&lt;="&amp;IF(DATE(BK$1+1,MONTH($Z10),DAY($Z10))-1&gt;EOMONTH(DATE(有給管理簿!$E$10,有給管理簿!$F$10,1),0),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DATE(BK$1+1,MONTH($Z10),DAY($Z10))-1)))</f>
        <v>0</v>
      </c>
      <c r="BN10" s="19">
        <f ca="1">IF(BK$1+2=$AN10,
       $AK10,
       IF(BK$1+1=$AN10,
           $AP10,
           IF(BK10&lt;IF(基本情報!$C$10=TRUE,
                                 IF(BK10&lt;BM10,0,BK10-BM10),
                                 IF(AND(基本情報!$C$3="一斉",基本情報!$C$7="-",EDATE($G10,6)&lt;DATE(YEAR(EDATE($G10,6)),MONTH(基本情報!$C$4),DAY(基本情報!$C$4)),
                                       EDATE($G10,6)&lt;=$AI10,$AI10&lt;DATE(YEAR(EDATE($G10,6)),MONTH(基本情報!$C$4),DAY(基本情報!$C$4)),BK$1=YEAR(EDATE($G10,6))),
                                     $AJ10-$AO10+HLOOKUP(1.5,付与日数一覧!$O$3:$W$8,2+$F10,1),
                                     IF(SUM(BK10,BL10)&lt;BM10,
                                         0,
                                         SUM(BK10,BL10)-BM10))),
               IF(AND(基本情報!$C$3="一斉",基本情報!$C$7="-",EDATE($G10,6)&lt;DATE(YEAR(EDATE($G10,6)),MONTH(基本情報!$C$4),DAY(基本情報!$C$4)),
                      AND(ISERROR(MATCH(BK$1,$BQ$1:$CN$1,0))=FALSE,
                        OR(INDEX($BQ$1:$CN10,ROW(),MATCH(BK$1,$BQ$1:$CN$1,0))=2,INDEX($BQ$1:$CN10,ROW(),MATCH(BK$1,$BQ$1:$CN$1,0))=3,INDEX($BQ$1:$CN10,ROW(),MATCH(BK$1,$BQ$1:$CN$1,0))=4))),
                   BJ10,
                   BK10),
               IF(基本情報!$C$10=TRUE,
                   IF(BK10&lt;BM10,0,BK10-BM10),
                   IF(AND(基本情報!$C$3="一斉",基本情報!$C$7="-",EDATE($G10,6)&lt;DATE(YEAR(EDATE($G10,6)),MONTH(基本情報!$C$4),DAY(基本情報!$C$4)),
                       EDATE($G10,6)&lt;=$AI10,$AI10&lt;DATE(YEAR(EDATE($G10,6)),MONTH(基本情報!$C$4),DAY(基本情報!$C$4)),BK$1=YEAR(EDATE($G10,6))),
                           $AJ10-$AO10+HLOOKUP(1.5,付与日数一覧!$O$3:$W$8,2+$F10,1),
                           IF(SUM(BK10,BL10)&lt;BM10,
                               0,
                               SUM(BK10,BL10)-BM10))))))</f>
        <v>20</v>
      </c>
      <c r="BR10" s="57">
        <f>IF(基本情報!$C$3="法定",
       IF($V10=3,
           IF($G10&lt;=DATE(BQ$1,MONTH($G10),DAY($G10)),DATE(BQ$1,MONTH($G10),DAY($G10)),0),
           IF($G10&lt;=DATE(BQ$1,MONTH(EDATE($G10,6)),DAY(EDATE($G10,6))),DATE(BQ$1,MONTH(EDATE($G10,6)),DAY(EDATE($G10,6))),0)),
       IF(基本情報!$C$7="-",
           IF(DATE(BQ$1,MONTH(EDATE($G10,6)),DAY(EDATE($G10,6)))=EDATE($G10,6),
               IF(AND(BQ$1=YEAR(EDATE($G10,6)),IF(基本情報!$C$12="末",FALSE,DATE(BQ$1,MONTH(EDATE($G10,6)),DAY(EDATE($G10,6)))&gt;DATE(BQ$1,12,基本情報!$C$12))),
                   0,
                   DATE(BQ$1,MONTH(EDATE($G10,6)),DAY(EDATE($G10,6)))),
               IF(EDATE($G10,6)&lt;DATE(BQ$1,MONTH(基本情報!$C$4),DAY(基本情報!$C$4)),
                   IF(AND(BQ$1-1=YEAR(EDATE($G10,6)),IF(基本情報!$C$12="末",FALSE,DATE(BQ$1-1,MONTH(EDATE($G10,6)),DAY(EDATE($G10,6)))&gt;DATE(BQ$1-1,12,基本情報!$C$12))),
                       DATE(BQ$1-1,MONTH(EDATE($G10,6)),DAY(EDATE($G10,6))),
                       DATE(BQ$1,MONTH(基本情報!$C$4),DAY(基本情報!$C$4))),
                   IF($G10&lt;=DATE(BQ$1,MONTH(EDATE($G10,6)),DAY(EDATE($G10,6))),DATE(BQ$1,MONTH(EDATE($G10,6)),DAY(EDATE($G10,6))),0))),
           IF($G10&lt;=IF(DATE(BQ$1,MONTH(基本情報!$C$4),DAY(基本情報!$C$4))
                           &lt;DATE(BQ$1,MONTH(基本情報!$C$7),DAY(基本情報!$C$7)),
                             IF(AND(DATE(BQ$1,MONTH(基本情報!$C$4),DAY(基本情報!$C$4))&lt;=DATE(BQ$1,MONTH($G10),DAY($G10)),
                                   DATE(BQ$1,MONTH($G10),DAY($G10))&lt;DATE(BQ$1,MONTH(基本情報!$C$7),DAY(基本情報!$C$7)))=TRUE,
                                 DATE(BQ$1,MONTH(基本情報!$C$7),DAY(基本情報!$C$7)),
                                 IF($G10&gt;DATE(BQ$1,MONTH(基本情報!$C$4),DAY(基本情報!$C$4)),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IF(AND(DATE(BQ$1,MONTH(基本情報!$C$7),DAY(基本情報!$C$7))&lt;=DATE(BQ$1,MONTH($G10),DAY($G10)),
                                    DATE(BQ$1,MONTH($G10),DAY($G10))&lt;DATE(BQ$1,MONTH(基本情報!$C$4),DAY(基本情報!$C$4)))=TRUE,
                                 DATE(BQ$1,MONTH(基本情報!$C$4),DAY(基本情報!$C$4)),
                                 IF($G10&gt;DATE(BQ$1,MONTH(基本情報!$C$7),DAY(基本情報!$C$7)),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IF(AND(DATE(BQ$1,MONTH(基本情報!$C$4),DAY(基本情報!$C$4))&lt;=DATE(BQ$1,MONTH($G10),DAY($G10)),
                      DATE(BQ$1,MONTH($G10),DAY($G10))&lt;DATE(BQ$1,MONTH(基本情報!$C$7),DAY(基本情報!$C$7)))=TRUE,
                   DATE(BQ$1,MONTH(基本情報!$C$7),DAY(基本情報!$C$7)),
                   IF($G10&gt;DATE(BQ$1,MONTH(基本情報!$C$4),DAY(基本情報!$C$4)),
                       0,
                       DATE(BQ$1,MONTH(基本情報!$C$4),DAY(基本情報!$C$4)))),
               IF(AND(DATE(BQ$1,MONTH(基本情報!$C$7),DAY(基本情報!$C$7))&lt;=DATE(BQ$1,MONTH($G10),DAY($G10)),
                      DATE(BQ$1,MONTH($G10),DAY($G10))&lt;DATE(BQ$1,MONTH(基本情報!$C$4),DAY(基本情報!$C$4)))=TRUE,
                   DATE(BQ$1,MONTH(基本情報!$C$4),DAY(基本情報!$C$4)),
                   IF($G10&gt;DATE(BQ$1,MONTH(基本情報!$C$7),DAY(基本情報!$C$7)),
                       0,
                       DATE(BQ$1,MONTH(基本情報!$C$7),DAY(基本情報!$C$7))))),
           0)))</f>
        <v>44013</v>
      </c>
      <c r="BS10" s="57">
        <f>IF(AND(OR($V10=4,$V10=5),BR10=EDATE($G10,6)),
       IF(DATE(BQ$1,MONTH(基本情報!$C$4),DAY(基本情報!$C$4))&gt;EDATE($G10,6),
           DATE(BQ$1,MONTH(基本情報!$C$4),DAY(基本情報!$C$4)),
           0),
       IF(AND(基本情報!$C$3="一斉",基本情報!$C$7="-",
              BR10=EDATE($G10,6),
              DATE(BQ$1,MONTH(基本情報!$C$4),DAY(基本情報!$C$4))&gt;EDATE($G10,6)),
           DATE(BQ$1,MONTH(基本情報!$C$4),DAY(基本情報!$C$4)),
           0))</f>
        <v>0</v>
      </c>
      <c r="BV10" s="57">
        <f>IF(基本情報!$C$3="法定",
       IF($V10=3,
           IF($G10&lt;=DATE(BU$1,MONTH($G10),DAY($G10)),DATE(BU$1,MONTH($G10),DAY($G10)),0),
           IF($G10&lt;=DATE(BU$1,MONTH(EDATE($G10,6)),DAY(EDATE($G10,6))),DATE(BU$1,MONTH(EDATE($G10,6)),DAY(EDATE($G10,6))),0)),
       IF(基本情報!$C$7="-",
           IF(DATE(BU$1,MONTH(EDATE($G10,6)),DAY(EDATE($G10,6)))=EDATE($G10,6),
               IF(AND(BU$1=YEAR(EDATE($G10,6)),IF(基本情報!$C$12="末",FALSE,DATE(BU$1,MONTH(EDATE($G10,6)),DAY(EDATE($G10,6)))&gt;DATE(BU$1,12,基本情報!$C$12))),
                   0,
                   DATE(BU$1,MONTH(EDATE($G10,6)),DAY(EDATE($G10,6)))),
               IF(EDATE($G10,6)&lt;DATE(BU$1,MONTH(基本情報!$C$4),DAY(基本情報!$C$4)),
                   IF(AND(BU$1-1=YEAR(EDATE($G10,6)),IF(基本情報!$C$12="末",FALSE,DATE(BU$1-1,MONTH(EDATE($G10,6)),DAY(EDATE($G10,6)))&gt;DATE(BU$1-1,12,基本情報!$C$12))),
                       DATE(BU$1-1,MONTH(EDATE($G10,6)),DAY(EDATE($G10,6))),
                       DATE(BU$1,MONTH(基本情報!$C$4),DAY(基本情報!$C$4))),
                   IF($G10&lt;=DATE(BU$1,MONTH(EDATE($G10,6)),DAY(EDATE($G10,6))),DATE(BU$1,MONTH(EDATE($G10,6)),DAY(EDATE($G10,6))),0))),
           IF($G10&lt;=IF(DATE(BU$1,MONTH(基本情報!$C$4),DAY(基本情報!$C$4))
                           &lt;DATE(BU$1,MONTH(基本情報!$C$7),DAY(基本情報!$C$7)),
                             IF(AND(DATE(BU$1,MONTH(基本情報!$C$4),DAY(基本情報!$C$4))&lt;=DATE(BU$1,MONTH($G10),DAY($G10)),
                                   DATE(BU$1,MONTH($G10),DAY($G10))&lt;DATE(BU$1,MONTH(基本情報!$C$7),DAY(基本情報!$C$7)))=TRUE,
                                 DATE(BU$1,MONTH(基本情報!$C$7),DAY(基本情報!$C$7)),
                                 IF($G10&gt;DATE(BU$1,MONTH(基本情報!$C$4),DAY(基本情報!$C$4)),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IF(AND(DATE(BU$1,MONTH(基本情報!$C$7),DAY(基本情報!$C$7))&lt;=DATE(BU$1,MONTH($G10),DAY($G10)),
                                    DATE(BU$1,MONTH($G10),DAY($G10))&lt;DATE(BU$1,MONTH(基本情報!$C$4),DAY(基本情報!$C$4)))=TRUE,
                                 DATE(BU$1,MONTH(基本情報!$C$4),DAY(基本情報!$C$4)),
                                 IF($G10&gt;DATE(BU$1,MONTH(基本情報!$C$7),DAY(基本情報!$C$7)),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IF(AND(DATE(BU$1,MONTH(基本情報!$C$4),DAY(基本情報!$C$4))&lt;=DATE(BU$1,MONTH($G10),DAY($G10)),
                      DATE(BU$1,MONTH($G10),DAY($G10))&lt;DATE(BU$1,MONTH(基本情報!$C$7),DAY(基本情報!$C$7)))=TRUE,
                   DATE(BU$1,MONTH(基本情報!$C$7),DAY(基本情報!$C$7)),
                   IF($G10&gt;DATE(BU$1,MONTH(基本情報!$C$4),DAY(基本情報!$C$4)),
                       0,
                       DATE(BU$1,MONTH(基本情報!$C$4),DAY(基本情報!$C$4)))),
               IF(AND(DATE(BU$1,MONTH(基本情報!$C$7),DAY(基本情報!$C$7))&lt;=DATE(BU$1,MONTH($G10),DAY($G10)),
                      DATE(BU$1,MONTH($G10),DAY($G10))&lt;DATE(BU$1,MONTH(基本情報!$C$4),DAY(基本情報!$C$4)))=TRUE,
                   DATE(BU$1,MONTH(基本情報!$C$4),DAY(基本情報!$C$4)),
                   IF($G10&gt;DATE(BU$1,MONTH(基本情報!$C$7),DAY(基本情報!$C$7)),
                       0,
                       DATE(BU$1,MONTH(基本情報!$C$7),DAY(基本情報!$C$7))))),
           0)))</f>
        <v>44378</v>
      </c>
      <c r="BW10" s="57">
        <f>IF(AND(OR($V10=4,$V10=5),BV10=EDATE($G10,6)),
       IF(DATE(BU$1,MONTH(基本情報!$C$4),DAY(基本情報!$C$4))&gt;EDATE($G10,6),
           DATE(BU$1,MONTH(基本情報!$C$4),DAY(基本情報!$C$4)),
           0),
       IF(AND(基本情報!$C$3="一斉",基本情報!$C$7="-",
              BV10=EDATE($G10,6),
              DATE(BU$1,MONTH(基本情報!$C$4),DAY(基本情報!$C$4))&gt;EDATE($G10,6)),
           DATE(BU$1,MONTH(基本情報!$C$4),DAY(基本情報!$C$4)),
           0))</f>
        <v>0</v>
      </c>
      <c r="BZ10" s="57">
        <f>IF(基本情報!$C$3="法定",
       IF($V10=3,
           IF($G10&lt;=DATE(BY$1,MONTH($G10),DAY($G10)),DATE(BY$1,MONTH($G10),DAY($G10)),0),
           IF($G10&lt;=DATE(BY$1,MONTH(EDATE($G10,6)),DAY(EDATE($G10,6))),DATE(BY$1,MONTH(EDATE($G10,6)),DAY(EDATE($G10,6))),0)),
       IF(基本情報!$C$7="-",
           IF(DATE(BY$1,MONTH(EDATE($G10,6)),DAY(EDATE($G10,6)))=EDATE($G10,6),
               IF(AND(BY$1=YEAR(EDATE($G10,6)),IF(基本情報!$C$12="末",FALSE,DATE(BY$1,MONTH(EDATE($G10,6)),DAY(EDATE($G10,6)))&gt;DATE(BY$1,12,基本情報!$C$12))),
                   0,
                   DATE(BY$1,MONTH(EDATE($G10,6)),DAY(EDATE($G10,6)))),
               IF(EDATE($G10,6)&lt;DATE(BY$1,MONTH(基本情報!$C$4),DAY(基本情報!$C$4)),
                   IF(AND(BY$1-1=YEAR(EDATE($G10,6)),IF(基本情報!$C$12="末",FALSE,DATE(BY$1-1,MONTH(EDATE($G10,6)),DAY(EDATE($G10,6)))&gt;DATE(BY$1-1,12,基本情報!$C$12))),
                       DATE(BY$1-1,MONTH(EDATE($G10,6)),DAY(EDATE($G10,6))),
                       DATE(BY$1,MONTH(基本情報!$C$4),DAY(基本情報!$C$4))),
                   IF($G10&lt;=DATE(BY$1,MONTH(EDATE($G10,6)),DAY(EDATE($G10,6))),DATE(BY$1,MONTH(EDATE($G10,6)),DAY(EDATE($G10,6))),0))),
           IF($G10&lt;=IF(DATE(BY$1,MONTH(基本情報!$C$4),DAY(基本情報!$C$4))
                           &lt;DATE(BY$1,MONTH(基本情報!$C$7),DAY(基本情報!$C$7)),
                             IF(AND(DATE(BY$1,MONTH(基本情報!$C$4),DAY(基本情報!$C$4))&lt;=DATE(BY$1,MONTH($G10),DAY($G10)),
                                   DATE(BY$1,MONTH($G10),DAY($G10))&lt;DATE(BY$1,MONTH(基本情報!$C$7),DAY(基本情報!$C$7)))=TRUE,
                                 DATE(BY$1,MONTH(基本情報!$C$7),DAY(基本情報!$C$7)),
                                 IF($G10&gt;DATE(BY$1,MONTH(基本情報!$C$4),DAY(基本情報!$C$4)),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IF(AND(DATE(BY$1,MONTH(基本情報!$C$7),DAY(基本情報!$C$7))&lt;=DATE(BY$1,MONTH($G10),DAY($G10)),
                                    DATE(BY$1,MONTH($G10),DAY($G10))&lt;DATE(BY$1,MONTH(基本情報!$C$4),DAY(基本情報!$C$4)))=TRUE,
                                 DATE(BY$1,MONTH(基本情報!$C$4),DAY(基本情報!$C$4)),
                                 IF($G10&gt;DATE(BY$1,MONTH(基本情報!$C$7),DAY(基本情報!$C$7)),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IF(AND(DATE(BY$1,MONTH(基本情報!$C$4),DAY(基本情報!$C$4))&lt;=DATE(BY$1,MONTH($G10),DAY($G10)),
                      DATE(BY$1,MONTH($G10),DAY($G10))&lt;DATE(BY$1,MONTH(基本情報!$C$7),DAY(基本情報!$C$7)))=TRUE,
                   DATE(BY$1,MONTH(基本情報!$C$7),DAY(基本情報!$C$7)),
                   IF($G10&gt;DATE(BY$1,MONTH(基本情報!$C$4),DAY(基本情報!$C$4)),
                       0,
                       DATE(BY$1,MONTH(基本情報!$C$4),DAY(基本情報!$C$4)))),
               IF(AND(DATE(BY$1,MONTH(基本情報!$C$7),DAY(基本情報!$C$7))&lt;=DATE(BY$1,MONTH($G10),DAY($G10)),
                      DATE(BY$1,MONTH($G10),DAY($G10))&lt;DATE(BY$1,MONTH(基本情報!$C$4),DAY(基本情報!$C$4)))=TRUE,
                   DATE(BY$1,MONTH(基本情報!$C$4),DAY(基本情報!$C$4)),
                   IF($G10&gt;DATE(BY$1,MONTH(基本情報!$C$7),DAY(基本情報!$C$7)),
                       0,
                       DATE(BY$1,MONTH(基本情報!$C$7),DAY(基本情報!$C$7))))),
           0)))</f>
        <v>44743</v>
      </c>
      <c r="CA10" s="57">
        <f>IF(AND(OR($V10=4,$V10=5),BZ10=EDATE($G10,6)),
       IF(DATE(BY$1,MONTH(基本情報!$C$4),DAY(基本情報!$C$4))&gt;EDATE($G10,6),
           DATE(BY$1,MONTH(基本情報!$C$4),DAY(基本情報!$C$4)),
           0),
       IF(AND(基本情報!$C$3="一斉",基本情報!$C$7="-",
              BZ10=EDATE($G10,6),
              DATE(BY$1,MONTH(基本情報!$C$4),DAY(基本情報!$C$4))&gt;EDATE($G10,6)),
           DATE(BY$1,MONTH(基本情報!$C$4),DAY(基本情報!$C$4)),
           0))</f>
        <v>0</v>
      </c>
      <c r="CD10" s="57">
        <f>IF(基本情報!$C$3="法定",
       IF($V10=3,
           IF($G10&lt;=DATE(CC$1,MONTH($G10),DAY($G10)),DATE(CC$1,MONTH($G10),DAY($G10)),0),
           IF($G10&lt;=DATE(CC$1,MONTH(EDATE($G10,6)),DAY(EDATE($G10,6))),DATE(CC$1,MONTH(EDATE($G10,6)),DAY(EDATE($G10,6))),0)),
       IF(基本情報!$C$7="-",
           IF(DATE(CC$1,MONTH(EDATE($G10,6)),DAY(EDATE($G10,6)))=EDATE($G10,6),
               IF(AND(CC$1=YEAR(EDATE($G10,6)),IF(基本情報!$C$12="末",FALSE,DATE(CC$1,MONTH(EDATE($G10,6)),DAY(EDATE($G10,6)))&gt;DATE(CC$1,12,基本情報!$C$12))),
                   0,
                   DATE(CC$1,MONTH(EDATE($G10,6)),DAY(EDATE($G10,6)))),
               IF(EDATE($G10,6)&lt;DATE(CC$1,MONTH(基本情報!$C$4),DAY(基本情報!$C$4)),
                   IF(AND(CC$1-1=YEAR(EDATE($G10,6)),IF(基本情報!$C$12="末",FALSE,DATE(CC$1-1,MONTH(EDATE($G10,6)),DAY(EDATE($G10,6)))&gt;DATE(CC$1-1,12,基本情報!$C$12))),
                       DATE(CC$1-1,MONTH(EDATE($G10,6)),DAY(EDATE($G10,6))),
                       DATE(CC$1,MONTH(基本情報!$C$4),DAY(基本情報!$C$4))),
                   IF($G10&lt;=DATE(CC$1,MONTH(EDATE($G10,6)),DAY(EDATE($G10,6))),DATE(CC$1,MONTH(EDATE($G10,6)),DAY(EDATE($G10,6))),0))),
           IF($G10&lt;=IF(DATE(CC$1,MONTH(基本情報!$C$4),DAY(基本情報!$C$4))
                           &lt;DATE(CC$1,MONTH(基本情報!$C$7),DAY(基本情報!$C$7)),
                             IF(AND(DATE(CC$1,MONTH(基本情報!$C$4),DAY(基本情報!$C$4))&lt;=DATE(CC$1,MONTH($G10),DAY($G10)),
                                   DATE(CC$1,MONTH($G10),DAY($G10))&lt;DATE(CC$1,MONTH(基本情報!$C$7),DAY(基本情報!$C$7)))=TRUE,
                                 DATE(CC$1,MONTH(基本情報!$C$7),DAY(基本情報!$C$7)),
                                 IF($G10&gt;DATE(CC$1,MONTH(基本情報!$C$4),DAY(基本情報!$C$4)),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IF(AND(DATE(CC$1,MONTH(基本情報!$C$7),DAY(基本情報!$C$7))&lt;=DATE(CC$1,MONTH($G10),DAY($G10)),
                                    DATE(CC$1,MONTH($G10),DAY($G10))&lt;DATE(CC$1,MONTH(基本情報!$C$4),DAY(基本情報!$C$4)))=TRUE,
                                 DATE(CC$1,MONTH(基本情報!$C$4),DAY(基本情報!$C$4)),
                                 IF($G10&gt;DATE(CC$1,MONTH(基本情報!$C$7),DAY(基本情報!$C$7)),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IF(AND(DATE(CC$1,MONTH(基本情報!$C$4),DAY(基本情報!$C$4))&lt;=DATE(CC$1,MONTH($G10),DAY($G10)),
                      DATE(CC$1,MONTH($G10),DAY($G10))&lt;DATE(CC$1,MONTH(基本情報!$C$7),DAY(基本情報!$C$7)))=TRUE,
                   DATE(CC$1,MONTH(基本情報!$C$7),DAY(基本情報!$C$7)),
                   IF($G10&gt;DATE(CC$1,MONTH(基本情報!$C$4),DAY(基本情報!$C$4)),
                       0,
                       DATE(CC$1,MONTH(基本情報!$C$4),DAY(基本情報!$C$4)))),
               IF(AND(DATE(CC$1,MONTH(基本情報!$C$7),DAY(基本情報!$C$7))&lt;=DATE(CC$1,MONTH($G10),DAY($G10)),
                      DATE(CC$1,MONTH($G10),DAY($G10))&lt;DATE(CC$1,MONTH(基本情報!$C$4),DAY(基本情報!$C$4)))=TRUE,
                   DATE(CC$1,MONTH(基本情報!$C$4),DAY(基本情報!$C$4)),
                   IF($G10&gt;DATE(CC$1,MONTH(基本情報!$C$7),DAY(基本情報!$C$7)),
                       0,
                       DATE(CC$1,MONTH(基本情報!$C$7),DAY(基本情報!$C$7))))),
           0)))</f>
        <v>45108</v>
      </c>
      <c r="CE10" s="57">
        <f>IF(AND(OR($V10=4,$V10=5),CD10=EDATE($G10,6)),
       IF(DATE(CC$1,MONTH(基本情報!$C$4),DAY(基本情報!$C$4))&gt;EDATE($G10,6),
           DATE(CC$1,MONTH(基本情報!$C$4),DAY(基本情報!$C$4)),
           0),
       IF(AND(基本情報!$C$3="一斉",基本情報!$C$7="-",
              CD10=EDATE($G10,6),
              DATE(CC$1,MONTH(基本情報!$C$4),DAY(基本情報!$C$4))&gt;EDATE($G10,6)),
           DATE(CC$1,MONTH(基本情報!$C$4),DAY(基本情報!$C$4)),
           0))</f>
        <v>0</v>
      </c>
      <c r="CH10" s="57">
        <f>IF(基本情報!$C$3="法定",
       IF($V10=3,
           IF($G10&lt;=DATE(CG$1,MONTH($G10),DAY($G10)),DATE(CG$1,MONTH($G10),DAY($G10)),0),
           IF($G10&lt;=DATE(CG$1,MONTH(EDATE($G10,6)),DAY(EDATE($G10,6))),DATE(CG$1,MONTH(EDATE($G10,6)),DAY(EDATE($G10,6))),0)),
       IF(基本情報!$C$7="-",
           IF(DATE(CG$1,MONTH(EDATE($G10,6)),DAY(EDATE($G10,6)))=EDATE($G10,6),
               IF(AND(CG$1=YEAR(EDATE($G10,6)),IF(基本情報!$C$12="末",FALSE,DATE(CG$1,MONTH(EDATE($G10,6)),DAY(EDATE($G10,6)))&gt;DATE(CG$1,12,基本情報!$C$12))),
                   0,
                   DATE(CG$1,MONTH(EDATE($G10,6)),DAY(EDATE($G10,6)))),
               IF(EDATE($G10,6)&lt;DATE(CG$1,MONTH(基本情報!$C$4),DAY(基本情報!$C$4)),
                   IF(AND(CG$1-1=YEAR(EDATE($G10,6)),IF(基本情報!$C$12="末",FALSE,DATE(CG$1-1,MONTH(EDATE($G10,6)),DAY(EDATE($G10,6)))&gt;DATE(CG$1-1,12,基本情報!$C$12))),
                       DATE(CG$1-1,MONTH(EDATE($G10,6)),DAY(EDATE($G10,6))),
                       DATE(CG$1,MONTH(基本情報!$C$4),DAY(基本情報!$C$4))),
                   IF($G10&lt;=DATE(CG$1,MONTH(EDATE($G10,6)),DAY(EDATE($G10,6))),DATE(CG$1,MONTH(EDATE($G10,6)),DAY(EDATE($G10,6))),0))),
           IF($G10&lt;=IF(DATE(CG$1,MONTH(基本情報!$C$4),DAY(基本情報!$C$4))
                           &lt;DATE(CG$1,MONTH(基本情報!$C$7),DAY(基本情報!$C$7)),
                             IF(AND(DATE(CG$1,MONTH(基本情報!$C$4),DAY(基本情報!$C$4))&lt;=DATE(CG$1,MONTH($G10),DAY($G10)),
                                   DATE(CG$1,MONTH($G10),DAY($G10))&lt;DATE(CG$1,MONTH(基本情報!$C$7),DAY(基本情報!$C$7)))=TRUE,
                                 DATE(CG$1,MONTH(基本情報!$C$7),DAY(基本情報!$C$7)),
                                 IF($G10&gt;DATE(CG$1,MONTH(基本情報!$C$4),DAY(基本情報!$C$4)),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IF(AND(DATE(CG$1,MONTH(基本情報!$C$7),DAY(基本情報!$C$7))&lt;=DATE(CG$1,MONTH($G10),DAY($G10)),
                                    DATE(CG$1,MONTH($G10),DAY($G10))&lt;DATE(CG$1,MONTH(基本情報!$C$4),DAY(基本情報!$C$4)))=TRUE,
                                 DATE(CG$1,MONTH(基本情報!$C$4),DAY(基本情報!$C$4)),
                                 IF($G10&gt;DATE(CG$1,MONTH(基本情報!$C$7),DAY(基本情報!$C$7)),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IF(AND(DATE(CG$1,MONTH(基本情報!$C$4),DAY(基本情報!$C$4))&lt;=DATE(CG$1,MONTH($G10),DAY($G10)),
                      DATE(CG$1,MONTH($G10),DAY($G10))&lt;DATE(CG$1,MONTH(基本情報!$C$7),DAY(基本情報!$C$7)))=TRUE,
                   DATE(CG$1,MONTH(基本情報!$C$7),DAY(基本情報!$C$7)),
                   IF($G10&gt;DATE(CG$1,MONTH(基本情報!$C$4),DAY(基本情報!$C$4)),
                       0,
                       DATE(CG$1,MONTH(基本情報!$C$4),DAY(基本情報!$C$4)))),
               IF(AND(DATE(CG$1,MONTH(基本情報!$C$7),DAY(基本情報!$C$7))&lt;=DATE(CG$1,MONTH($G10),DAY($G10)),
                      DATE(CG$1,MONTH($G10),DAY($G10))&lt;DATE(CG$1,MONTH(基本情報!$C$4),DAY(基本情報!$C$4)))=TRUE,
                   DATE(CG$1,MONTH(基本情報!$C$4),DAY(基本情報!$C$4)),
                   IF($G10&gt;DATE(CG$1,MONTH(基本情報!$C$7),DAY(基本情報!$C$7)),
                       0,
                       DATE(CG$1,MONTH(基本情報!$C$7),DAY(基本情報!$C$7))))),
           0)))</f>
        <v>45474</v>
      </c>
      <c r="CI10" s="57">
        <f>IF(AND(OR($V10=4,$V10=5),CH10=EDATE($G10,6)),
       IF(DATE(CG$1,MONTH(基本情報!$C$4),DAY(基本情報!$C$4))&gt;EDATE($G10,6),
           DATE(CG$1,MONTH(基本情報!$C$4),DAY(基本情報!$C$4)),
           0),
       IF(AND(基本情報!$C$3="一斉",基本情報!$C$7="-",
              CH10=EDATE($G10,6),
              DATE(CG$1,MONTH(基本情報!$C$4),DAY(基本情報!$C$4))&gt;EDATE($G10,6)),
           DATE(CG$1,MONTH(基本情報!$C$4),DAY(基本情報!$C$4)),
           0))</f>
        <v>0</v>
      </c>
      <c r="CL10" s="57">
        <f>IF(基本情報!$C$3="法定",
       IF($V10=3,
           IF($G10&lt;=DATE(CK$1,MONTH($G10),DAY($G10)),DATE(CK$1,MONTH($G10),DAY($G10)),0),
           IF($G10&lt;=DATE(CK$1,MONTH(EDATE($G10,6)),DAY(EDATE($G10,6))),DATE(CK$1,MONTH(EDATE($G10,6)),DAY(EDATE($G10,6))),0)),
       IF(基本情報!$C$7="-",
           IF(DATE(CK$1,MONTH(EDATE($G10,6)),DAY(EDATE($G10,6)))=EDATE($G10,6),
               IF(AND(CK$1=YEAR(EDATE($G10,6)),IF(基本情報!$C$12="末",FALSE,DATE(CK$1,MONTH(EDATE($G10,6)),DAY(EDATE($G10,6)))&gt;DATE(CK$1,12,基本情報!$C$12))),
                   0,
                   DATE(CK$1,MONTH(EDATE($G10,6)),DAY(EDATE($G10,6)))),
               IF(EDATE($G10,6)&lt;DATE(CK$1,MONTH(基本情報!$C$4),DAY(基本情報!$C$4)),
                   IF(AND(CK$1-1=YEAR(EDATE($G10,6)),IF(基本情報!$C$12="末",FALSE,DATE(CK$1-1,MONTH(EDATE($G10,6)),DAY(EDATE($G10,6)))&gt;DATE(CK$1-1,12,基本情報!$C$12))),
                       DATE(CK$1-1,MONTH(EDATE($G10,6)),DAY(EDATE($G10,6))),
                       DATE(CK$1,MONTH(基本情報!$C$4),DAY(基本情報!$C$4))),
                   IF($G10&lt;=DATE(CK$1,MONTH(EDATE($G10,6)),DAY(EDATE($G10,6))),DATE(CK$1,MONTH(EDATE($G10,6)),DAY(EDATE($G10,6))),0))),
           IF($G10&lt;=IF(DATE(CK$1,MONTH(基本情報!$C$4),DAY(基本情報!$C$4))
                           &lt;DATE(CK$1,MONTH(基本情報!$C$7),DAY(基本情報!$C$7)),
                             IF(AND(DATE(CK$1,MONTH(基本情報!$C$4),DAY(基本情報!$C$4))&lt;=DATE(CK$1,MONTH($G10),DAY($G10)),
                                   DATE(CK$1,MONTH($G10),DAY($G10))&lt;DATE(CK$1,MONTH(基本情報!$C$7),DAY(基本情報!$C$7)))=TRUE,
                                 DATE(CK$1,MONTH(基本情報!$C$7),DAY(基本情報!$C$7)),
                                 IF($G10&gt;DATE(CK$1,MONTH(基本情報!$C$4),DAY(基本情報!$C$4)),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IF(AND(DATE(CK$1,MONTH(基本情報!$C$7),DAY(基本情報!$C$7))&lt;=DATE(CK$1,MONTH($G10),DAY($G10)),
                                    DATE(CK$1,MONTH($G10),DAY($G10))&lt;DATE(CK$1,MONTH(基本情報!$C$4),DAY(基本情報!$C$4)))=TRUE,
                                 DATE(CK$1,MONTH(基本情報!$C$4),DAY(基本情報!$C$4)),
                                 IF($G10&gt;DATE(CK$1,MONTH(基本情報!$C$7),DAY(基本情報!$C$7)),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IF(AND(DATE(CK$1,MONTH(基本情報!$C$4),DAY(基本情報!$C$4))&lt;=DATE(CK$1,MONTH($G10),DAY($G10)),
                      DATE(CK$1,MONTH($G10),DAY($G10))&lt;DATE(CK$1,MONTH(基本情報!$C$7),DAY(基本情報!$C$7)))=TRUE,
                   DATE(CK$1,MONTH(基本情報!$C$7),DAY(基本情報!$C$7)),
                   IF($G10&gt;DATE(CK$1,MONTH(基本情報!$C$4),DAY(基本情報!$C$4)),
                       0,
                       DATE(CK$1,MONTH(基本情報!$C$4),DAY(基本情報!$C$4)))),
               IF(AND(DATE(CK$1,MONTH(基本情報!$C$7),DAY(基本情報!$C$7))&lt;=DATE(CK$1,MONTH($G10),DAY($G10)),
                      DATE(CK$1,MONTH($G10),DAY($G10))&lt;DATE(CK$1,MONTH(基本情報!$C$4),DAY(基本情報!$C$4)))=TRUE,
                   DATE(CK$1,MONTH(基本情報!$C$4),DAY(基本情報!$C$4)),
                   IF($G10&gt;DATE(CK$1,MONTH(基本情報!$C$7),DAY(基本情報!$C$7)),
                       0,
                       DATE(CK$1,MONTH(基本情報!$C$7),DAY(基本情報!$C$7))))),
           0)))</f>
        <v>45839</v>
      </c>
      <c r="CM10" s="57">
        <f>IF(AND(OR($V10=4,$V10=5),CL10=EDATE($G10,6)),
       IF(DATE(CK$1,MONTH(基本情報!$C$4),DAY(基本情報!$C$4))&gt;EDATE($G10,6),
           DATE(CK$1,MONTH(基本情報!$C$4),DAY(基本情報!$C$4)),
           0),
       IF(AND(基本情報!$C$3="一斉",基本情報!$C$7="-",
              CL10=EDATE($G10,6),
              DATE(CK$1,MONTH(基本情報!$C$4),DAY(基本情報!$C$4))&gt;EDATE($G10,6)),
           DATE(CK$1,MONTH(基本情報!$C$4),DAY(基本情報!$C$4)),
           0))</f>
        <v>0</v>
      </c>
    </row>
    <row r="11" spans="1:94">
      <c r="A11" s="19">
        <v>25</v>
      </c>
      <c r="B11" s="19">
        <v>12</v>
      </c>
      <c r="C11" s="19" t="s">
        <v>189</v>
      </c>
      <c r="G11" s="57">
        <v>44655</v>
      </c>
      <c r="H11" s="1">
        <v>0</v>
      </c>
      <c r="I11" s="56">
        <f>IF($J11&lt;$G11,
      0,
      IF(基本情報!$C$3="法定",
          IF($H11&gt;=10,
              DATEDIF($G11,$J11,"m")/12+0.5,
              DATEDIF($G11,$J11,"m")/12),
          IF(AND(基本情報!$C$7&lt;&gt;"-",基本情報!$C$7&gt;0)=TRUE,
              DATEDIF($G11,$J11,"m")/12+0.5,
              IF(DATE(YEAR($G11),MONTH($G11)+6,DAY($G11))
                &gt;=DATE(有給管理簿!$E$10,MONTH(基本情報!$C$4),DAY(基本情報!$C$4)),
                  DATEDIF($G11,$J11,"m")/12
                    +IF(DATE(YEAR($G11),MONTH($G11)+6,DAY($G11))&lt;DATE(有給管理簿!$E$10,MONTH(基本情報!$C$4),DAY(基本情報!$C$4)),1.5,0.5),
                  DATEDIF($G11,$J11,"m")/12
                    +IF(DATE(YEAR($G11),MONTH($G11)+6,DAY($G11))
                      =DATE(YEAR(DATE(YEAR($G11),MONTH($G11)+6,DAY($G11))),MONTH(基本情報!$C$4),DAY(基本情報!$C$4)),0,1)))))</f>
        <v>4.5</v>
      </c>
      <c r="J11" s="57">
        <f>IF(OR(有給管理簿!$E$10
         &gt;=YEAR(DATE(YEAR($G11),MONTH($G11)+6,DAY($G11)))
           -IF(AND(OR($V11=6,$V11=7),YEAR($G11)&lt;YEAR(DATE(YEAR($G11),MONTH($G11)+6,DAY($G11)))),1,0),
         AND(基本情報!$C$3="法定",$H11&gt;=10,有給管理簿!$E$10&gt;=YEAR($G11))),
       IF(基本情報!$C$3="法定",
           IF(AND(($F11&gt;0)=FALSE,$H11&gt;=10),
               DATE(有給管理簿!$E$10,MONTH($G11),DAY($G11)),
               IF(MONTH($G11)&gt;6,
                   DATE(有給管理簿!$E$10-1,MONTH($G11)+6,DAY($G11)),
                   DATE(有給管理簿!$E$10,MONTH($G11)+6,DAY($G11)))),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IF(AND(DATE(有給管理簿!$E$10,MONTH(基本情報!$C$4),DAY(基本情報!$C$4))&lt;=DATE(有給管理簿!$E$10,MONTH($G11),DAY($G11)),
                                     DATE(有給管理簿!$E$10,MONTH($G11),DAY($G11))&lt;DATE(有給管理簿!$E$10,MONTH(基本情報!$C$7),DAY(基本情報!$C$7)))
                                       =TRUE,
                           DATE(有給管理簿!$E$10,MONTH(基本情報!$C$7),DAY(基本情報!$C$7)),
                           IF($G11&gt;DATE(有給管理簿!$E$10,MONTH(基本情報!$C$4),DAY(基本情報!$C$4)),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IF(AND(DATE(有給管理簿!$E$10,MONTH(基本情報!$C$7),DAY(基本情報!$C$7))&lt;=DATE(有給管理簿!$E$10,MONTH($G11),DAY($G11)),
                                     DATE(有給管理簿!$E$10,MONTH($G11),DAY($G11))&lt;DATE(有給管理簿!$E$10,MONTH(基本情報!$C$4),DAY(基本情報!$C$4)))
                                       =TRUE,
                           DATE(有給管理簿!$E$10,MONTH(基本情報!$C$4),DAY(基本情報!$C$4)),
                           IF($G11&gt;DATE(有給管理簿!$E$10,MONTH(基本情報!$C$7),DAY(基本情報!$C$7)),
                               0,
                               DATE(有給管理簿!$E$10,MONTH(基本情報!$C$7),DAY(基本情報!$C$7))))),
                   IF(OR(YEAR(DATE(YEAR($G11),MONTH($G11)+6,DAY($G11)))&gt;有給管理簿!$E$10,
                            AND(YEAR(DATE(YEAR($G11),MONTH($G11)+6,DAY($G11)))=有給管理簿!$E$10,
                                     MONTH(DATE(YEAR($G11),MONTH($G11)+6,DAY($G11)))&gt;=有給管理簿!$F$10))=TRUE,
                       DATE(YEAR($G11),MONTH($G11)+6,DAY($G11)),
                       IF(DATE(有給管理簿!$E$10,MONTH(基本情報!$C$4),DAY(基本情報!$C$4))&gt;DATE(YEAR($G11),MONTH($G11)+6,DAY($G11)),
                           DATE(有給管理簿!$E$10,MONTH(基本情報!$C$4),DAY(基本情報!$C$4)),
                           DATE(YEAR($G11),MONTH($G11)+6,DAY($G11)))))),
       0)</f>
        <v>46299</v>
      </c>
      <c r="K11" s="19">
        <f>IF($J11=0,
       "-",
       IF(基本情報!$C$12="末",
           MONTH($J11),
           IF(DAY($J11)&lt;=基本情報!$C$12,
               MONTH($J11),
               IF(MONTH($J11)+1=13,1,MONTH($J11)+1))))</f>
        <v>10</v>
      </c>
      <c r="L11" s="19">
        <f>HLOOKUP(IF(AND(OR(基本情報!$C$3="法定", AND(基本情報!$C$3="一斉",EDATE($G11,6)=$J11)),$K11&lt;MONTH($J11)),$I11-1,$I11),
     付与日数一覧!$O$3:$W$8,2+$F11,1)
  +IF(基本情報!$C$3="一斉",
    IF(AND(基本情報!$C$7&lt;&gt;"-",基本情報!$C$7&gt;0)=FALSE,
        IF(OR(有給管理簿!$E$10=YEAR(DATE(YEAR($G11),MONTH($G11)+6,DAY($G11))),
               IF(基本情報!$C$12="末",
                   FALSE,
                   有給管理簿!$E$10=IF(DATE(YEAR($G11),MONTH($G11)+6,DAY($G11))&gt;DATE(YEAR(DATE(YEAR($G11),MONTH($G11)+6,DAY($G11))),12,基本情報!$C$12),
                                                        YEAR(DATE(YEAR($G11),MONTH($G11)+6,DAY($G11)))+1,
                                                        YEAR(DATE(YEAR($G11),MONTH($G11)+6,DAY($G11)))))),
            IF(DATE(有給管理簿!$E$10,MONTH(基本情報!$C$4),DAY(基本情報!$C$4))&gt;DATE(YEAR($G11),MONTH($G11)+6,DAY($G11)),
                HLOOKUP(0.5,付与日数一覧!$O$3:$W$8,2+$F11,1),
                0),
            0),
        0),
    0)</f>
        <v>16</v>
      </c>
      <c r="M11" s="19">
        <f ca="1">IF(有給管理簿!$F$10
     &lt;IF(基本情報!$C$12="末",MONTH($Z11),IF(DAY($Z11)&lt;=基本情報!$C$12,MONTH($Z11),IF(MONTH($Z11)+1=13,1,MONTH($Z11)+1))),
       IF(有給管理簿!$E$10-1&lt;有給管理簿!$AH$1,
           0,
           IF(AND(基本情報!$C$3="一斉",基本情報!$C$7="-"),
               IF(OR(AND(YEAR(EDATE($G11,6))=YEAR($J11),$J11=DATE(YEAR(EDATE($G11,6)),MONTH(基本情報!$C$4),DAY(基本情報!$C$4))),
                     AND(基本情報!$C$12&lt;&gt;"末",MONTH(EDATE($G11,6))=12,DAY(EDATE($G11,6))&gt;基本情報!$C$12,有給管理簿!$E$10=YEAR(EDATE($G11,6))+1)),
                   INDEX($AQ$1:$BN11,ROW(),MATCH(有給管理簿!$E$10,$AQ$1:$BN$1,0)+3),
                   INDEX($AQ$1:$BN11,ROW(),MATCH(有給管理簿!$E$10-1,$AQ$1:$BN$1,0)+3)),
               INDEX($AQ$1:$BN11,ROW(),MATCH(有給管理簿!$E$10-1,$AQ$1:$BN$1,0)+3))),
           IF(有給管理簿!$E$10&lt;有給管理簿!$AH$1,
               0,
               INDEX($AQ$1:$BN11,ROW(),MATCH(有給管理簿!$E$10,$AQ$1:$BN$1,0)+3)))</f>
        <v>14</v>
      </c>
      <c r="N11" s="19">
        <f ca="1">IF(有給管理簿!$F$10&lt;IF(基本情報!$C$12="末",MONTH($Z11),IF(DAY($Z11)&lt;=基本情報!$C$12,MONTH($Z11),IF(MONTH($Z11)+1=13,1,MONTH($Z11)+1))),
    IF(有給管理簿!$E$10-1&lt;有給管理簿!$AH$1,
      0,
      INDEX($AQ$1:$BN11,ROW(),MATCH(有給管理簿!$E$10-1,$AQ$1:$BN$1,0)+1)),
    INDEX($AQ$1:$BN11,ROW(),MATCH(有給管理簿!$E$10,$AQ$1:$BN$1,0)+1))</f>
        <v>12</v>
      </c>
      <c r="O11" s="19" t="e">
        <f ca="1">IF(AND($AI11&lt;&gt;"-",$AI11&gt;0,EOMONTH(DATE(有給管理簿!$E$10,有給管理簿!$F$10,1),0)&lt;$AI11),
       IF(EOMONTH(DATE(有給管理簿!$E$10,有給管理簿!$F$10,1),0)&lt;$G11,0,$AJ11),
       IF($G11&gt;EOMONTH(DATE(有給管理簿!$E$10,有給管理簿!$F$10,1),0),
           0,
           IF(AND($AI11&lt;&gt;"-",$AI11&gt;0,
                  OR(AND($AA11&lt;=$AI11,$AI11&lt;=$AB11,$AI11&lt;=EOMONTH(DATE(有給管理簿!$E$10,有給管理簿!$F$10,1),0)),
                    AND($AA11=0,$AM11&gt;=EOMONTH(DATE(有給管理簿!$E$10,有給管理簿!$F$10,1),0)),
                    AND(OR($V11=4,$V11=5),EDATE($G11,6)&gt;DATE(YEAR(EDATE($G11,6)),MONTH(基本情報!$C$4),DAY(基本情報!$C$4)),
                    AND($AE11=1,DATE(YEAR(EDATE($G11,6))+2,MONTH(基本情報!$C$4),DAY(基本情報!$C$4))&gt;DATE(有給管理簿!$E$10,有給管理簿!$F$10,1))),
                    AND(OR($V11=4,$V11=5),$AF11=1,EDATE($G11,6)&lt;DATE(YEAR(EDATE($G11,6)),MONTH(基本情報!$C$4),DAY(基本情報!$C$4)),
                      DATE(YEAR(EDATE($G11,6))+2,MONTH(基本情報!$C$4),DAY(基本情報!$C$4))&gt;DATE(有給管理簿!$E$10,有給管理簿!$F$10,1))))=TRUE,
               $AJ11-$AO11
                 +IF(AND(OR($V11=4,$V11=5),
                          EDATE($G11,6)&lt;=$AI11,
                          $AI11&lt;IF(DATE(YEAR($G11),MONTH($G11)+6,DAY($G11))
                                       &gt;=DATE(YEAR(EDATE($G11,6)),MONTH(基本情報!$C$4),DAY(基本情報!$C$4)),
                                         DATE(YEAR(EDATE($G11,6))+1,MONTH(基本情報!$C$4),DAY(基本情報!$C$4)),
                                         DATE(YEAR(EDATE($G11,6)),MONTH(基本情報!$C$4),DAY(基本情報!$C$4)))),
                     IF(IF(DATE(YEAR($G11),MONTH($G11)+6,DAY($G11))
                            &gt;=DATE(YEAR(EDATE($G11,6)),MONTH(基本情報!$C$4),DAY(基本情報!$C$4)),
                              DATE(YEAR(EDATE($G11,6))+1,MONTH(基本情報!$C$4),DAY(基本情報!$C$4)),
                              DATE(YEAR(EDATE($G11,6)),MONTH(基本情報!$C$4),DAY(基本情報!$C$4)))
                       &lt;=EOMONTH(DATE(有給管理簿!$E$10,有給管理簿!$F$10,1),0),HLOOKUP(1.5,付与日数一覧!$O$3:$W$8,2+$F11,1),0),
                     0)
                     -IF(OR(AND(OR($V11=4,$V11=5),EDATE($G11,6)&lt;DATE(YEAR(EDATE($G11,6)),MONTH(基本情報!$C$4),DAY(基本情報!$C$4)),$AI11&lt;DATE(YEAR(EDATE($G11,6)),MONTH(基本情報!$C$4),DAY(基本情報!$C$4)),
                                  OR(AND(OR($AF11=2,$AF11=3,$AF11=4),DATE(YEAR(EDATE($G11,6)),MONTH(基本情報!$C$4),DAY(基本情報!$C$4))&lt;=DATE(有給管理簿!$E$10,有給管理簿!$F$10,1)),
                                    AND(OR($AE11=2,$AE11=3,$AE11=4),DATE(YEAR(EDATE($G11,6))+1,MONTH(基本情報!$C$4),DAY(基本情報!$C$4))&gt;DATE(有給管理簿!$E$10,有給管理簿!$F$10,1)))),
                             AND(OR($V11=4,$V11=5),EDATE($G11,6)&gt;DATE(YEAR(EDATE($G11,6)),MONTH(基本情報!$C$4),DAY(基本情報!$C$4)),$AI11&lt;DATE(YEAR(EDATE($G11,6))+1,MONTH(基本情報!$C$4),DAY(基本情報!$C$4)),
                               OR(AND($AF11=1,DATE(YEAR(EDATE($G11,6))+1,MONTH(基本情報!$C$4),DAY(基本情報!$C$4))&lt;=DATE(有給管理簿!$E$10,有給管理簿!$F$10,1)),
                                 AND($AE11=1,DATE(YEAR(EDATE($G11,6))+2,MONTH(基本情報!$C$4),DAY(基本情報!$C$4))&gt;DATE(有給管理簿!$E$10,有給管理簿!$F$10,1),有給管理簿!$E$10&lt;&gt;YEAR(EDATE($G11,6))+1)))),
                           HLOOKUP(1.5,付与日数一覧!$O$3:$W$8,2+$F11,1),
                           0),
               IF(OR(AND($J11=0,$H11&gt;0),
                      AND(IF(OR($V11=6,$V11=7),IF($G11&lt;DATE(YEAR($G11),MONTH($J11),DAY($J11)),
                                                                            DATE(YEAR($G11),MONTH($J11),DAY($J11)),
                                                                            DATE(YEAR($G11)+1,MONTH($J11),DAY($J11)))
                                                                              &gt;EOMONTH(DATE(有給管理簿!$E$10,有給管理簿!$F$10,1),0),FALSE)),
                       AND($V11&lt;&gt;3,$V11&lt;&gt;6,$V11&lt;&gt;7,EDATE($G11,6)
                                                                                   &gt;EOMONTH(DATE(有給管理簿!$E$10,IF(AND(基本情報!$C$3="法定",MONTH($J11)&lt;$K11),
                                                                                                                                                     有給管理簿!$F$10-1,有給管理簿!$F$10),1),0)))=TRUE,
                      $H11
                        -IF(ISERROR(MATCH($A11,有給管理簿!$A:$A,0))=TRUE,
                            0,
                            SUMIFS(INDIRECT("有給管理簿!R" &amp; MATCH($A11,有給管理簿!$A:$A,0) &amp; "C35:R" &amp; MATCH($A11,有給管理簿!$A:$A,0) &amp; "C2239",0),
                                有給管理簿!$AI$11:$CHC$11,"&gt;="&amp;$G11,
                                有給管理簿!$AI$11:$CHC$11,"&lt;="&amp;EOMONTH(DATE(有給管理簿!$E$10,有給管理簿!$F$10,1),0))),
                      IF(AND(IF(AND(基本情報!$C$3="一斉",基本情報!$C$7="-",MONTH(EDATE($G11,6))=12,DAY($G11)&gt;基本情報!$C$12,有給管理簿!$E$10&lt;YEAR(EDATE($G11,6))+2),
                                        DATE(有給管理簿!$E$10,MONTH(基本情報!$C$4),DAY(基本情報!$C$4)),
                                        $J11)
                                      &gt;EOMONTH(DATE(有給管理簿!$E$10,IF(AND(基本情報!$C$3="法定",MONTH($J11)&lt;$K11),有給管理簿!$F$10-1,有給管理簿!$F$10),1),0),
                               OR($V11=3,
                                 AND(AND(AND(基本情報!$C$3="一斉",基本情報!$C$7="-")=FALSE,EDATE($G11,6)&lt;$J11,$J11&lt;=EDATE($G11,12))=FALSE,
                                   YEAR($J11)&gt;YEAR(DATE(YEAR($G11),MONTH($G11)+6,DAY($G11)))
                                                         +IF(IF(基本情報!$C$12="末",FALSE,DATE(YEAR(EDATE($G11,6)),MONTH(EDATE($G11,6)),DAY(EDATE($G11,6)))&gt;DATE(YEAR(EDATE($G11,6)),12,基本情報!$C$12)),1,0)
                                                         -IF(AND(OR($V11=6,$V11=7),YEAR($G11)&lt;YEAR(EDATE($G11,6))),1,0))),
                               AND(OR(基本情報!$C$3="法定", AND(基本情報!$C$3="一斉",EDATE($G11,6)=$J11)),$K11&lt;MONTH($J11))=FALSE),
                          IF(ISERROR(MATCH(有給管理簿!$E$10-1,$AQ$1:$BN$1,0))=TRUE,
                              0,
                              INDEX($AQ$1:$BN11,ROW(),MATCH(有給管理簿!$E$10-1,$AQ$1:$BN$1,0))
                                -IF(AND(基本情報!$C$3="一斉",基本情報!$C$7="-",$J11&lt;DATE(YEAR($J11),MONTH(基本情報!$C$4),DAY(基本情報!$C$4)),AND($AF11&lt;&gt;2,$AF11&lt;&gt;3,$AF11&lt;&gt;4)),
                                    HLOOKUP($I11,付与日数一覧!$O$3:$W$8,2+$F11,1),
                                    0)
                                +IF(AND($Y11&lt;&gt;"-",$Y11&lt;&gt;5,MONTH(基本情報!$C$4)&gt;MONTH(EDATE($G11,6)))=TRUE,
                                    0,
                                    INDEX($AQ$1:$BN11,ROW(),MATCH(有給管理簿!$E$10-1,$AQ$1:$BN$1,0)+1))
                                -$S11),
                          IF(AND(OR($AF11=2,$AE11=2),IF(EDATE($G11,6)&lt;DATE(YEAR(EDATE($G11,6)),MONTH(基本情報!$C$4),DAY(基本情報!$C$4)),
                                                      EOMONTH(DATE(YEAR(EDATE($G11,6)),MONTH(基本情報!$C$4),DAY(基本情報!$C$4)),-1),
                                                      EOMONTH(DATE(YEAR(EDATE($G11,6))+1,MONTH(基本情報!$C$4),DAY(基本情報!$C$4)),-1))
                                                        &gt;DATE(有給管理簿!$E$10,有給管理簿!$F$10,1)),0,INDEX($AQ$1:$BN11,ROW(),MATCH(有給管理簿!$E$10,$AQ$1:$BN$1,0)))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&lt;DATE(YEAR($J11),MONTH(基本情報!$C$4),DAY(基本情報!$C$4)),
                                  AND($AF11&lt;&gt;2,$AF11&lt;&gt;3,$AF11&lt;&gt;4,$AE11&lt;&gt;2,$AE11&lt;&gt;3,$AE11&lt;&gt;4)),
                                HLOOKUP($I11,付与日数一覧!$O$3:$W$8,2+$F11,1),
                                0)
                            +IF(AND($Y11&lt;&gt;"-",$Y11&lt;&gt;5,
                                     EDATE($G11,6)&lt;EOMONTH(DATE(有給管理簿!$E$10,有給管理簿!$F$10,1),0),
                                     AND(基本情報!$C$3="一斉",基本情報!$C$7="-",
                                       DATE(YEAR($G11),MONTH($G11)+6,DAY($G11))
                                         =DATE(YEAR(EDATE($G11,6)),MONTH(基本情報!$C$4),DAY(基本情報!$C$4))))=TRUE,
                                0,
                                INDEX($AQ$1:$BN11,ROW(),MATCH(有給管理簿!$E$10,$AQ$1:$BN$1,0)+1))
                            -$S11)))))</f>
        <v>#N/A</v>
      </c>
      <c r="P11" s="57" t="e">
        <f>IF($AF11 = 4,
       0,
       IF($AF11 = 3,
           DATE(YEAR($G11),MONTH($G11)+6,DAY($G11)),
           IF($AF11 = 2,
               DATE(YEAR(DATE(YEAR($G11)+IF(IF(基本情報!$C$12="末",FALSE,DATE(YEAR(EDATE($G11,6)),MONTH(EDATE($G11,6)),DAY(EDATE($G11,6)))&gt;DATE(YEAR(EDATE($G11,6)),12,基本情報!$C$12)),1,0),
                 MONTH($G11)+6,DAY($G11))),MONTH(基本情報!$C$4),DAY(基本情報!$C$4)),
               IF($AF11 = 1,
                   0,
                   $J11))))</f>
        <v>#N/A</v>
      </c>
      <c r="Q11" s="50" t="e">
        <f>IF($P11=0,
       "-",
       IF(基本情報!$C$12="末",
           MONTH($P11),
           IF(DAY($P11)&lt;=基本情報!$C$12,
               MONTH($P11),
               IF(MONTH($P11)+1=13,1,MONTH($P11)+1))))</f>
        <v>#N/A</v>
      </c>
      <c r="R11" s="50" t="e">
        <f>INDEX($AQ$1:$BN11,ROW(),MATCH(有給管理簿!$E$10,$AQ$1:$BN$1,0))</f>
        <v>#N/A</v>
      </c>
      <c r="S11" s="19" t="e">
        <f ca="1">IF(ISERROR(MATCH($A11,有給管理簿!$A:$A,0))=TRUE,
       0,
       SUMIFS(INDIRECT("有給管理簿!R" &amp; MATCH($A11,有給管理簿!$A:$A,0) &amp; "C35:R" &amp; MATCH($A11,有給管理簿!$A:$A,0) &amp; "C2239",0),
           有給管理簿!$AI$11:$CHC$11,"&gt;="&amp;IF(AND($AA11=0,EOMONTH(DATE(有給管理簿!$E$10,有給管理簿!$F$10,1),0)&gt;$J11),$J11,$AA11),
           有給管理簿!$AI$11:$CHC$11,"&lt;="&amp;EOMONTH(DATE(有給管理簿!$E$10,有給管理簿!$F$10,1),0))
         -IF(AND(基本情報!$C$3="一斉",基本情報!$C$7="-",$AA11&lt;=$AI11,
                 EDATE($G11,6)&gt;DATE(YEAR(EDATE($G11,6)),MONTH(基本情報!$C$4),DAY(基本情報!$C$4)),
                 IF($J11&gt;$AB11,YEAR($J11)-1,YEAR($J11))=YEAR(EDATE($G11,6))+1,
                 EOMONTH(DATE(有給管理簿!$E$10,有給管理簿!$F$10,1),0)&gt;IF($J11&gt;$AB11,DATE(YEAR($J11)-1,MONTH($J11),DAY($J11)),$J11)),
               SUMIFS(INDIRECT("有給管理簿!R" &amp; MATCH($A11,有給管理簿!$A:$A,0) &amp; "C35:R" &amp; MATCH($A11,有給管理簿!$A:$A,0) &amp; "C2239",0),
                   有給管理簿!$AI$11:$CHC$11,"&gt;="&amp;EDATE($G11,6),
                   有給管理簿!$AI$11:$CHC$11,"&lt;="&amp;IF($J11&gt;$AB11,DATE(YEAR($J11)-1,MONTH($J11),DAY($J11)),$J11)-1),
               0))</f>
        <v>#N/A</v>
      </c>
      <c r="T11" s="19">
        <f ca="1">IF(ISERROR(MATCH($A11,有給管理簿!$A:$A,0))=TRUE,
       0,
       SUMIFS(INDIRECT("有給管理簿!R" &amp; MATCH($A11,有給管理簿!$A:$A,0) &amp; "C35:R" &amp; MATCH($A11,有給管理簿!$A:$A,0) &amp; "C2239",0),
           有給管理簿!$AI$11:$CHC$11,"&gt;="&amp;IF(AND($AA11=0,EOMONTH(DATE(有給管理簿!$E$10,有給管理簿!$F$10,1),0)&gt;$J11),$J11,$AA11),
           有給管理簿!$AI$11:$CHC$11,"&lt;="&amp;EOMONTH(DATE(有給管理簿!$E$10,有給管理簿!$F$10,1),0)))</f>
        <v>0</v>
      </c>
      <c r="U11" s="19" t="e">
        <f ca="1">IF(HLOOKUP($I11,付与日数一覧!$O$3:$W$8,2+$F11,1)&lt;IF(基本情報!$C$10=TRUE,
                                                                                        IF($L11&lt;$S11,0,$L11-$S11),
                                                                                        IF(SUM($L11,$N11)&lt;$S11,0,SUM($L11,$N11)-$S11)),
    HLOOKUP($I11,付与日数一覧!$O$3:$W$8,2+$F11,1),
    IF(基本情報!$C$10=TRUE,
      IF($L11&lt;$S11,0,$L11-$S11),
      IF(SUM($L11,$N11)&lt;$S11,0,SUM($L11,$N11)-$S11)))</f>
        <v>#N/A</v>
      </c>
      <c r="V11" s="50">
        <f>IF($F11&gt;0,
       1,
       IF(基本情報!$C$3="法定",
           IF($H11&gt;=10,3,IF(AND(0&lt;$H11,$H11&lt;10)=TRUE,2,1)),
           IF(AND(基本情報!$C$7&lt;&gt;"-",基本情報!$C$7&gt;0)=FALSE,
               IF($H11&gt;0,5,4),
               IF($H11&gt;0,7,6))))</f>
        <v>1</v>
      </c>
      <c r="W11" s="57" t="e">
        <f>IF($AF11 = 4,
       0,
       IF($AF11 = 3,
           IF(EOMONTH(EDATE($G11,6),-1)&gt;DATE(有給管理簿!$E$10,有給管理簿!$F$10,DAY($G11)),
               0,
               EDATE($G11,6)),
           IF($AF11 = 2,
               IF(EOMONTH(DATE(YEAR(EDATE($G11,6)),MONTH(基本情報!$C$4),DAY(基本情報!$C$4)),-1)&gt;DATE(有給管理簿!$E$10,有給管理簿!$F$10,DAY(基本情報!$C$4)),
                   0,
                   DATE(YEAR(EDATE($G11,6))+IF(IF(基本情報!$C$12="末",FALSE,DATE(YEAR(EDATE($G11,6)),MONTH(EDATE($G11,6)),DAY(EDATE($G11,6)))&gt;DATE(YEAR(EDATE($G11,6)),12,基本情報!$C$12)),1,0),
                     MONTH(基本情報!$C$4),DAY(基本情報!$C$4))),
               IF($AF11 = 1,
                   IF(AND($V11&lt;&gt;4,$V11&lt;&gt;5),
                       IF($J11=0,0,IF(EDATE($J11,-12)&lt;=$G11,
                                                 0,
                                                 IF($J11-1&lt;DATE(有給管理簿!$E$10,有給管理簿!$F$10,DAY($J11)),
                                                     0,
                                                     EDATE($J11,-12)))),
                       IF($AE11 = 4,
                           0,
                           IF($AE11 = 3,
                               IF(EOMONTH(EDATE(EDATE($G11,6),12)-1,0)&lt;DATE(有給管理簿!$E$10,有給管理簿!$F$10,DAY($G11)),
                                   0,
                                   EDATE($G11,6)),
                               IF($AE11 = 2,
                                   IF(EOMONTH(EDATE(DATE(YEAR(EDATE($G11,6)),MONTH(基本情報!$C$4),DAY(基本情報!$C$4)),12)-1,0)&gt;DATE(有給管理簿!$E$10,有給管理簿!$F$10,DAY(基本情報!$C$4)),
                                       0,
                                       DATE(YEAR(EDATE($G11,6)),MONTH(基本情報!$C$4),DAY(基本情報!$C$4))),
                                   IF($AE11 = 1,
                                       0,
                                       IF($J11=0,0,IF(EDATE($J11,-12)&lt;=EDATE($G11,6),IF($J11=EDATE($G11,6),0,EDATE($G11,6)),EDATE($J11,-12)))))))),
                   IF($AE11 = 4,
                       IF($J11&gt;DATE(有給管理簿!$E$10,有給管理簿!$F$10,DAY(基本情報!$C$4)),
                           0,
                           $J11),
                       IF($AE11 = 3,
                           IF(EOMONTH(DATE(YEAR($G11)+1,MONTH($G11)+6,DAY($G11)-1),0)&lt;DATE(有給管理簿!$E$10,有給管理簿!$F$10,DAY($G11)),
                               IF($J11&gt;DATE(有給管理簿!$E$10,有給管理簿!$F$10,1),
                                   0,
                                   $J11),
                               EDATE($G11,6)),
                           IF($AE11 = 2,
                               IF($J11-1&lt;DATE(有給管理簿!$E$10,有給管理簿!$F$10,DAY(基本情報!$C$4)),
                                   $J11,
                                   IF($J11=0,0,EDATE($J11,-12))),
                               IF($AE11 = 1,
                                   IF(EOMONTH($J11,-1)&gt;DATE(有給管理簿!$E$10,有給管理簿!$F$10,DAY($J11)),
                                       0,
                                       IF($J11&gt;IF(基本情報!$C$12="末",EOMONTH(DATE(有給管理簿!$E$10,有給管理簿!$F$10,1),0),DATE(有給管理簿!$E$10,有給管理簿!$F$10,基本情報!$C$12)),0,$J11)),
                                   IF(AND(OR($V11=4,$V11=5),
                                         AND(MONTH(EDATE($G11,6))=MONTH(基本情報!$C$4),DAY($G11)=DAY(基本情報!$C$4))=FALSE)=TRUE,
                                       IF(IF(DATE(YEAR(EDATE($G11,6)),MONTH(基本情報!$C$4),DAY(基本情報!$C$4))
                                             &gt;EDATE($G11,6),
                                               DATE(YEAR(EDATE($G11,6))+1,MONTH(基本情報!$C$4),DAY(基本情報!$C$4))-1,
                                               DATE(YEAR(EDATE($G11,6))+2,MONTH(基本情報!$C$4),DAY(基本情報!$C$4))-1)
                                         &gt;DATE(有給管理簿!$E$10,有給管理簿!$F$10,DAY(基本情報!$C$4)),
                                           IF(YEAR(EDATE($G11,6))&lt;=有給管理簿!$E$10,EDATE($G11,6),0),
                                           IF($J11&gt;DATE(有給管理簿!$E$10,有給管理簿!$F$10,DAY($J11)),
                                               IF(DATE(YEAR($J11)-1,MONTH($J11),DAY($J11))&lt;$G11,
                                                   0,
                                                   DATE(YEAR($J11)-1,MONTH($J11),DAY($J11))),
                                               $J11)),
                                       IF($J11&gt;DATE(有給管理簿!$E$10,IF(AND(基本情報!$C$3="法定",OR(MONTH($J11)&lt;$K11,AND(MONTH($J11)=12,$K11=1))),
                                                                                                     有給管理簿!$F$10-1,有給管理簿!$F$10),DAY($J11)),
                                          IF(DATE(YEAR($J11)-1,MONTH($J11),DAY($J11))&lt;$G11,
                                               0,
                                               IF(AND($V11&lt;&gt;3,$V11&lt;&gt;6,$V11&lt;&gt;7,DATE(YEAR($J11)-1,MONTH($J11),DAY($J11))&lt;EDATE($G11,6)),
                                                   EDATE($G11,6),
                                                   DATE(YEAR($J11)-1,MONTH($J11),DAY($J11)))),
                                           $J11))))))))))</f>
        <v>#N/A</v>
      </c>
      <c r="X11" s="57" t="e">
        <f>IF($AF11 = 4,
       0,
       IF($AF11 = 3,
           IF(EOMONTH(EDATE($G11,6),-1)&gt;DATE(有給管理簿!$E$10,有給管理簿!$F$10,DAY($G11)),
               0,
               EDATE(EDATE($G11,6),12)-1),
           IF($AF11 = 2,
               IF(EOMONTH(DATE(YEAR(EDATE($G11,6)),MONTH(基本情報!$C$4),DAY(基本情報!$C$4)),-1)&gt;DATE(有給管理簿!$E$10,有給管理簿!$F$10,DAY(基本情報!$C$4)),
                   0,
                   EDATE(DATE(YEAR(EDATE($G11,6))+IF(IF(基本情報!$C$12="末",FALSE,DATE(YEAR(EDATE($G11,6)),MONTH(EDATE($G11,6)),DAY(EDATE($G11,6)))&gt;DATE(YEAR(EDATE($G11,6)),12,基本情報!$C$12)),1,0),
                     MONTH(基本情報!$C$4),DAY(基本情報!$C$4)),12)-1),
               IF($AF11 = 1,
                   IF(AND($V11&lt;&gt;4,$V11&lt;&gt;5),
                       IF($J11=0,0,IF(EDATE($J11,-12)&lt;=$G11,
                                                 0,
                                                 IF($J11-1&lt;DATE(有給管理簿!$E$10,有給管理簿!$F$10,DAY($J11)),
                                                     0,
                                                     $J11-1))),
                       IF($AE11 = 4,
                           0,
                           IF($AE11 = 3,
                               IF(EOMONTH(EDATE(EDATE($G11,6),12)-1,0)&lt;DATE(有給管理簿!$E$10,有給管理簿!$F$10,DAY($G11)),
                                   0,
                                   EDATE(EDATE($G11,6),12)-1),
                               IF($AE11 = 2,
                                   IF(EOMONTH(EDATE(DATE(YEAR(EDATE($G11,6)),MONTH(基本情報!$C$4),DAY(基本情報!$C$4)),12)-1,0)&gt;DATE(有給管理簿!$E$10,有給管理簿!$F$10,DAY(基本情報!$C$4)),
                                       0,
                                       EDATE(DATE(YEAR(EDATE($G11,6)),MONTH(基本情報!$C$4),DAY(基本情報!$C$4)),12)-1),
                                   IF($AE11 = 1,
                                       0,
                                       IF($J11-1&lt;=EDATE($G11,18)-1,IF(EDATE($J11,12)-1=EDATE($G11,18)-1,0,EDATE($G11,18)-1),$J11-1)))))),
                   IF($AE11 = 4,
                       IF($J11&gt;DATE(有給管理簿!$E$10,有給管理簿!$F$10,1),
                           0,
                           EDATE($J11,12)-1),
                       IF($AE11 = 3,
                           IF(EOMONTH(DATE(YEAR($G11)+1,MONTH($G11)+6,DAY($G11)-1),0)&lt;DATE(有給管理簿!$E$10,有給管理簿!$F$10,DAY($G11)),
                               IF($J11&gt;DATE(有給管理簿!$E$10,有給管理簿!$F$10,1),
                                   0,
                                   EDATE($J11,12)-1),
                               EDATE(EDATE($G11,6),12)-1),
                           IF($AE11 = 2,
                               IF($J11-1&lt;DATE(有給管理簿!$E$10,有給管理簿!$F$10,DAY(基本情報!$C$4)),
                                   EDATE($J11,12)-1,
                                   $J11-1),
                               IF($AE11 = 1,
                                   IF(EOMONTH($J11,-1)&gt;DATE(有給管理簿!$E$10,有給管理簿!$F$10,DAY($J11)),
                                       0,
                                       IF(EDATE($J11,12)-1&gt;IF(基本情報!$C$12="末",EOMONTH(DATE(有給管理簿!$E$10,有給管理簿!$F$10,1),12)-1,EDATE(DATE(有給管理簿!$E$10,有給管理簿!$F$10,基本情報!$C$12),12)-1),0,EDATE($J11,12)-1)),
                                   IF($W11=0,
                                       0,
                                       IF(AND(OR($V11=4,$V11=5),
                                              IF(ISERROR(MATCH(有給管理簿!$E$10+1,$BQ$1:$CM$1,0)),0,INDEX($BQ$1:$CM11,ROW(),MATCH(有給管理簿!$E$10+1,$BQ$1:$CM$1,0)))=0,
                                              AND(MONTH(EDATE($G11,6))=MONTH(基本情報!$C$4),DAY($G11)=DAY(基本情報!$C$4))=FALSE)=TRUE,
                                           IF(DATE(YEAR(EDATE($G11,6)),MONTH(基本情報!$C$4),DAY(基本情報!$C$4))
                                               &gt;EDATE($G11,6),
                                               IF($W11&lt;DATE(YEAR(EDATE($G11,6))+1,MONTH(基本情報!$C$4),DAY(基本情報!$C$4))-1,
                                                   DATE(YEAR(EDATE($G11,6))+1,MONTH(基本情報!$C$4),DAY(基本情報!$C$4))-1,
                                                   DATE(YEAR($W11),MONTH($W11)+12,DAY($W11))-1),
                                               IF($W11&lt;DATE(YEAR(EDATE($G11,6))+2,MONTH(基本情報!$C$4),DAY(基本情報!$C$4))-1,
                                                   DATE(YEAR(EDATE($G11,6))+2,MONTH(基本情報!$C$4),DAY(基本情報!$C$4))-1,
                                                   DATE(YEAR($W11),MONTH($W11)+12,DAY($W11))-1)),
                                           DATE(YEAR($W11),MONTH($W11)+12,DAY($W11))-1))))))))))</f>
        <v>#N/A</v>
      </c>
      <c r="Y11" s="58" t="e">
        <f>IF(OR($L11&lt;10,
           $W11=0,
           AND($I11&lt;=0.5,有給管理簿!$F$10&lt;$K11),
           $G11&gt;DATE(有給管理簿!$E$10,有給管理簿!$F$10,1),
           AND($W11=DATE(YEAR($G11),MONTH($G11)+6,DAY($G11)),$W11&gt;EOMONTH(DATE(有給管理簿!$E$10,有給管理簿!$F$10,1),0)),
           OR(AND($F11=3,$I11&lt;5.5),AND($F11=4,$I11&lt;3.5))),
    "-",
    IF(DATEDIF($W11,$X11+1,"m")&gt;12,
        IF(DATEDIF($W11,$X11+1,"m")/12*5-INT(DATEDIF($W11,$X11+1,"m")/12*5)&gt;0.5,
          INT(DATEDIF($W11,$X11+1,"m")/12*5)+1,
          INT(DATEDIF($W11,$X11+1,"m")/12*5)+0.5),
        5))</f>
        <v>#N/A</v>
      </c>
      <c r="Z11" s="57">
        <f t="shared" si="0"/>
        <v>46299</v>
      </c>
      <c r="AA11" s="57" t="e">
        <f>IF($AF11 = 4,
       0,
       IF($AF11 = 3,
           IF(EOMONTH(EDATE($G11,6),-1)&gt;DATE(有給管理簿!$E$10,有給管理簿!$F$10,DAY($G11)),
               0,
               EDATE($G11,6)),
           IF($AF11 = 2,
               IF(EOMONTH(DATE(YEAR(EDATE($G11,6)),MONTH(基本情報!$C$4),DAY(基本情報!$C$4)),-1)&gt;DATE(有給管理簿!$E$10,有給管理簿!$F$10,DAY(基本情報!$C$4)),
                   0,
                   DATE(YEAR(EDATE($G11,6))+IF(IF(基本情報!$C$12="末",FALSE,DATE(YEAR(EDATE($G11,6)),MONTH(EDATE($G11,6)),DAY(EDATE($G11,6)))&gt;DATE(YEAR(EDATE($G11,6)),12,基本情報!$C$12)),1,0),
                     MONTH(基本情報!$C$4),DAY(基本情報!$C$4))),
               IF($AF11 = 1,
                   IF(AND($V11&lt;&gt;4,$V11&lt;&gt;5),
                       IF($J11=0,0,IF(EDATE($J11,-12)&lt;=$G11,
                                                 0,
                                                 IF($J11-1&lt;DATE(有給管理簿!$E$10,有給管理簿!$F$10,DAY($J11)),
                                                     $J11,
                                                     EDATE($J11,-12)))),
                       IF($AE11 = 4,
                           0,
                           IF($AE11 = 3,
                               IF(EOMONTH(EDATE(EDATE($G11,6),12)-1,0)&lt;DATE(有給管理簿!$E$10,有給管理簿!$F$10,DAY($G11)),
                                   0,
                                   EDATE($G11,6)),
                               IF($AE11 = 2,
                                   IF(EOMONTH(EDATE(DATE(YEAR(EDATE($G11,6)),MONTH(基本情報!$C$4),DAY(基本情報!$C$4)),12)-1,0)&gt;DATE(有給管理簿!$E$10,有給管理簿!$F$10,DAY(基本情報!$C$4)),
                                       0,
                                       DATE(YEAR(EDATE($G11,6)),MONTH(基本情報!$C$4),DAY(基本情報!$C$4))),
                                   IF($AE11 = 1,
                                       0,
                                       IF($J11=0,0,IF(EDATE($J11,-12)&lt;=EDATE($G11,6),IF($J11=EDATE($G11,6),0,EDATE($G11,6)),EDATE($J11,-12)))))))),
                   IF($AE11 = 4,
                       IF($J11&gt;DATE(有給管理簿!$E$10,有給管理簿!$F$10,DAY(基本情報!$C$4)),
                           0,
                           $J11),
                       IF($AE11 = 3,
                           IF(EOMONTH(DATE(YEAR($G11)+1,MONTH($G11)+6,DAY($G11)-1),0)&lt;DATE(有給管理簿!$E$10,有給管理簿!$F$10,DAY($G11)),
                               IF($J11&gt;DATE(有給管理簿!$E$10,有給管理簿!$F$10,1),
                                   0,
                                   $J11),
                               EDATE($G11,6)),
                           IF($AE11 = 2,
                               IF($J11-1&lt;DATE(有給管理簿!$E$10,有給管理簿!$F$10,DAY(基本情報!$C$4)),
                                   $J11,
                                   IF($J11=0,0,EDATE($J11,-12))),
                               IF($AE11 = 1,
                                   IF(EOMONTH($J11,-1)&gt;DATE(有給管理簿!$E$10,有給管理簿!$F$10,DAY($J11)),
                                       EDATE($J11,-12),
                                       IF($J11&gt;IF(基本情報!$C$12="末",EOMONTH(DATE(有給管理簿!$E$10,有給管理簿!$F$10,1),0),DATE(有給管理簿!$E$10,有給管理簿!$F$10,基本情報!$C$12)),0,$J11)),
                                   IF($W11=0,
                                       0,
                                       IF(AND($H11&gt;0,
                                              $W11=$G11,
                                              $W11&lt;=EOMONTH(DATE(有給管理簿!$E$10,有給管理簿!$F$10,1),0))=TRUE,
                                           $G11,
                                           IF(AND($J11=0,$H11&gt;0),
                                               $G11,
                                               IF(AND(基本情報!$C$3="法定",
                                                      IF(ISNUMBER($K11),EOMONTH(DATE(有給管理簿!$E$10,有給管理簿!$F$10,1),0)&lt;DATE(YEAR($J11),$K11,1),FALSE),
                                                      IF(ISNUMBER($K11),IF(MONTH($W11)&lt;$K11,TRUE,FALSE),FALSE),
                                                     YEAR($J11)=YEAR($W11)),
                                                   DATE(YEAR($W11)-1,MONTH($W11),DAY($W11)),
                                                   IF($W11&gt;EOMONTH(DATE(有給管理簿!$E$10,有給管理簿!$F$10,1),0),0,$W11)))))))))))))</f>
        <v>#N/A</v>
      </c>
      <c r="AB11" s="57" t="e">
        <f>0+(IF($AF11 = 4,
       0,
       IF($AF11 = 3,
           IF(EOMONTH(EDATE($G11,6),-1)&gt;DATE(有給管理簿!$E$10,有給管理簿!$F$10,DAY($G11)),
               0,
               EDATE(EDATE($G11,6),12)-1),
           IF($AF11 = 2,
               IF(EOMONTH(DATE(YEAR(EDATE($G11,6)),MONTH(基本情報!$C$4),DAY(基本情報!$C$4)),-1)&gt;DATE(有給管理簿!$E$10,有給管理簿!$F$10,DAY(基本情報!$C$4)),
                   0,
                   EDATE(DATE(YEAR(EDATE($G11,6))+IF(IF(基本情報!$C$12="末",FALSE,DATE(YEAR(EDATE($G11,6)),MONTH(EDATE($G11,6)),DAY(EDATE($G11,6)))&gt;DATE(YEAR(EDATE($G11,6)),12,基本情報!$C$12)),1,0),
                     MONTH(基本情報!$C$4),DAY(基本情報!$C$4)),12)-1),
               IF($AF11 = 1,
                   IF(AND($V11&lt;&gt;4,$V11&lt;&gt;5),
                       IF($J11=0,0,IF(EDATE($J11,-12)&lt;=$G11,
                                                 0,
                                                 IF($J11-1&lt;DATE(有給管理簿!$E$10,有給管理簿!$F$10,DAY($J11)),
                                                     EDATE($J11,12)-1,
                                                     $J11-1))),
                       IF($AE11 = 4,
                           0,
                           IF($AE11 = 3,
                               IF(EOMONTH(EDATE(EDATE($G11,6),12)-1,0)&lt;DATE(有給管理簿!$E$10,有給管理簿!$F$10,DAY($G11)),
                                   0,
                                   EDATE(EDATE($G11,6),12)-1),
                               IF($AE11 = 2,
                                   IF(EOMONTH(EDATE(DATE(YEAR(EDATE($G11,6)),MONTH(基本情報!$C$4),DAY(基本情報!$C$4)),12)-1,0)&gt;DATE(有給管理簿!$E$10,有給管理簿!$F$10,DAY(基本情報!$C$4)),
                                       0,
                                       EDATE(DATE(YEAR(EDATE($G11,6)),MONTH(基本情報!$C$4),DAY(基本情報!$C$4)),12)-1),
                                   IF($AE11 = 1,
                                       0,
                                       IF($J11-1&lt;=EDATE($G11,18)-1,IF(EDATE($J11,12)-1=EDATE($G11,18)-1,0,EDATE($G11,18)-1),$J11-1)))))),
                   IF($AE11 = 4,
                       IF($J11&gt;DATE(有給管理簿!$E$10,有給管理簿!$F$10,DAY(基本情報!$C$4)),
                           0,
                           EDATE($J11,12)-1),
                       IF($AE11 = 3,
                           IF(EOMONTH(DATE(YEAR($G11)+1,MONTH($G11)+6,DAY($G11)-1),0)&lt;DATE(有給管理簿!$E$10,有給管理簿!$F$10,DAY($G11)),
                               IF($J11&gt;DATE(有給管理簿!$E$10,有給管理簿!$F$10,1),
                                   0,
                                   EDATE($J11,12)-1),
                               EDATE(EDATE($G11,6),12)-1),
                           IF($AE11 = 2,
                               IF($J11-1&lt;DATE(有給管理簿!$E$10,有給管理簿!$F$10,DAY(基本情報!$C$4)),
                                   EDATE($J11,12)-1,
                                   $J11-1),
                               IF($AE11 = 1,
                                   IF(EOMONTH($J11,-1)&gt;DATE(有給管理簿!$E$10,有給管理簿!$F$10,DAY($J11)),
                                       $J11-1,
                                       IF(EDATE($J11,12)-1&gt;IF(基本情報!$C$12="末",EOMONTH(DATE(有給管理簿!$E$10,有給管理簿!$F$10,1),12)-1,EDATE(DATE(有給管理簿!$E$10,有給管理簿!$F$10,基本情報!$C$12),12)-1),0,EDATE($J11,12)-1)),
                                   IF($X11=0,
                                       0,
                                       IF(AND($J11=0,$H11&gt;0),
                                           EOMONTH(DATE(有給管理簿!$E$10,有給管理簿!$F$10,1),0),
                                           IF(AND(基本情報!$C$3="法定",
                                                  IF(ISNUMBER($K11),EOMONTH(DATE(有給管理簿!$E$10,有給管理簿!$F$10,1),0)&lt;DATE(YEAR($J11),$K11,1),FALSE),
                                                  IF(ISNUMBER($K11),MONTH($W11)&lt;$K11,FALSE),
                                                  YEAR($J11)=YEAR($W11)),
                                               DATE(YEAR($X11)-1,MONTH($X11),DAY($X11)),
                                               IF($W11&gt;EOMONTH(DATE(有給管理簿!$E$10,有給管理簿!$F$10,1),0),0,$X11)))))))))))))</f>
        <v>#N/A</v>
      </c>
      <c r="AC11" s="50" t="e">
        <f ca="1">IF($Y11="-",
       "-",
       IF($Y11&lt;=IF(AND($AI11&lt;&gt;"-",$AI11&gt;0),
                              IF(AND($W11&lt;=$AI11,$AI11&lt;=$X11),
                                  SUMIFS(INDIRECT("有給管理簿!R"&amp;MATCH($A11,有給管理簿!$A:$A,0)&amp;"C35:R"&amp;MATCH($A11,有給管理簿!$A:$A,0)&amp;"C2239",0),
                                      有給管理簿!$AI$11:$CHC$11,"&gt;="&amp;$AL11,
                                      有給管理簿!$AI$11:$CHC$11,"&lt;="&amp;EOMONTH(DATE(有給管理簿!$E$10,有給管理簿!$F$10,1),0)),
                                  SUMIFS(INDIRECT("有給管理簿!R"&amp;MATCH($A11,有給管理簿!$A:$A,0)&amp;"C35:R"&amp;MATCH($A11,有給管理簿!$A:$A,0)&amp;"C2239",0),
                                      有給管理簿!$AI$11:$CHC$11,"&gt;="&amp;$AA11,
                                      有給管理簿!$AI$11:$CHC$11,"&lt;="&amp;EOMONTH(DATE(有給管理簿!$E$10,有給管理簿!$F$10,1),0))),
                              SUMIFS(INDIRECT("有給管理簿!R"&amp;MATCH($A11,有給管理簿!$A:$A,0)&amp;"C35:R"&amp;MATCH($A11,有給管理簿!$A:$A,0)&amp;"C2239",0),
                                  有給管理簿!$AI$11:$CHC$11,"&gt;="&amp;$AA11,
                                  有給管理簿!$AI$11:$CHC$11,"&lt;="&amp;EOMONTH(DATE(有給管理簿!$E$10,有給管理簿!$F$10,1),0))),
           "OK",
           $Y11 - IF(AND($AI11&lt;&gt;"-",$AI11&gt;0),
                           IF(AND($W11&lt;=$AI11,$AI11&lt;=$X11),
                               SUMIFS(INDIRECT("有給管理簿!R"&amp;MATCH($A11,有給管理簿!$A:$A,0)&amp;"C35:R"&amp;MATCH($A11,有給管理簿!$A:$A,0)&amp;"C2239",0),
                                   有給管理簿!$AI$11:$CHC$11,"&gt;="&amp;$AL11,
                                   有給管理簿!$AI$11:$CHC$11,"&lt;="&amp;EOMONTH(DATE(有給管理簿!$E$10,有給管理簿!$F$10,1),0)),
                               SUMIFS(INDIRECT("有給管理簿!R"&amp;MATCH($A11,有給管理簿!$A:$A,0)&amp;"C35:R"&amp;MATCH($A11,有給管理簿!$A:$A,0)&amp;"C2239",0),
                                   有給管理簿!$AI$11:$CHC$11,"&gt;="&amp;$AA11,
                                   有給管理簿!$AI$11:$CHC$11,"&lt;="&amp;EOMONTH(DATE(有給管理簿!$E$10,有給管理簿!$F$10,1),0))),
                           SUMIFS(INDIRECT("有給管理簿!R"&amp;MATCH($A11,有給管理簿!$A:$A,0)&amp;"C35:R"&amp;MATCH($A11,有給管理簿!$A:$A,0)&amp;"C2239",0),
                               有給管理簿!$AI$11:$CHC$11,"&gt;="&amp;$AA11,
                               有給管理簿!$AI$11:$CHC$11,"&lt;="&amp;EOMONTH(DATE(有給管理簿!$E$10,有給管理簿!$F$10,1),0)))))</f>
        <v>#N/A</v>
      </c>
      <c r="AE11" s="19">
        <f>IF(ISERROR(INDEX($BQ11:$CN11,1,MATCH(有給管理簿!$E$10-1,社員情報!$BQ$1:$CN$1,0))),"",INDEX($BQ11:$CN11,1,MATCH(有給管理簿!$E$10-1,$BQ$1:$CN$1,0)))</f>
        <v>0</v>
      </c>
      <c r="AF11" s="19" t="e">
        <f>INDEX($BQ11:$CN11,1,MATCH(有給管理簿!$E$10,$BQ$1:$CN$1,0))</f>
        <v>#N/A</v>
      </c>
      <c r="AI11" s="30" t="s">
        <v>201</v>
      </c>
      <c r="AJ11" s="19" t="s">
        <v>201</v>
      </c>
      <c r="AK11" s="19" t="s">
        <v>201</v>
      </c>
      <c r="AL11" s="30">
        <f>IF($AI11="-",
       0,
       IF(AND($V11&lt;&gt;3,$AI11&lt;EDATE($G11,6))=TRUE,
           IF(AND(基本情報!$C$3="一斉",基本情報!$C$7="-"),
               $AI11,
               IF(OR($V11=6,$V11=7),
                       IF(AND(DATE(YEAR($G11),MONTH(基本情報!$C$4),DAY(基本情報!$C$4))&lt;=$G11,
                             $G11&lt;DATE(YEAR($G11),MONTH(基本情報!$C$7),DAY(基本情報!$C$7))),
                           DATE(YEAR($G11),MONTH(基本情報!$C$7),DAY(基本情報!$C$7)),
                           DATE(YEAR($G11),MONTH(基本情報!$C$4),DAY(基本情報!$C$4))),
                   EDATE($G11,6))),
           $AI11))</f>
        <v>0</v>
      </c>
      <c r="AM11" s="30">
        <f>IF($AI11="-",
    0,
    IF(AND(基本情報!$C$3="一斉",基本情報!$C$7="-",$AI11&lt;EDATE($G11,6)),
        EDATE($G11,6),
        IF(OR($V11=4,$V11=5)=TRUE,
            IF(DATE(YEAR(EDATE($G11,6)),MONTH(基本情報!$C$4),DAY(基本情報!$C$4))
              &gt;EDATE($G11,6),
                IF(OR($W11&lt;DATE(YEAR(EDATE($G11,6))+1,MONTH(基本情報!$C$4),DAY(基本情報!$C$4))-1,YEAR($AI11)=YEAR(EDATE($G11,6))),
                    DATE(YEAR(EDATE($G11,6))+1,MONTH(基本情報!$C$4),DAY(基本情報!$C$4))-1,
                    IF($AI11&gt;=DATE(YEAR($AI11),MONTH($Z11),DAY($Z11)),
                        DATE(YEAR($AI11)+1,MONTH($Z11),DAY($Z11))-1,
                        DATE(YEAR($AI11),MONTH($Z11),DAY($Z11))-1)),
                IF($W11&lt;DATE(YEAR(EDATE($G11,6))+2,MONTH(基本情報!$C$4),DAY(基本情報!$C$4))-1,
                    DATE(YEAR(EDATE($G11,6))+2,MONTH(基本情報!$C$4),DAY(基本情報!$C$4))-1,
                    IF($AI11&gt;=DATE(YEAR($AI11),MONTH($Z11),DAY($Z11)),
                        DATE(YEAR($AI11)+1,MONTH($Z11),DAY($Z11))-1,
                        DATE(YEAR($AI11),MONTH($Z11),DAY($Z11))-1))),
            IF($AI11&gt;=DATE(YEAR($AI11),MONTH($Z11),DAY($Z11)),
                DATE(YEAR($AI11)+1,MONTH($Z11),DAY($Z11))-1,
                DATE(YEAR($AI11),MONTH($Z11),DAY($Z11))-1))))</f>
        <v>0</v>
      </c>
      <c r="AN11" s="28">
        <f>IF($AI11="-",
       0,
       IF(AND(OR(基本情報!$C$3="法定",AND(基本情報!$C$3="一斉",EDATE($G11,6))),$K11&lt;MONTH($J11)),
           YEAR($AM11)+1,
           IF(YEAR($AM11)=YEAR($AM11+1),
               YEAR($AM11),
               YEAR($AM11)+1)
             -IF(AND(OR($V11=4,$V11=5),EDATE($G11,6)&lt;=$AI11,$AI11&lt;IF(EDATE($G11,6)&gt;=DATE(YEAR(EDATE($G11,6)),MONTH(基本情報!$C$4),DAY(基本情報!$C$4)),
                                                                                 DATE(YEAR(EDATE($G11,6))+1,MONTH(基本情報!$C$4),DAY(基本情報!$C$4)),
                                                                                 DATE(YEAR(EDATE($G11,6)),MONTH(基本情報!$C$4),DAY(基本情報!$C$4)))),
                 1,
                 0)))</f>
        <v>0</v>
      </c>
      <c r="AO11" s="19">
        <f ca="1">IF(ISERROR(MATCH($A11,有給管理簿!$A:$A,0))=TRUE,
       0,
       SUMIFS(INDIRECT("有給管理簿!R" &amp; MATCH($A11,有給管理簿!$A:$A,0) &amp; "C35:R" &amp; MATCH($A11,有給管理簿!$A:$A,0) &amp; "C2239",0),
           有給管理簿!$AI$11:$CHC$11,"&gt;="&amp;$AL11,
           有給管理簿!$AI$11:$CHC$11,"&lt;="&amp;IF(AND($AL11&lt;=EOMONTH(DATE(有給管理簿!$E$10,有給管理簿!$F$10,1),0),
                                                                                                EOMONTH(DATE(有給管理簿!$E$10,有給管理簿!$F$10,1),0)&lt;=$AM11)=TRUE,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IF(EOMONTH(DATE(有給管理簿!$E$10,有給管理簿!$F$10,1),0)&lt;$AL11,
                                                                                EOMONTH(DATE(有給管理簿!$E$10,有給管理簿!$F$10,1),0),
                                                                                $AM11))))</f>
        <v>0</v>
      </c>
      <c r="AP11" s="19">
        <f>IF($AI11="-",
    0,
    IF(HLOOKUP(IF(DATE(YEAR($AM11)-1,MONTH($AM11),DAY($AM11))+1&lt;$G11,
        0,
        IF(基本情報!$C$3="法定",
            IF($H11&gt;=10,
                DATEDIF($G11,DATE(YEAR($AM11)-1,MONTH($AM11),DAY($AM11))+1,"m")/12+0.5,
                DATEDIF($G11,DATE(YEAR($AM11)-1,MONTH($AM11),DAY($AM11))+1,"m")/12),
            IF(AND(基本情報!$C$7&lt;&gt;"-",基本情報!$C$7&gt;0)=TRUE,
                DATEDIF($G11,DATE(YEAR($AM11)-1,MONTH($AM11),DAY($AM11))+1,"m")/12+0.5,
                IF(DATE(YEAR($G11),MONTH($G11)+6,DAY($G11))
                  &gt;=DATE(有給管理簿!$E$10,MONTH(基本情報!$C$4),DAY(基本情報!$C$4)),
                    DATEDIF($G11,DATE(YEAR($AM11)-1,MONTH($AM11),DAY($AM11))+1,"m")/12
                      +IF(DATE(YEAR($G11),MONTH($G11)+6,DAY($G11))&lt;DATE(有給管理簿!$E$10,MONTH(基本情報!$C$4),DAY(基本情報!$C$4)),1.5,0.5),
                    DATEDIF($G11,DATE(YEAR($AM11)-1,MONTH($AM11),DAY($AM11))+1,"m")/12
                      +IF(DATE(YEAR($G11),MONTH($G11)+6,DAY($G11))
                        =DATE(YEAR(DATE(YEAR($G11),MONTH($G11)+6,DAY($G11))),MONTH(基本情報!$C$4),DAY(基本情報!$C$4)),0,1))))),
           付与日数一覧!$O$3:$W$8,2+$F11,1)&lt;IF(基本情報!$C$10=TRUE,
                                                                                IF(($AJ11-$AK11)&lt;$AO11,0,($AJ11-$AK11)-$AO11),
                                                                                IF($AJ11&lt;$AO11,0,IF($AK11&gt;$AO11,$AJ11-$AO11-($AK11-$AO11),$AJ11-$AO11))),
      HLOOKUP(IF(DATE(YEAR($AM11)-1,MONTH($AM11),DAY($AM11))+1&lt;$G11,
          0,
          IF(基本情報!$C$3="法定",
              IF($H11&gt;=10,
                  DATEDIF($G11,DATE(YEAR($AM11)-1,MONTH($AM11),DAY($AM11))+1,"m")/12+0.5,
                  DATEDIF($G11,DATE(YEAR($AM11)-1,MONTH($AM11),DAY($AM11))+1,"m")/12),
              IF(AND(基本情報!$C$7&lt;&gt;"-",基本情報!$C$7&gt;0)=TRUE,
                  DATEDIF($G11,DATE(YEAR($AM11)-1,MONTH($AM11),DAY($AM11))+1,"m")/12+0.5,
                  IF(DATE(YEAR($G11),MONTH($G11)+6,DAY($G11))
                    &gt;=DATE(有給管理簿!$E$10,MONTH(基本情報!$C$4),DAY(基本情報!$C$4)),
                      DATEDIF($G11,DATE(YEAR($AM11)-1,MONTH($AM11),DAY($AM11))+1,"m")/12
                        +IF(DATE(YEAR($G11),MONTH($G11)+6,DAY($G11))&lt;DATE(有給管理簿!$E$10,MONTH(基本情報!$C$4),DAY(基本情報!$C$4)),1.5,0.5),
                      DATEDIF($G11,DATE(YEAR($AM11)-1,MONTH($AM11),DAY($AM11))+1,"m")/12
                        +IF(DATE(YEAR($G11),MONTH($G11)+6,DAY($G11))
                          =DATE(YEAR(DATE(YEAR($G11),MONTH($G11)+6,DAY($G11))),MONTH(基本情報!$C$4),DAY(基本情報!$C$4)),0,1))))),
          付与日数一覧!$O$3:$W$8,2+$F11,1),
      IF(基本情報!$C$10=TRUE,
        IF(($AJ11-$AK11)&lt;$AO11,0,($AJ11-$AK11)-$AO11),
        IF($AJ11&lt;$AO11,0,IF($AK11&gt;$AO11,$AJ11-$AO11-($AK11-$AO11),$AJ11-$AO11)))))</f>
        <v>0</v>
      </c>
      <c r="AQ11" s="19">
        <f>IF(OR(IF(ISERROR(INDEX($BQ$1:$CM11,ROW(),MATCH(IF(INDEX($BQ$1:$CM11,ROW(),MATCH(AQ$1,$BQ$1:$CM$1,0)+1)&gt;DATE(AQ$1,12,IF(基本情報!$C$12="末",31,基本情報!$C$12)),AQ$1-1,AQ$1),$BQ$1:$CM$1,0))),
                  0,
                  INDEX($BQ$1:$CM11,ROW(),MATCH(IF(INDEX($BQ$1:$CM11,ROW(),MATCH(AQ$1,$BQ$1:$CM$1,0)+1)&gt;DATE(AQ$1,12,IF(基本情報!$C$12="末",31,基本情報!$C$12)),AQ$1-1,AQ$1),$BQ$1:$CM$1,0)))=1,
              INDEX($BQ$1:$CM11,ROW(),MATCH(AQ$1,$BQ$1:$CM$1,0))=3,
              INDEX($BQ$1:$CM11,ROW(),MATCH(AQ$1,$BQ$1:$CM$1,0))=4),
     0,
     IF(AND($V11&lt;&gt;3,$V11&lt;&gt;6,$V11&lt;&gt;7,
         AQ$1 =YEAR($G11),
         AND(基本情報!$C$3="一斉",$G11&lt;=DATE(AQ$1,MONTH(基本情報!$C$4),DAY(基本情報!$C$4)),
                                                                   DATE(AQ$1,MONTH(基本情報!$C$4),DAY(基本情報!$C$4))&lt;DATE(YEAR($G11),MONTH($G11)+6,DAY($G11)))),
       HLOOKUP(IF(AQ$1=YEAR(DATE(YEAR($G11),MONTH($G11)+6,DAY($G11))),0.5,0)
                            -IF(基本情報!$C$12="末",
                                0,
                                IF(AND(基本情報!$C$3="一斉",EDATE($G11,6)=DATE(AQ$1,MONTH(EDATE($G11,6)),DAY(EDATE($G11,6))),MONTH(EDATE($G11,6))=12,DAY(EDATE($G11,6))&gt;IF(基本情報!$C$12="末",DAY(EDATE($G11,6)),基本情報!$C$12)),1,0)),
         付与日数一覧!$O$3:$W$8,2+$F11,1),
       HLOOKUP(IF(AND($V11&lt;&gt;3,$V11&lt;&gt;6,$V11&lt;&gt;7,AQ$1&lt;YEAR(DATE(YEAR($G11),MONTH($G11)+6,DAY($G11)))),
                              0,
                              IF(AND(基本情報!$C$3="一斉",
                                     OR(AND(基本情報!$C$7="-",DATE(AQ$1,MONTH(基本情報!$C$4),DAY(基本情報!$C$4))&lt;$G11),
                                       AND(基本情報!$C$7&lt;&gt;"-",基本情報!$C$7&gt;0,DATE(AQ$1,MONTH($J11),DAY($J11))&lt;$G11)),
                                     AND(MONTH(EDATE($G11,6))=12,DAY(EDATE($G11,6))&gt;IF(基本情報!$C$12="末",DAY(EOMONTH(EDATE($G11,6),0)),基本情報!$C$12))=FALSE)=TRUE,
                                  IF(AND(基本情報!$C$3="一斉",基本情報!$C$7="-",DATE(AQ$1,MONTH(基本情報!$C$4),DAY(基本情報!$C$4))&lt;$G11),0.5,0),
                                  IF(基本情報!$C$3="法定",
                                      IF($H11&gt;=10,
                                          IF($G11&gt;DATE(AQ$1,MONTH($J11),DAY($J11)),0,DATEDIF($G11,DATE(AQ$1,MONTH($J11),DAY($J11)),"m")/12+0.5),
                                          DATEDIF($G11,DATE(AQ$1,MONTH($J11),DAY($J11)),"m")/12)
                                        -IF($K11&lt;MONTH($J11),1,0),
                                      IF(AND(基本情報!$C$7&lt;&gt;"-",基本情報!$C$7&gt;0)=TRUE,
                                          IF(DATE(AQ$1,MONTH($J11),DAY($J11))&lt;$G11,0,DATEDIF($G11,DATE(AQ$1,MONTH($J11),DAY($J11)),"m")/12+0.5),
                                          IF(DATE(YEAR($G11),MONTH($G11)+6,DAY($G11))&gt;=DATE(AQ$1,MONTH(基本情報!$C$4),DAY(基本情報!$C$4)),
                                              DATEDIF($G11,IF($G11&lt;DATE(AQ$1,MONTH($J11),DAY($J11)),DATE(AQ$1,MONTH($J11),DAY($J11)),DATE(AQ$1+1,MONTH($J11),DAY($J11))),"m")/12
                                                +IF(DATE(YEAR($G11),MONTH($G11)+6,DAY($G11))&lt;DATE(AQ$1,MONTH(基本情報!$C$4),DAY(基本情報!$C$4)),1.5,0.5),
                                              DATEDIF($G11,DATE(AQ$1,MONTH(基本情報!$C$4),DAY(基本情報!$C$4)),"m")/12
                                                +IF(DATE(YEAR($G11),MONTH($G11)+6,DAY($G11))
                                                  =DATE(YEAR(DATE(YEAR($G11),MONTH($G11)+6,DAY($G11))),MONTH(基本情報!$C$4),DAY(基本情報!$C$4)),0,1)))
                                        -IF(基本情報!$C$12="末",
                                               0,
                                               IF(AND(EDATE($G11,6)=DATE(AQ$1,MONTH(EDATE($G11,6)),DAY(EDATE($G11,6))),MONTH(EDATE($G11,6))=12,DAY(EDATE($G11,6))&gt;基本情報!$C$12),1,0))))),
         付与日数一覧!$O$3:$W$8,2+$F11,1)))
  +IF(OR(INDEX($BQ$1:$CM11,ROW(),MATCH(AQ$1,$BQ$1:$CM$1,0))=2,INDEX($BQ$1:$CM11,ROW(),MATCH(AQ$1,$BQ$1:$CM$1,0))=4),0,IF(基本情報!$C$3="一斉",
      IF(AND(基本情報!$C$7&lt;&gt;"-",基本情報!$C$7&gt;0)=FALSE,
          IF(OR(AQ$1=YEAR(DATE(YEAR($G11),MONTH($G11)+6,DAY($G11))),
                 IF(基本情報!$C$12="末",
                     FALSE,
                     AQ$1=IF(DATE(YEAR($G11),MONTH($G11)+6,DAY($G11))&gt;DATE(YEAR(DATE(YEAR($G11),MONTH($G11)+6,DAY($G11))),12,基本情報!$C$12),
                                  YEAR(DATE(YEAR($G11),MONTH($G11)+6,DAY($G11)))+1,
                                  YEAR(DATE(YEAR($G11),MONTH($G11)+6,DAY($G11)))))),
              IF(DATE(AQ$1,MONTH(基本情報!$C$4),DAY(基本情報!$C$4))&gt;DATE(YEAR($G11),MONTH($G11)+6,DAY($G11)),
                  HLOOKUP(0.5,付与日数一覧!$O$3:$W$8,2+$F11,1),
                  0),
              0),
          0),
      0))</f>
        <v>0</v>
      </c>
      <c r="AR11" s="19">
        <f>IF(AQ$1=$AN11,$AP11,IF(AQ$1=有給管理簿!$AH$1,0,AP11) )</f>
        <v>0</v>
      </c>
      <c r="AS11" s="19">
        <f ca="1">IF(ISERROR(MATCH($A11,有給管理簿!$A:$A,0)),
    0,
    SUMIFS(INDIRECT("有給管理簿!R" &amp; MATCH($A11,有給管理簿!$A:$A,0) &amp; "C35:R" &amp; MATCH($A11,有給管理簿!$A:$A,0) &amp; "C2239",0),
      有給管理簿!$AI$11:$CHC$11,"&gt;="&amp;IF(OR(AND($V11&lt;&gt;3,$V11&lt;&gt;6,$V11&lt;&gt;7,
                                                                                MONTH(DATE(YEAR($G11),MONTH($G11)+6,DAY($G11)))&lt;=MONTH($Z11),
                                                                                DATE(AQ$1,MONTH($Z11),DAY($Z11))&lt;DATE(YEAR($G11),MONTH($G11)+6,DAY($G11))),
                                                                          AND($V11&lt;&gt;3,$V11&lt;&gt;6,$V11&lt;&gt;7,
                                                                            AQ$1=YEAR(DATE(YEAR($G11),MONTH($G11)+6,DAY($G11))),
                                                                            DATE(AQ$1,MONTH($Z11),DAY($Z11))&gt;DATE(YEAR($G11),MONTH($G11)+6,DAY($G11)))),
                                                                       DATE(YEAR($G11),MONTH($G11)+6,DAY($G11)),
                                                                       IF(AND($V11&lt;&gt;3,$V11&lt;&gt;6,$V11&lt;&gt;7,
                                                                              DATE(YEAR($G11),MONTH($G11)+6,DAY($G11))&gt;=DATE(AQ$1,MONTH($Z11),DAY($Z11))),
                                                                           DATE(YEAR($G11),MONTH($G11)+6,DAY($G11)),
                                                                           DATE(AQ$1,MONTH($Z11),DAY($Z11)))),
      有給管理簿!$AI$11:$CHC$11,"&lt;="&amp;IF(DATE(AQ$1+1,MONTH($Z11),DAY($Z11))-1&gt;EOMONTH(DATE(有給管理簿!$E$10,有給管理簿!$F$10,1),0),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DATE(AQ$1+1,MONTH($Z11),DAY($Z11))-1)))</f>
        <v>0</v>
      </c>
      <c r="AT11" s="19">
        <f ca="1">IF(AQ$1+2=$AN11,
       $AK11,
       IF(AQ$1+1=$AN11,
           $AP11,
           IF(AQ11&lt;IF(基本情報!$C$10=TRUE,
                                 IF(AQ11&lt;AS11,0,AQ11-AS11),
                                 IF(AND(基本情報!$C$3="一斉",基本情報!$C$7="-",EDATE($G11,6)&lt;DATE(YEAR(EDATE($G11,6)),MONTH(基本情報!$C$4),DAY(基本情報!$C$4)),
                                       EDATE($G11,6)&lt;=$AI11,$AI11&lt;DATE(YEAR(EDATE($G11,6)),MONTH(基本情報!$C$4),DAY(基本情報!$C$4)),AQ$1=YEAR(EDATE($G11,6))),
                                     $AJ11-$AO11+HLOOKUP(1.5,付与日数一覧!$O$3:$W$8,2+$F11,1),
                                     IF(SUM(AQ11,AR11)&lt;AS11,
                                         0,
                                         SUM(AQ11,AR11)-AS11))),
               IF(AND(基本情報!$C$3="一斉",基本情報!$C$7="-",EDATE($G11,6)&lt;DATE(YEAR(EDATE($G11,6)),MONTH(基本情報!$C$4),DAY(基本情報!$C$4)),
                      AND(ISERROR(MATCH(AQ$1,$BQ$1:$CN$1,0))=FALSE,
                        OR(INDEX($BQ$1:$CN11,ROW(),MATCH(AQ$1,$BQ$1:$CN$1,0))=2,INDEX($BQ$1:$CN11,ROW(),MATCH(AQ$1,$BQ$1:$CN$1,0))=3,INDEX($BQ$1:$CN11,ROW(),MATCH(AQ$1,$BQ$1:$CN$1,0))=4))),
                   AP11,
                   AQ11),
               IF(基本情報!$C$10=TRUE,
                   IF(AQ11&lt;AS11,0,AQ11-AS11),
                   IF(AND(基本情報!$C$3="一斉",基本情報!$C$7="-",EDATE($G11,6)&lt;DATE(YEAR(EDATE($G11,6)),MONTH(基本情報!$C$4),DAY(基本情報!$C$4)),
                       EDATE($G11,6)&lt;=$AI11,$AI11&lt;DATE(YEAR(EDATE($G11,6)),MONTH(基本情報!$C$4),DAY(基本情報!$C$4)),AQ$1=YEAR(EDATE($G11,6))),
                           $AJ11-$AO11+HLOOKUP(1.5,付与日数一覧!$O$3:$W$8,2+$F11,1),
                           IF(SUM(AQ11,AR11)&lt;AS11,
                               0,
                               SUM(AQ11,AR11)-AS11))))))</f>
        <v>0</v>
      </c>
      <c r="AU11" s="19">
        <f>IF(OR(IF(ISERROR(INDEX($BQ$1:$CM11,ROW(),MATCH(IF(INDEX($BQ$1:$CM11,ROW(),MATCH(AU$1,$BQ$1:$CM$1,0)+1)&gt;DATE(AU$1,12,IF(基本情報!$C$12="末",31,基本情報!$C$12)),AU$1-1,AU$1),$BQ$1:$CM$1,0))),
                  0,
                  INDEX($BQ$1:$CM11,ROW(),MATCH(IF(INDEX($BQ$1:$CM11,ROW(),MATCH(AU$1,$BQ$1:$CM$1,0)+1)&gt;DATE(AU$1,12,IF(基本情報!$C$12="末",31,基本情報!$C$12)),AU$1-1,AU$1),$BQ$1:$CM$1,0)))=1,
              INDEX($BQ$1:$CM11,ROW(),MATCH(AU$1,$BQ$1:$CM$1,0))=3,
              INDEX($BQ$1:$CM11,ROW(),MATCH(AU$1,$BQ$1:$CM$1,0))=4),
     0,
     IF(AND($V11&lt;&gt;3,$V11&lt;&gt;6,$V11&lt;&gt;7,
         AU$1 =YEAR($G11),
         AND(基本情報!$C$3="一斉",$G11&lt;=DATE(AU$1,MONTH(基本情報!$C$4),DAY(基本情報!$C$4)),
                                                                   DATE(AU$1,MONTH(基本情報!$C$4),DAY(基本情報!$C$4))&lt;DATE(YEAR($G11),MONTH($G11)+6,DAY($G11)))),
       HLOOKUP(IF(AU$1=YEAR(DATE(YEAR($G11),MONTH($G11)+6,DAY($G11))),0.5,0)
                            -IF(基本情報!$C$12="末",
                                0,
                                IF(AND(基本情報!$C$3="一斉",EDATE($G11,6)=DATE(AU$1,MONTH(EDATE($G11,6)),DAY(EDATE($G11,6))),MONTH(EDATE($G11,6))=12,DAY(EDATE($G11,6))&gt;IF(基本情報!$C$12="末",DAY(EDATE($G11,6)),基本情報!$C$12)),1,0)),
         付与日数一覧!$O$3:$W$8,2+$F11,1),
       HLOOKUP(IF(AND($V11&lt;&gt;3,$V11&lt;&gt;6,$V11&lt;&gt;7,AU$1&lt;YEAR(DATE(YEAR($G11),MONTH($G11)+6,DAY($G11)))),
                              0,
                              IF(AND(基本情報!$C$3="一斉",
                                     OR(AND(基本情報!$C$7="-",DATE(AU$1,MONTH(基本情報!$C$4),DAY(基本情報!$C$4))&lt;$G11),
                                       AND(基本情報!$C$7&lt;&gt;"-",基本情報!$C$7&gt;0,DATE(AU$1,MONTH($J11),DAY($J11))&lt;$G11)),
                                     AND(MONTH(EDATE($G11,6))=12,DAY(EDATE($G11,6))&gt;IF(基本情報!$C$12="末",DAY(EOMONTH(EDATE($G11,6),0)),基本情報!$C$12))=FALSE)=TRUE,
                                  IF(AND(基本情報!$C$3="一斉",基本情報!$C$7="-",DATE(AU$1,MONTH(基本情報!$C$4),DAY(基本情報!$C$4))&lt;$G11),0.5,0),
                                  IF(基本情報!$C$3="法定",
                                      IF($H11&gt;=10,
                                          IF($G11&gt;DATE(AU$1,MONTH($J11),DAY($J11)),0,DATEDIF($G11,DATE(AU$1,MONTH($J11),DAY($J11)),"m")/12+0.5),
                                          DATEDIF($G11,DATE(AU$1,MONTH($J11),DAY($J11)),"m")/12)
                                        -IF($K11&lt;MONTH($J11),1,0),
                                      IF(AND(基本情報!$C$7&lt;&gt;"-",基本情報!$C$7&gt;0)=TRUE,
                                          IF(DATE(AU$1,MONTH($J11),DAY($J11))&lt;$G11,0,DATEDIF($G11,DATE(AU$1,MONTH($J11),DAY($J11)),"m")/12+0.5),
                                          IF(DATE(YEAR($G11),MONTH($G11)+6,DAY($G11))&gt;=DATE(AU$1,MONTH(基本情報!$C$4),DAY(基本情報!$C$4)),
                                              DATEDIF($G11,IF($G11&lt;DATE(AU$1,MONTH($J11),DAY($J11)),DATE(AU$1,MONTH($J11),DAY($J11)),DATE(AU$1+1,MONTH($J11),DAY($J11))),"m")/12
                                                +IF(DATE(YEAR($G11),MONTH($G11)+6,DAY($G11))&lt;DATE(AU$1,MONTH(基本情報!$C$4),DAY(基本情報!$C$4)),1.5,0.5),
                                              DATEDIF($G11,DATE(AU$1,MONTH(基本情報!$C$4),DAY(基本情報!$C$4)),"m")/12
                                                +IF(DATE(YEAR($G11),MONTH($G11)+6,DAY($G11))
                                                  =DATE(YEAR(DATE(YEAR($G11),MONTH($G11)+6,DAY($G11))),MONTH(基本情報!$C$4),DAY(基本情報!$C$4)),0,1)))
                                        -IF(基本情報!$C$12="末",
                                               0,
                                               IF(AND(EDATE($G11,6)=DATE(AU$1,MONTH(EDATE($G11,6)),DAY(EDATE($G11,6))),MONTH(EDATE($G11,6))=12,DAY(EDATE($G11,6))&gt;基本情報!$C$12),1,0))))),
         付与日数一覧!$O$3:$W$8,2+$F11,1)))
  +IF(OR(INDEX($BQ$1:$CM11,ROW(),MATCH(AU$1,$BQ$1:$CM$1,0))=2,INDEX($BQ$1:$CM11,ROW(),MATCH(AU$1,$BQ$1:$CM$1,0))=4),0,IF(基本情報!$C$3="一斉",
      IF(AND(基本情報!$C$7&lt;&gt;"-",基本情報!$C$7&gt;0)=FALSE,
          IF(OR(AU$1=YEAR(DATE(YEAR($G11),MONTH($G11)+6,DAY($G11))),
                 IF(基本情報!$C$12="末",
                     FALSE,
                     AU$1=IF(DATE(YEAR($G11),MONTH($G11)+6,DAY($G11))&gt;DATE(YEAR(DATE(YEAR($G11),MONTH($G11)+6,DAY($G11))),12,基本情報!$C$12),
                                  YEAR(DATE(YEAR($G11),MONTH($G11)+6,DAY($G11)))+1,
                                  YEAR(DATE(YEAR($G11),MONTH($G11)+6,DAY($G11)))))),
              IF(DATE(AU$1,MONTH(基本情報!$C$4),DAY(基本情報!$C$4))&gt;DATE(YEAR($G11),MONTH($G11)+6,DAY($G11)),
                  HLOOKUP(0.5,付与日数一覧!$O$3:$W$8,2+$F11,1),
                  0),
              0),
          0),
      0))</f>
        <v>0</v>
      </c>
      <c r="AV11" s="19">
        <f ca="1">IF(AU$1=$AN11,$AP11,IF(AU$1=有給管理簿!$AH$1,0,AT11) )</f>
        <v>0</v>
      </c>
      <c r="AW11" s="19">
        <f ca="1">IF(ISERROR(MATCH($A11,有給管理簿!$A:$A,0)),
    0,
    SUMIFS(INDIRECT("有給管理簿!R" &amp; MATCH($A11,有給管理簿!$A:$A,0) &amp; "C35:R" &amp; MATCH($A11,有給管理簿!$A:$A,0) &amp; "C2239",0),
      有給管理簿!$AI$11:$CHC$11,"&gt;="&amp;IF(OR(AND($V11&lt;&gt;3,$V11&lt;&gt;6,$V11&lt;&gt;7,
                                                                                MONTH(DATE(YEAR($G11),MONTH($G11)+6,DAY($G11)))&lt;=MONTH($Z11),
                                                                                DATE(AU$1,MONTH($Z11),DAY($Z11))&lt;DATE(YEAR($G11),MONTH($G11)+6,DAY($G11))),
                                                                          AND($V11&lt;&gt;3,$V11&lt;&gt;6,$V11&lt;&gt;7,
                                                                            AU$1=YEAR(DATE(YEAR($G11),MONTH($G11)+6,DAY($G11))),
                                                                            DATE(AU$1,MONTH($Z11),DAY($Z11))&gt;DATE(YEAR($G11),MONTH($G11)+6,DAY($G11)))),
                                                                       DATE(YEAR($G11),MONTH($G11)+6,DAY($G11)),
                                                                       IF(AND($V11&lt;&gt;3,$V11&lt;&gt;6,$V11&lt;&gt;7,
                                                                              DATE(YEAR($G11),MONTH($G11)+6,DAY($G11))&gt;=DATE(AU$1,MONTH($Z11),DAY($Z11))),
                                                                           DATE(YEAR($G11),MONTH($G11)+6,DAY($G11)),
                                                                           DATE(AU$1,MONTH($Z11),DAY($Z11)))),
      有給管理簿!$AI$11:$CHC$11,"&lt;="&amp;IF(DATE(AU$1+1,MONTH($Z11),DAY($Z11))-1&gt;EOMONTH(DATE(有給管理簿!$E$10,有給管理簿!$F$10,1),0),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DATE(AU$1+1,MONTH($Z11),DAY($Z11))-1)))</f>
        <v>0</v>
      </c>
      <c r="AX11" s="19">
        <f ca="1">IF(AU$1+2=$AN11,
       $AK11,
       IF(AU$1+1=$AN11,
           $AP11,
           IF(AU11&lt;IF(基本情報!$C$10=TRUE,
                                 IF(AU11&lt;AW11,0,AU11-AW11),
                                 IF(AND(基本情報!$C$3="一斉",基本情報!$C$7="-",EDATE($G11,6)&lt;DATE(YEAR(EDATE($G11,6)),MONTH(基本情報!$C$4),DAY(基本情報!$C$4)),
                                       EDATE($G11,6)&lt;=$AI11,$AI11&lt;DATE(YEAR(EDATE($G11,6)),MONTH(基本情報!$C$4),DAY(基本情報!$C$4)),AU$1=YEAR(EDATE($G11,6))),
                                     $AJ11-$AO11+HLOOKUP(1.5,付与日数一覧!$O$3:$W$8,2+$F11,1),
                                     IF(SUM(AU11,AV11)&lt;AW11,
                                         0,
                                         SUM(AU11,AV11)-AW11))),
               IF(AND(基本情報!$C$3="一斉",基本情報!$C$7="-",EDATE($G11,6)&lt;DATE(YEAR(EDATE($G11,6)),MONTH(基本情報!$C$4),DAY(基本情報!$C$4)),
                      AND(ISERROR(MATCH(AU$1,$BQ$1:$CN$1,0))=FALSE,
                        OR(INDEX($BQ$1:$CN11,ROW(),MATCH(AU$1,$BQ$1:$CN$1,0))=2,INDEX($BQ$1:$CN11,ROW(),MATCH(AU$1,$BQ$1:$CN$1,0))=3,INDEX($BQ$1:$CN11,ROW(),MATCH(AU$1,$BQ$1:$CN$1,0))=4))),
                   AT11,
                   AU11),
               IF(基本情報!$C$10=TRUE,
                   IF(AU11&lt;AW11,0,AU11-AW11),
                   IF(AND(基本情報!$C$3="一斉",基本情報!$C$7="-",EDATE($G11,6)&lt;DATE(YEAR(EDATE($G11,6)),MONTH(基本情報!$C$4),DAY(基本情報!$C$4)),
                       EDATE($G11,6)&lt;=$AI11,$AI11&lt;DATE(YEAR(EDATE($G11,6)),MONTH(基本情報!$C$4),DAY(基本情報!$C$4)),AU$1=YEAR(EDATE($G11,6))),
                           $AJ11-$AO11+HLOOKUP(1.5,付与日数一覧!$O$3:$W$8,2+$F11,1),
                           IF(SUM(AU11,AV11)&lt;AW11,
                               0,
                               SUM(AU11,AV11)-AW11))))))</f>
        <v>0</v>
      </c>
      <c r="AY11" s="19">
        <f>IF(OR(IF(ISERROR(INDEX($BQ$1:$CM11,ROW(),MATCH(IF(INDEX($BQ$1:$CM11,ROW(),MATCH(AY$1,$BQ$1:$CM$1,0)+1)&gt;DATE(AY$1,12,IF(基本情報!$C$12="末",31,基本情報!$C$12)),AY$1-1,AY$1),$BQ$1:$CM$1,0))),
                  0,
                  INDEX($BQ$1:$CM11,ROW(),MATCH(IF(INDEX($BQ$1:$CM11,ROW(),MATCH(AY$1,$BQ$1:$CM$1,0)+1)&gt;DATE(AY$1,12,IF(基本情報!$C$12="末",31,基本情報!$C$12)),AY$1-1,AY$1),$BQ$1:$CM$1,0)))=1,
              INDEX($BQ$1:$CM11,ROW(),MATCH(AY$1,$BQ$1:$CM$1,0))=3,
              INDEX($BQ$1:$CM11,ROW(),MATCH(AY$1,$BQ$1:$CM$1,0))=4),
     0,
     IF(AND($V11&lt;&gt;3,$V11&lt;&gt;6,$V11&lt;&gt;7,
         AY$1 =YEAR($G11),
         AND(基本情報!$C$3="一斉",$G11&lt;=DATE(AY$1,MONTH(基本情報!$C$4),DAY(基本情報!$C$4)),
                                                                   DATE(AY$1,MONTH(基本情報!$C$4),DAY(基本情報!$C$4))&lt;DATE(YEAR($G11),MONTH($G11)+6,DAY($G11)))),
       HLOOKUP(IF(AY$1=YEAR(DATE(YEAR($G11),MONTH($G11)+6,DAY($G11))),0.5,0)
                            -IF(基本情報!$C$12="末",
                                0,
                                IF(AND(基本情報!$C$3="一斉",EDATE($G11,6)=DATE(AY$1,MONTH(EDATE($G11,6)),DAY(EDATE($G11,6))),MONTH(EDATE($G11,6))=12,DAY(EDATE($G11,6))&gt;IF(基本情報!$C$12="末",DAY(EDATE($G11,6)),基本情報!$C$12)),1,0)),
         付与日数一覧!$O$3:$W$8,2+$F11,1),
       HLOOKUP(IF(AND($V11&lt;&gt;3,$V11&lt;&gt;6,$V11&lt;&gt;7,AY$1&lt;YEAR(DATE(YEAR($G11),MONTH($G11)+6,DAY($G11)))),
                              0,
                              IF(AND(基本情報!$C$3="一斉",
                                     OR(AND(基本情報!$C$7="-",DATE(AY$1,MONTH(基本情報!$C$4),DAY(基本情報!$C$4))&lt;$G11),
                                       AND(基本情報!$C$7&lt;&gt;"-",基本情報!$C$7&gt;0,DATE(AY$1,MONTH($J11),DAY($J11))&lt;$G11)),
                                     AND(MONTH(EDATE($G11,6))=12,DAY(EDATE($G11,6))&gt;IF(基本情報!$C$12="末",DAY(EOMONTH(EDATE($G11,6),0)),基本情報!$C$12))=FALSE)=TRUE,
                                  IF(AND(基本情報!$C$3="一斉",基本情報!$C$7="-",DATE(AY$1,MONTH(基本情報!$C$4),DAY(基本情報!$C$4))&lt;$G11),0.5,0),
                                  IF(基本情報!$C$3="法定",
                                      IF($H11&gt;=10,
                                          IF($G11&gt;DATE(AY$1,MONTH($J11),DAY($J11)),0,DATEDIF($G11,DATE(AY$1,MONTH($J11),DAY($J11)),"m")/12+0.5),
                                          DATEDIF($G11,DATE(AY$1,MONTH($J11),DAY($J11)),"m")/12)
                                        -IF($K11&lt;MONTH($J11),1,0),
                                      IF(AND(基本情報!$C$7&lt;&gt;"-",基本情報!$C$7&gt;0)=TRUE,
                                          IF(DATE(AY$1,MONTH($J11),DAY($J11))&lt;$G11,0,DATEDIF($G11,DATE(AY$1,MONTH($J11),DAY($J11)),"m")/12+0.5),
                                          IF(DATE(YEAR($G11),MONTH($G11)+6,DAY($G11))&gt;=DATE(AY$1,MONTH(基本情報!$C$4),DAY(基本情報!$C$4)),
                                              DATEDIF($G11,IF($G11&lt;DATE(AY$1,MONTH($J11),DAY($J11)),DATE(AY$1,MONTH($J11),DAY($J11)),DATE(AY$1+1,MONTH($J11),DAY($J11))),"m")/12
                                                +IF(DATE(YEAR($G11),MONTH($G11)+6,DAY($G11))&lt;DATE(AY$1,MONTH(基本情報!$C$4),DAY(基本情報!$C$4)),1.5,0.5),
                                              DATEDIF($G11,DATE(AY$1,MONTH(基本情報!$C$4),DAY(基本情報!$C$4)),"m")/12
                                                +IF(DATE(YEAR($G11),MONTH($G11)+6,DAY($G11))
                                                  =DATE(YEAR(DATE(YEAR($G11),MONTH($G11)+6,DAY($G11))),MONTH(基本情報!$C$4),DAY(基本情報!$C$4)),0,1)))
                                        -IF(基本情報!$C$12="末",
                                               0,
                                               IF(AND(EDATE($G11,6)=DATE(AY$1,MONTH(EDATE($G11,6)),DAY(EDATE($G11,6))),MONTH(EDATE($G11,6))=12,DAY(EDATE($G11,6))&gt;基本情報!$C$12),1,0))))),
         付与日数一覧!$O$3:$W$8,2+$F11,1)))
  +IF(OR(INDEX($BQ$1:$CM11,ROW(),MATCH(AY$1,$BQ$1:$CM$1,0))=2,INDEX($BQ$1:$CM11,ROW(),MATCH(AY$1,$BQ$1:$CM$1,0))=4),0,IF(基本情報!$C$3="一斉",
      IF(AND(基本情報!$C$7&lt;&gt;"-",基本情報!$C$7&gt;0)=FALSE,
          IF(OR(AY$1=YEAR(DATE(YEAR($G11),MONTH($G11)+6,DAY($G11))),
                 IF(基本情報!$C$12="末",
                     FALSE,
                     AY$1=IF(DATE(YEAR($G11),MONTH($G11)+6,DAY($G11))&gt;DATE(YEAR(DATE(YEAR($G11),MONTH($G11)+6,DAY($G11))),12,基本情報!$C$12),
                                  YEAR(DATE(YEAR($G11),MONTH($G11)+6,DAY($G11)))+1,
                                  YEAR(DATE(YEAR($G11),MONTH($G11)+6,DAY($G11)))))),
              IF(DATE(AY$1,MONTH(基本情報!$C$4),DAY(基本情報!$C$4))&gt;DATE(YEAR($G11),MONTH($G11)+6,DAY($G11)),
                  HLOOKUP(0.5,付与日数一覧!$O$3:$W$8,2+$F11,1),
                  0),
              0),
          0),
      0))</f>
        <v>10</v>
      </c>
      <c r="AZ11" s="19">
        <f ca="1">IF(AY$1=$AN11,$AP11,IF(AY$1=有給管理簿!$AH$1,0,AX11) )</f>
        <v>0</v>
      </c>
      <c r="BA11" s="19">
        <f ca="1">IF(ISERROR(MATCH($A11,有給管理簿!$A:$A,0)),
    0,
    SUMIFS(INDIRECT("有給管理簿!R" &amp; MATCH($A11,有給管理簿!$A:$A,0) &amp; "C35:R" &amp; MATCH($A11,有給管理簿!$A:$A,0) &amp; "C2239",0),
      有給管理簿!$AI$11:$CHC$11,"&gt;="&amp;IF(OR(AND($V11&lt;&gt;3,$V11&lt;&gt;6,$V11&lt;&gt;7,
                                                                                MONTH(DATE(YEAR($G11),MONTH($G11)+6,DAY($G11)))&lt;=MONTH($Z11),
                                                                                DATE(AY$1,MONTH($Z11),DAY($Z11))&lt;DATE(YEAR($G11),MONTH($G11)+6,DAY($G11))),
                                                                          AND($V11&lt;&gt;3,$V11&lt;&gt;6,$V11&lt;&gt;7,
                                                                            AY$1=YEAR(DATE(YEAR($G11),MONTH($G11)+6,DAY($G11))),
                                                                            DATE(AY$1,MONTH($Z11),DAY($Z11))&gt;DATE(YEAR($G11),MONTH($G11)+6,DAY($G11)))),
                                                                       DATE(YEAR($G11),MONTH($G11)+6,DAY($G11)),
                                                                       IF(AND($V11&lt;&gt;3,$V11&lt;&gt;6,$V11&lt;&gt;7,
                                                                              DATE(YEAR($G11),MONTH($G11)+6,DAY($G11))&gt;=DATE(AY$1,MONTH($Z11),DAY($Z11))),
                                                                           DATE(YEAR($G11),MONTH($G11)+6,DAY($G11)),
                                                                           DATE(AY$1,MONTH($Z11),DAY($Z11)))),
      有給管理簿!$AI$11:$CHC$11,"&lt;="&amp;IF(DATE(AY$1+1,MONTH($Z11),DAY($Z11))-1&gt;EOMONTH(DATE(有給管理簿!$E$10,有給管理簿!$F$10,1),0),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DATE(AY$1+1,MONTH($Z11),DAY($Z11))-1)))</f>
        <v>0</v>
      </c>
      <c r="BB11" s="19">
        <f ca="1">IF(AY$1+2=$AN11,
       $AK11,
       IF(AY$1+1=$AN11,
           $AP11,
           IF(AY11&lt;IF(基本情報!$C$10=TRUE,
                                 IF(AY11&lt;BA11,0,AY11-BA11),
                                 IF(AND(基本情報!$C$3="一斉",基本情報!$C$7="-",EDATE($G11,6)&lt;DATE(YEAR(EDATE($G11,6)),MONTH(基本情報!$C$4),DAY(基本情報!$C$4)),
                                       EDATE($G11,6)&lt;=$AI11,$AI11&lt;DATE(YEAR(EDATE($G11,6)),MONTH(基本情報!$C$4),DAY(基本情報!$C$4)),AY$1=YEAR(EDATE($G11,6))),
                                     $AJ11-$AO11+HLOOKUP(1.5,付与日数一覧!$O$3:$W$8,2+$F11,1),
                                     IF(SUM(AY11,AZ11)&lt;BA11,
                                         0,
                                         SUM(AY11,AZ11)-BA11))),
               IF(AND(基本情報!$C$3="一斉",基本情報!$C$7="-",EDATE($G11,6)&lt;DATE(YEAR(EDATE($G11,6)),MONTH(基本情報!$C$4),DAY(基本情報!$C$4)),
                      AND(ISERROR(MATCH(AY$1,$BQ$1:$CN$1,0))=FALSE,
                        OR(INDEX($BQ$1:$CN11,ROW(),MATCH(AY$1,$BQ$1:$CN$1,0))=2,INDEX($BQ$1:$CN11,ROW(),MATCH(AY$1,$BQ$1:$CN$1,0))=3,INDEX($BQ$1:$CN11,ROW(),MATCH(AY$1,$BQ$1:$CN$1,0))=4))),
                   AX11,
                   AY11),
               IF(基本情報!$C$10=TRUE,
                   IF(AY11&lt;BA11,0,AY11-BA11),
                   IF(AND(基本情報!$C$3="一斉",基本情報!$C$7="-",EDATE($G11,6)&lt;DATE(YEAR(EDATE($G11,6)),MONTH(基本情報!$C$4),DAY(基本情報!$C$4)),
                       EDATE($G11,6)&lt;=$AI11,$AI11&lt;DATE(YEAR(EDATE($G11,6)),MONTH(基本情報!$C$4),DAY(基本情報!$C$4)),AY$1=YEAR(EDATE($G11,6))),
                           $AJ11-$AO11+HLOOKUP(1.5,付与日数一覧!$O$3:$W$8,2+$F11,1),
                           IF(SUM(AY11,AZ11)&lt;BA11,
                               0,
                               SUM(AY11,AZ11)-BA11))))))</f>
        <v>10</v>
      </c>
      <c r="BC11" s="19">
        <f>IF(OR(IF(ISERROR(INDEX($BQ$1:$CM11,ROW(),MATCH(IF(INDEX($BQ$1:$CM11,ROW(),MATCH(BC$1,$BQ$1:$CM$1,0)+1)&gt;DATE(BC$1,12,IF(基本情報!$C$12="末",31,基本情報!$C$12)),BC$1-1,BC$1),$BQ$1:$CM$1,0))),
                  0,
                  INDEX($BQ$1:$CM11,ROW(),MATCH(IF(INDEX($BQ$1:$CM11,ROW(),MATCH(BC$1,$BQ$1:$CM$1,0)+1)&gt;DATE(BC$1,12,IF(基本情報!$C$12="末",31,基本情報!$C$12)),BC$1-1,BC$1),$BQ$1:$CM$1,0)))=1,
              INDEX($BQ$1:$CM11,ROW(),MATCH(BC$1,$BQ$1:$CM$1,0))=3,
              INDEX($BQ$1:$CM11,ROW(),MATCH(BC$1,$BQ$1:$CM$1,0))=4),
     0,
     IF(AND($V11&lt;&gt;3,$V11&lt;&gt;6,$V11&lt;&gt;7,
         BC$1 =YEAR($G11),
         AND(基本情報!$C$3="一斉",$G11&lt;=DATE(BC$1,MONTH(基本情報!$C$4),DAY(基本情報!$C$4)),
                                                                   DATE(BC$1,MONTH(基本情報!$C$4),DAY(基本情報!$C$4))&lt;DATE(YEAR($G11),MONTH($G11)+6,DAY($G11)))),
       HLOOKUP(IF(BC$1=YEAR(DATE(YEAR($G11),MONTH($G11)+6,DAY($G11))),0.5,0)
                            -IF(基本情報!$C$12="末",
                                0,
                                IF(AND(基本情報!$C$3="一斉",EDATE($G11,6)=DATE(BC$1,MONTH(EDATE($G11,6)),DAY(EDATE($G11,6))),MONTH(EDATE($G11,6))=12,DAY(EDATE($G11,6))&gt;IF(基本情報!$C$12="末",DAY(EDATE($G11,6)),基本情報!$C$12)),1,0)),
         付与日数一覧!$O$3:$W$8,2+$F11,1),
       HLOOKUP(IF(AND($V11&lt;&gt;3,$V11&lt;&gt;6,$V11&lt;&gt;7,BC$1&lt;YEAR(DATE(YEAR($G11),MONTH($G11)+6,DAY($G11)))),
                              0,
                              IF(AND(基本情報!$C$3="一斉",
                                     OR(AND(基本情報!$C$7="-",DATE(BC$1,MONTH(基本情報!$C$4),DAY(基本情報!$C$4))&lt;$G11),
                                       AND(基本情報!$C$7&lt;&gt;"-",基本情報!$C$7&gt;0,DATE(BC$1,MONTH($J11),DAY($J11))&lt;$G11)),
                                     AND(MONTH(EDATE($G11,6))=12,DAY(EDATE($G11,6))&gt;IF(基本情報!$C$12="末",DAY(EOMONTH(EDATE($G11,6),0)),基本情報!$C$12))=FALSE)=TRUE,
                                  IF(AND(基本情報!$C$3="一斉",基本情報!$C$7="-",DATE(BC$1,MONTH(基本情報!$C$4),DAY(基本情報!$C$4))&lt;$G11),0.5,0),
                                  IF(基本情報!$C$3="法定",
                                      IF($H11&gt;=10,
                                          IF($G11&gt;DATE(BC$1,MONTH($J11),DAY($J11)),0,DATEDIF($G11,DATE(BC$1,MONTH($J11),DAY($J11)),"m")/12+0.5),
                                          DATEDIF($G11,DATE(BC$1,MONTH($J11),DAY($J11)),"m")/12)
                                        -IF($K11&lt;MONTH($J11),1,0),
                                      IF(AND(基本情報!$C$7&lt;&gt;"-",基本情報!$C$7&gt;0)=TRUE,
                                          IF(DATE(BC$1,MONTH($J11),DAY($J11))&lt;$G11,0,DATEDIF($G11,DATE(BC$1,MONTH($J11),DAY($J11)),"m")/12+0.5),
                                          IF(DATE(YEAR($G11),MONTH($G11)+6,DAY($G11))&gt;=DATE(BC$1,MONTH(基本情報!$C$4),DAY(基本情報!$C$4)),
                                              DATEDIF($G11,IF($G11&lt;DATE(BC$1,MONTH($J11),DAY($J11)),DATE(BC$1,MONTH($J11),DAY($J11)),DATE(BC$1+1,MONTH($J11),DAY($J11))),"m")/12
                                                +IF(DATE(YEAR($G11),MONTH($G11)+6,DAY($G11))&lt;DATE(BC$1,MONTH(基本情報!$C$4),DAY(基本情報!$C$4)),1.5,0.5),
                                              DATEDIF($G11,DATE(BC$1,MONTH(基本情報!$C$4),DAY(基本情報!$C$4)),"m")/12
                                                +IF(DATE(YEAR($G11),MONTH($G11)+6,DAY($G11))
                                                  =DATE(YEAR(DATE(YEAR($G11),MONTH($G11)+6,DAY($G11))),MONTH(基本情報!$C$4),DAY(基本情報!$C$4)),0,1)))
                                        -IF(基本情報!$C$12="末",
                                               0,
                                               IF(AND(EDATE($G11,6)=DATE(BC$1,MONTH(EDATE($G11,6)),DAY(EDATE($G11,6))),MONTH(EDATE($G11,6))=12,DAY(EDATE($G11,6))&gt;基本情報!$C$12),1,0))))),
         付与日数一覧!$O$3:$W$8,2+$F11,1)))
  +IF(OR(INDEX($BQ$1:$CM11,ROW(),MATCH(BC$1,$BQ$1:$CM$1,0))=2,INDEX($BQ$1:$CM11,ROW(),MATCH(BC$1,$BQ$1:$CM$1,0))=4),0,IF(基本情報!$C$3="一斉",
      IF(AND(基本情報!$C$7&lt;&gt;"-",基本情報!$C$7&gt;0)=FALSE,
          IF(OR(BC$1=YEAR(DATE(YEAR($G11),MONTH($G11)+6,DAY($G11))),
                 IF(基本情報!$C$12="末",
                     FALSE,
                     BC$1=IF(DATE(YEAR($G11),MONTH($G11)+6,DAY($G11))&gt;DATE(YEAR(DATE(YEAR($G11),MONTH($G11)+6,DAY($G11))),12,基本情報!$C$12),
                                  YEAR(DATE(YEAR($G11),MONTH($G11)+6,DAY($G11)))+1,
                                  YEAR(DATE(YEAR($G11),MONTH($G11)+6,DAY($G11)))))),
              IF(DATE(BC$1,MONTH(基本情報!$C$4),DAY(基本情報!$C$4))&gt;DATE(YEAR($G11),MONTH($G11)+6,DAY($G11)),
                  HLOOKUP(0.5,付与日数一覧!$O$3:$W$8,2+$F11,1),
                  0),
              0),
          0),
      0))</f>
        <v>11</v>
      </c>
      <c r="BD11" s="19">
        <f ca="1">IF(BC$1=$AN11,$AP11,IF(BC$1=有給管理簿!$AH$1,0,BB11) )</f>
        <v>10</v>
      </c>
      <c r="BE11" s="19">
        <f ca="1">IF(ISERROR(MATCH($A11,有給管理簿!$A:$A,0)),
    0,
    SUMIFS(INDIRECT("有給管理簿!R" &amp; MATCH($A11,有給管理簿!$A:$A,0) &amp; "C35:R" &amp; MATCH($A11,有給管理簿!$A:$A,0) &amp; "C2239",0),
      有給管理簿!$AI$11:$CHC$11,"&gt;="&amp;IF(OR(AND($V11&lt;&gt;3,$V11&lt;&gt;6,$V11&lt;&gt;7,
                                                                                MONTH(DATE(YEAR($G11),MONTH($G11)+6,DAY($G11)))&lt;=MONTH($Z11),
                                                                                DATE(BC$1,MONTH($Z11),DAY($Z11))&lt;DATE(YEAR($G11),MONTH($G11)+6,DAY($G11))),
                                                                          AND($V11&lt;&gt;3,$V11&lt;&gt;6,$V11&lt;&gt;7,
                                                                            BC$1=YEAR(DATE(YEAR($G11),MONTH($G11)+6,DAY($G11))),
                                                                            DATE(BC$1,MONTH($Z11),DAY($Z11))&gt;DATE(YEAR($G11),MONTH($G11)+6,DAY($G11)))),
                                                                       DATE(YEAR($G11),MONTH($G11)+6,DAY($G11)),
                                                                       IF(AND($V11&lt;&gt;3,$V11&lt;&gt;6,$V11&lt;&gt;7,
                                                                              DATE(YEAR($G11),MONTH($G11)+6,DAY($G11))&gt;=DATE(BC$1,MONTH($Z11),DAY($Z11))),
                                                                           DATE(YEAR($G11),MONTH($G11)+6,DAY($G11)),
                                                                           DATE(BC$1,MONTH($Z11),DAY($Z11)))),
      有給管理簿!$AI$11:$CHC$11,"&lt;="&amp;IF(DATE(BC$1+1,MONTH($Z11),DAY($Z11))-1&gt;EOMONTH(DATE(有給管理簿!$E$10,有給管理簿!$F$10,1),0),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DATE(BC$1+1,MONTH($Z11),DAY($Z11))-1)))</f>
        <v>0</v>
      </c>
      <c r="BF11" s="19">
        <f ca="1">IF(BC$1+2=$AN11,
       $AK11,
       IF(BC$1+1=$AN11,
           $AP11,
           IF(BC11&lt;IF(基本情報!$C$10=TRUE,
                                 IF(BC11&lt;BE11,0,BC11-BE11),
                                 IF(AND(基本情報!$C$3="一斉",基本情報!$C$7="-",EDATE($G11,6)&lt;DATE(YEAR(EDATE($G11,6)),MONTH(基本情報!$C$4),DAY(基本情報!$C$4)),
                                       EDATE($G11,6)&lt;=$AI11,$AI11&lt;DATE(YEAR(EDATE($G11,6)),MONTH(基本情報!$C$4),DAY(基本情報!$C$4)),BC$1=YEAR(EDATE($G11,6))),
                                     $AJ11-$AO11+HLOOKUP(1.5,付与日数一覧!$O$3:$W$8,2+$F11,1),
                                     IF(SUM(BC11,BD11)&lt;BE11,
                                         0,
                                         SUM(BC11,BD11)-BE11))),
               IF(AND(基本情報!$C$3="一斉",基本情報!$C$7="-",EDATE($G11,6)&lt;DATE(YEAR(EDATE($G11,6)),MONTH(基本情報!$C$4),DAY(基本情報!$C$4)),
                      AND(ISERROR(MATCH(BC$1,$BQ$1:$CN$1,0))=FALSE,
                        OR(INDEX($BQ$1:$CN11,ROW(),MATCH(BC$1,$BQ$1:$CN$1,0))=2,INDEX($BQ$1:$CN11,ROW(),MATCH(BC$1,$BQ$1:$CN$1,0))=3,INDEX($BQ$1:$CN11,ROW(),MATCH(BC$1,$BQ$1:$CN$1,0))=4))),
                   BB11,
                   BC11),
               IF(基本情報!$C$10=TRUE,
                   IF(BC11&lt;BE11,0,BC11-BE11),
                   IF(AND(基本情報!$C$3="一斉",基本情報!$C$7="-",EDATE($G11,6)&lt;DATE(YEAR(EDATE($G11,6)),MONTH(基本情報!$C$4),DAY(基本情報!$C$4)),
                       EDATE($G11,6)&lt;=$AI11,$AI11&lt;DATE(YEAR(EDATE($G11,6)),MONTH(基本情報!$C$4),DAY(基本情報!$C$4)),BC$1=YEAR(EDATE($G11,6))),
                           $AJ11-$AO11+HLOOKUP(1.5,付与日数一覧!$O$3:$W$8,2+$F11,1),
                           IF(SUM(BC11,BD11)&lt;BE11,
                               0,
                               SUM(BC11,BD11)-BE11))))))</f>
        <v>11</v>
      </c>
      <c r="BG11" s="19">
        <f>IF(OR(IF(ISERROR(INDEX($BQ$1:$CM11,ROW(),MATCH(IF(INDEX($BQ$1:$CM11,ROW(),MATCH(BG$1,$BQ$1:$CM$1,0)+1)&gt;DATE(BG$1,12,IF(基本情報!$C$12="末",31,基本情報!$C$12)),BG$1-1,BG$1),$BQ$1:$CM$1,0))),
                  0,
                  INDEX($BQ$1:$CM11,ROW(),MATCH(IF(INDEX($BQ$1:$CM11,ROW(),MATCH(BG$1,$BQ$1:$CM$1,0)+1)&gt;DATE(BG$1,12,IF(基本情報!$C$12="末",31,基本情報!$C$12)),BG$1-1,BG$1),$BQ$1:$CM$1,0)))=1,
              INDEX($BQ$1:$CM11,ROW(),MATCH(BG$1,$BQ$1:$CM$1,0))=3,
              INDEX($BQ$1:$CM11,ROW(),MATCH(BG$1,$BQ$1:$CM$1,0))=4),
     0,
     IF(AND($V11&lt;&gt;3,$V11&lt;&gt;6,$V11&lt;&gt;7,
         BG$1 =YEAR($G11),
         AND(基本情報!$C$3="一斉",$G11&lt;=DATE(BG$1,MONTH(基本情報!$C$4),DAY(基本情報!$C$4)),
                                                                   DATE(BG$1,MONTH(基本情報!$C$4),DAY(基本情報!$C$4))&lt;DATE(YEAR($G11),MONTH($G11)+6,DAY($G11)))),
       HLOOKUP(IF(BG$1=YEAR(DATE(YEAR($G11),MONTH($G11)+6,DAY($G11))),0.5,0)
                            -IF(基本情報!$C$12="末",
                                0,
                                IF(AND(基本情報!$C$3="一斉",EDATE($G11,6)=DATE(BG$1,MONTH(EDATE($G11,6)),DAY(EDATE($G11,6))),MONTH(EDATE($G11,6))=12,DAY(EDATE($G11,6))&gt;IF(基本情報!$C$12="末",DAY(EDATE($G11,6)),基本情報!$C$12)),1,0)),
         付与日数一覧!$O$3:$W$8,2+$F11,1),
       HLOOKUP(IF(AND($V11&lt;&gt;3,$V11&lt;&gt;6,$V11&lt;&gt;7,BG$1&lt;YEAR(DATE(YEAR($G11),MONTH($G11)+6,DAY($G11)))),
                              0,
                              IF(AND(基本情報!$C$3="一斉",
                                     OR(AND(基本情報!$C$7="-",DATE(BG$1,MONTH(基本情報!$C$4),DAY(基本情報!$C$4))&lt;$G11),
                                       AND(基本情報!$C$7&lt;&gt;"-",基本情報!$C$7&gt;0,DATE(BG$1,MONTH($J11),DAY($J11))&lt;$G11)),
                                     AND(MONTH(EDATE($G11,6))=12,DAY(EDATE($G11,6))&gt;IF(基本情報!$C$12="末",DAY(EOMONTH(EDATE($G11,6),0)),基本情報!$C$12))=FALSE)=TRUE,
                                  IF(AND(基本情報!$C$3="一斉",基本情報!$C$7="-",DATE(BG$1,MONTH(基本情報!$C$4),DAY(基本情報!$C$4))&lt;$G11),0.5,0),
                                  IF(基本情報!$C$3="法定",
                                      IF($H11&gt;=10,
                                          IF($G11&gt;DATE(BG$1,MONTH($J11),DAY($J11)),0,DATEDIF($G11,DATE(BG$1,MONTH($J11),DAY($J11)),"m")/12+0.5),
                                          DATEDIF($G11,DATE(BG$1,MONTH($J11),DAY($J11)),"m")/12)
                                        -IF($K11&lt;MONTH($J11),1,0),
                                      IF(AND(基本情報!$C$7&lt;&gt;"-",基本情報!$C$7&gt;0)=TRUE,
                                          IF(DATE(BG$1,MONTH($J11),DAY($J11))&lt;$G11,0,DATEDIF($G11,DATE(BG$1,MONTH($J11),DAY($J11)),"m")/12+0.5),
                                          IF(DATE(YEAR($G11),MONTH($G11)+6,DAY($G11))&gt;=DATE(BG$1,MONTH(基本情報!$C$4),DAY(基本情報!$C$4)),
                                              DATEDIF($G11,IF($G11&lt;DATE(BG$1,MONTH($J11),DAY($J11)),DATE(BG$1,MONTH($J11),DAY($J11)),DATE(BG$1+1,MONTH($J11),DAY($J11))),"m")/12
                                                +IF(DATE(YEAR($G11),MONTH($G11)+6,DAY($G11))&lt;DATE(BG$1,MONTH(基本情報!$C$4),DAY(基本情報!$C$4)),1.5,0.5),
                                              DATEDIF($G11,DATE(BG$1,MONTH(基本情報!$C$4),DAY(基本情報!$C$4)),"m")/12
                                                +IF(DATE(YEAR($G11),MONTH($G11)+6,DAY($G11))
                                                  =DATE(YEAR(DATE(YEAR($G11),MONTH($G11)+6,DAY($G11))),MONTH(基本情報!$C$4),DAY(基本情報!$C$4)),0,1)))
                                        -IF(基本情報!$C$12="末",
                                               0,
                                               IF(AND(EDATE($G11,6)=DATE(BG$1,MONTH(EDATE($G11,6)),DAY(EDATE($G11,6))),MONTH(EDATE($G11,6))=12,DAY(EDATE($G11,6))&gt;基本情報!$C$12),1,0))))),
         付与日数一覧!$O$3:$W$8,2+$F11,1)))
  +IF(OR(INDEX($BQ$1:$CM11,ROW(),MATCH(BG$1,$BQ$1:$CM$1,0))=2,INDEX($BQ$1:$CM11,ROW(),MATCH(BG$1,$BQ$1:$CM$1,0))=4),0,IF(基本情報!$C$3="一斉",
      IF(AND(基本情報!$C$7&lt;&gt;"-",基本情報!$C$7&gt;0)=FALSE,
          IF(OR(BG$1=YEAR(DATE(YEAR($G11),MONTH($G11)+6,DAY($G11))),
                 IF(基本情報!$C$12="末",
                     FALSE,
                     BG$1=IF(DATE(YEAR($G11),MONTH($G11)+6,DAY($G11))&gt;DATE(YEAR(DATE(YEAR($G11),MONTH($G11)+6,DAY($G11))),12,基本情報!$C$12),
                                  YEAR(DATE(YEAR($G11),MONTH($G11)+6,DAY($G11)))+1,
                                  YEAR(DATE(YEAR($G11),MONTH($G11)+6,DAY($G11)))))),
              IF(DATE(BG$1,MONTH(基本情報!$C$4),DAY(基本情報!$C$4))&gt;DATE(YEAR($G11),MONTH($G11)+6,DAY($G11)),
                  HLOOKUP(0.5,付与日数一覧!$O$3:$W$8,2+$F11,1),
                  0),
              0),
          0),
      0))</f>
        <v>12</v>
      </c>
      <c r="BH11" s="19">
        <f ca="1">IF(BG$1=$AN11,$AP11,IF(BG$1=有給管理簿!$AH$1,0,BF11) )</f>
        <v>11</v>
      </c>
      <c r="BI11" s="19">
        <f ca="1">IF(ISERROR(MATCH($A11,有給管理簿!$A:$A,0)),
    0,
    SUMIFS(INDIRECT("有給管理簿!R" &amp; MATCH($A11,有給管理簿!$A:$A,0) &amp; "C35:R" &amp; MATCH($A11,有給管理簿!$A:$A,0) &amp; "C2239",0),
      有給管理簿!$AI$11:$CHC$11,"&gt;="&amp;IF(OR(AND($V11&lt;&gt;3,$V11&lt;&gt;6,$V11&lt;&gt;7,
                                                                                MONTH(DATE(YEAR($G11),MONTH($G11)+6,DAY($G11)))&lt;=MONTH($Z11),
                                                                                DATE(BG$1,MONTH($Z11),DAY($Z11))&lt;DATE(YEAR($G11),MONTH($G11)+6,DAY($G11))),
                                                                          AND($V11&lt;&gt;3,$V11&lt;&gt;6,$V11&lt;&gt;7,
                                                                            BG$1=YEAR(DATE(YEAR($G11),MONTH($G11)+6,DAY($G11))),
                                                                            DATE(BG$1,MONTH($Z11),DAY($Z11))&gt;DATE(YEAR($G11),MONTH($G11)+6,DAY($G11)))),
                                                                       DATE(YEAR($G11),MONTH($G11)+6,DAY($G11)),
                                                                       IF(AND($V11&lt;&gt;3,$V11&lt;&gt;6,$V11&lt;&gt;7,
                                                                              DATE(YEAR($G11),MONTH($G11)+6,DAY($G11))&gt;=DATE(BG$1,MONTH($Z11),DAY($Z11))),
                                                                           DATE(YEAR($G11),MONTH($G11)+6,DAY($G11)),
                                                                           DATE(BG$1,MONTH($Z11),DAY($Z11)))),
      有給管理簿!$AI$11:$CHC$11,"&lt;="&amp;IF(DATE(BG$1+1,MONTH($Z11),DAY($Z11))-1&gt;EOMONTH(DATE(有給管理簿!$E$10,有給管理簿!$F$10,1),0),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DATE(BG$1+1,MONTH($Z11),DAY($Z11))-1)))</f>
        <v>10</v>
      </c>
      <c r="BJ11" s="19">
        <f ca="1">IF(BG$1+2=$AN11,
       $AK11,
       IF(BG$1+1=$AN11,
           $AP11,
           IF(BG11&lt;IF(基本情報!$C$10=TRUE,
                                 IF(BG11&lt;BI11,0,BG11-BI11),
                                 IF(AND(基本情報!$C$3="一斉",基本情報!$C$7="-",EDATE($G11,6)&lt;DATE(YEAR(EDATE($G11,6)),MONTH(基本情報!$C$4),DAY(基本情報!$C$4)),
                                       EDATE($G11,6)&lt;=$AI11,$AI11&lt;DATE(YEAR(EDATE($G11,6)),MONTH(基本情報!$C$4),DAY(基本情報!$C$4)),BG$1=YEAR(EDATE($G11,6))),
                                     $AJ11-$AO11+HLOOKUP(1.5,付与日数一覧!$O$3:$W$8,2+$F11,1),
                                     IF(SUM(BG11,BH11)&lt;BI11,
                                         0,
                                         SUM(BG11,BH11)-BI11))),
               IF(AND(基本情報!$C$3="一斉",基本情報!$C$7="-",EDATE($G11,6)&lt;DATE(YEAR(EDATE($G11,6)),MONTH(基本情報!$C$4),DAY(基本情報!$C$4)),
                      AND(ISERROR(MATCH(BG$1,$BQ$1:$CN$1,0))=FALSE,
                        OR(INDEX($BQ$1:$CN11,ROW(),MATCH(BG$1,$BQ$1:$CN$1,0))=2,INDEX($BQ$1:$CN11,ROW(),MATCH(BG$1,$BQ$1:$CN$1,0))=3,INDEX($BQ$1:$CN11,ROW(),MATCH(BG$1,$BQ$1:$CN$1,0))=4))),
                   BF11,
                   BG11),
               IF(基本情報!$C$10=TRUE,
                   IF(BG11&lt;BI11,0,BG11-BI11),
                   IF(AND(基本情報!$C$3="一斉",基本情報!$C$7="-",EDATE($G11,6)&lt;DATE(YEAR(EDATE($G11,6)),MONTH(基本情報!$C$4),DAY(基本情報!$C$4)),
                       EDATE($G11,6)&lt;=$AI11,$AI11&lt;DATE(YEAR(EDATE($G11,6)),MONTH(基本情報!$C$4),DAY(基本情報!$C$4)),BG$1=YEAR(EDATE($G11,6))),
                           $AJ11-$AO11+HLOOKUP(1.5,付与日数一覧!$O$3:$W$8,2+$F11,1),
                           IF(SUM(BG11,BH11)&lt;BI11,
                               0,
                               SUM(BG11,BH11)-BI11))))))</f>
        <v>12</v>
      </c>
      <c r="BK11" s="19">
        <f>IF(OR(IF(ISERROR(INDEX($BQ$1:$CM11,ROW(),MATCH(IF(INDEX($BQ$1:$CM11,ROW(),MATCH(BK$1,$BQ$1:$CM$1,0)+1)&gt;DATE(BK$1,12,IF(基本情報!$C$12="末",31,基本情報!$C$12)),BK$1-1,BK$1),$BQ$1:$CM$1,0))),
                  0,
                  INDEX($BQ$1:$CM11,ROW(),MATCH(IF(INDEX($BQ$1:$CM11,ROW(),MATCH(BK$1,$BQ$1:$CM$1,0)+1)&gt;DATE(BK$1,12,IF(基本情報!$C$12="末",31,基本情報!$C$12)),BK$1-1,BK$1),$BQ$1:$CM$1,0)))=1,
              INDEX($BQ$1:$CM11,ROW(),MATCH(BK$1,$BQ$1:$CM$1,0))=3,
              INDEX($BQ$1:$CM11,ROW(),MATCH(BK$1,$BQ$1:$CM$1,0))=4),
     0,
     IF(AND($V11&lt;&gt;3,$V11&lt;&gt;6,$V11&lt;&gt;7,
         BK$1 =YEAR($G11),
         AND(基本情報!$C$3="一斉",$G11&lt;=DATE(BK$1,MONTH(基本情報!$C$4),DAY(基本情報!$C$4)),
                                                                   DATE(BK$1,MONTH(基本情報!$C$4),DAY(基本情報!$C$4))&lt;DATE(YEAR($G11),MONTH($G11)+6,DAY($G11)))),
       HLOOKUP(IF(BK$1=YEAR(DATE(YEAR($G11),MONTH($G11)+6,DAY($G11))),0.5,0)
                            -IF(基本情報!$C$12="末",
                                0,
                                IF(AND(基本情報!$C$3="一斉",EDATE($G11,6)=DATE(BK$1,MONTH(EDATE($G11,6)),DAY(EDATE($G11,6))),MONTH(EDATE($G11,6))=12,DAY(EDATE($G11,6))&gt;IF(基本情報!$C$12="末",DAY(EDATE($G11,6)),基本情報!$C$12)),1,0)),
         付与日数一覧!$O$3:$W$8,2+$F11,1),
       HLOOKUP(IF(AND($V11&lt;&gt;3,$V11&lt;&gt;6,$V11&lt;&gt;7,BK$1&lt;YEAR(DATE(YEAR($G11),MONTH($G11)+6,DAY($G11)))),
                              0,
                              IF(AND(基本情報!$C$3="一斉",
                                     OR(AND(基本情報!$C$7="-",DATE(BK$1,MONTH(基本情報!$C$4),DAY(基本情報!$C$4))&lt;$G11),
                                       AND(基本情報!$C$7&lt;&gt;"-",基本情報!$C$7&gt;0,DATE(BK$1,MONTH($J11),DAY($J11))&lt;$G11)),
                                     AND(MONTH(EDATE($G11,6))=12,DAY(EDATE($G11,6))&gt;IF(基本情報!$C$12="末",DAY(EOMONTH(EDATE($G11,6),0)),基本情報!$C$12))=FALSE)=TRUE,
                                  IF(AND(基本情報!$C$3="一斉",基本情報!$C$7="-",DATE(BK$1,MONTH(基本情報!$C$4),DAY(基本情報!$C$4))&lt;$G11),0.5,0),
                                  IF(基本情報!$C$3="法定",
                                      IF($H11&gt;=10,
                                          IF($G11&gt;DATE(BK$1,MONTH($J11),DAY($J11)),0,DATEDIF($G11,DATE(BK$1,MONTH($J11),DAY($J11)),"m")/12+0.5),
                                          DATEDIF($G11,DATE(BK$1,MONTH($J11),DAY($J11)),"m")/12)
                                        -IF($K11&lt;MONTH($J11),1,0),
                                      IF(AND(基本情報!$C$7&lt;&gt;"-",基本情報!$C$7&gt;0)=TRUE,
                                          IF(DATE(BK$1,MONTH($J11),DAY($J11))&lt;$G11,0,DATEDIF($G11,DATE(BK$1,MONTH($J11),DAY($J11)),"m")/12+0.5),
                                          IF(DATE(YEAR($G11),MONTH($G11)+6,DAY($G11))&gt;=DATE(BK$1,MONTH(基本情報!$C$4),DAY(基本情報!$C$4)),
                                              DATEDIF($G11,IF($G11&lt;DATE(BK$1,MONTH($J11),DAY($J11)),DATE(BK$1,MONTH($J11),DAY($J11)),DATE(BK$1+1,MONTH($J11),DAY($J11))),"m")/12
                                                +IF(DATE(YEAR($G11),MONTH($G11)+6,DAY($G11))&lt;DATE(BK$1,MONTH(基本情報!$C$4),DAY(基本情報!$C$4)),1.5,0.5),
                                              DATEDIF($G11,DATE(BK$1,MONTH(基本情報!$C$4),DAY(基本情報!$C$4)),"m")/12
                                                +IF(DATE(YEAR($G11),MONTH($G11)+6,DAY($G11))
                                                  =DATE(YEAR(DATE(YEAR($G11),MONTH($G11)+6,DAY($G11))),MONTH(基本情報!$C$4),DAY(基本情報!$C$4)),0,1)))
                                        -IF(基本情報!$C$12="末",
                                               0,
                                               IF(AND(EDATE($G11,6)=DATE(BK$1,MONTH(EDATE($G11,6)),DAY(EDATE($G11,6))),MONTH(EDATE($G11,6))=12,DAY(EDATE($G11,6))&gt;基本情報!$C$12),1,0))))),
         付与日数一覧!$O$3:$W$8,2+$F11,1)))
  +IF(OR(INDEX($BQ$1:$CM11,ROW(),MATCH(BK$1,$BQ$1:$CM$1,0))=2,INDEX($BQ$1:$CM11,ROW(),MATCH(BK$1,$BQ$1:$CM$1,0))=4),0,IF(基本情報!$C$3="一斉",
      IF(AND(基本情報!$C$7&lt;&gt;"-",基本情報!$C$7&gt;0)=FALSE,
          IF(OR(BK$1=YEAR(DATE(YEAR($G11),MONTH($G11)+6,DAY($G11))),
                 IF(基本情報!$C$12="末",
                     FALSE,
                     BK$1=IF(DATE(YEAR($G11),MONTH($G11)+6,DAY($G11))&gt;DATE(YEAR(DATE(YEAR($G11),MONTH($G11)+6,DAY($G11))),12,基本情報!$C$12),
                                  YEAR(DATE(YEAR($G11),MONTH($G11)+6,DAY($G11)))+1,
                                  YEAR(DATE(YEAR($G11),MONTH($G11)+6,DAY($G11)))))),
              IF(DATE(BK$1,MONTH(基本情報!$C$4),DAY(基本情報!$C$4))&gt;DATE(YEAR($G11),MONTH($G11)+6,DAY($G11)),
                  HLOOKUP(0.5,付与日数一覧!$O$3:$W$8,2+$F11,1),
                  0),
              0),
          0),
      0))</f>
        <v>14</v>
      </c>
      <c r="BL11" s="19">
        <f ca="1">IF(BK$1=$AN11,$AP11,IF(BK$1=有給管理簿!$AH$1,0,BJ11) )</f>
        <v>12</v>
      </c>
      <c r="BM11" s="19">
        <f ca="1">IF(ISERROR(MATCH($A11,有給管理簿!$A:$A,0)),
    0,
    SUMIFS(INDIRECT("有給管理簿!R" &amp; MATCH($A11,有給管理簿!$A:$A,0) &amp; "C35:R" &amp; MATCH($A11,有給管理簿!$A:$A,0) &amp; "C2239",0),
      有給管理簿!$AI$11:$CHC$11,"&gt;="&amp;IF(OR(AND($V11&lt;&gt;3,$V11&lt;&gt;6,$V11&lt;&gt;7,
                                                                                MONTH(DATE(YEAR($G11),MONTH($G11)+6,DAY($G11)))&lt;=MONTH($Z11),
                                                                                DATE(BK$1,MONTH($Z11),DAY($Z11))&lt;DATE(YEAR($G11),MONTH($G11)+6,DAY($G11))),
                                                                          AND($V11&lt;&gt;3,$V11&lt;&gt;6,$V11&lt;&gt;7,
                                                                            BK$1=YEAR(DATE(YEAR($G11),MONTH($G11)+6,DAY($G11))),
                                                                            DATE(BK$1,MONTH($Z11),DAY($Z11))&gt;DATE(YEAR($G11),MONTH($G11)+6,DAY($G11)))),
                                                                       DATE(YEAR($G11),MONTH($G11)+6,DAY($G11)),
                                                                       IF(AND($V11&lt;&gt;3,$V11&lt;&gt;6,$V11&lt;&gt;7,
                                                                              DATE(YEAR($G11),MONTH($G11)+6,DAY($G11))&gt;=DATE(BK$1,MONTH($Z11),DAY($Z11))),
                                                                           DATE(YEAR($G11),MONTH($G11)+6,DAY($G11)),
                                                                           DATE(BK$1,MONTH($Z11),DAY($Z11)))),
      有給管理簿!$AI$11:$CHC$11,"&lt;="&amp;IF(DATE(BK$1+1,MONTH($Z11),DAY($Z11))-1&gt;EOMONTH(DATE(有給管理簿!$E$10,有給管理簿!$F$10,1),0),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DATE(BK$1+1,MONTH($Z11),DAY($Z11))-1)))</f>
        <v>0</v>
      </c>
      <c r="BN11" s="19">
        <f ca="1">IF(BK$1+2=$AN11,
       $AK11,
       IF(BK$1+1=$AN11,
           $AP11,
           IF(BK11&lt;IF(基本情報!$C$10=TRUE,
                                 IF(BK11&lt;BM11,0,BK11-BM11),
                                 IF(AND(基本情報!$C$3="一斉",基本情報!$C$7="-",EDATE($G11,6)&lt;DATE(YEAR(EDATE($G11,6)),MONTH(基本情報!$C$4),DAY(基本情報!$C$4)),
                                       EDATE($G11,6)&lt;=$AI11,$AI11&lt;DATE(YEAR(EDATE($G11,6)),MONTH(基本情報!$C$4),DAY(基本情報!$C$4)),BK$1=YEAR(EDATE($G11,6))),
                                     $AJ11-$AO11+HLOOKUP(1.5,付与日数一覧!$O$3:$W$8,2+$F11,1),
                                     IF(SUM(BK11,BL11)&lt;BM11,
                                         0,
                                         SUM(BK11,BL11)-BM11))),
               IF(AND(基本情報!$C$3="一斉",基本情報!$C$7="-",EDATE($G11,6)&lt;DATE(YEAR(EDATE($G11,6)),MONTH(基本情報!$C$4),DAY(基本情報!$C$4)),
                      AND(ISERROR(MATCH(BK$1,$BQ$1:$CN$1,0))=FALSE,
                        OR(INDEX($BQ$1:$CN11,ROW(),MATCH(BK$1,$BQ$1:$CN$1,0))=2,INDEX($BQ$1:$CN11,ROW(),MATCH(BK$1,$BQ$1:$CN$1,0))=3,INDEX($BQ$1:$CN11,ROW(),MATCH(BK$1,$BQ$1:$CN$1,0))=4))),
                   BJ11,
                   BK11),
               IF(基本情報!$C$10=TRUE,
                   IF(BK11&lt;BM11,0,BK11-BM11),
                   IF(AND(基本情報!$C$3="一斉",基本情報!$C$7="-",EDATE($G11,6)&lt;DATE(YEAR(EDATE($G11,6)),MONTH(基本情報!$C$4),DAY(基本情報!$C$4)),
                       EDATE($G11,6)&lt;=$AI11,$AI11&lt;DATE(YEAR(EDATE($G11,6)),MONTH(基本情報!$C$4),DAY(基本情報!$C$4)),BK$1=YEAR(EDATE($G11,6))),
                           $AJ11-$AO11+HLOOKUP(1.5,付与日数一覧!$O$3:$W$8,2+$F11,1),
                           IF(SUM(BK11,BL11)&lt;BM11,
                               0,
                               SUM(BK11,BL11)-BM11))))))</f>
        <v>14</v>
      </c>
      <c r="BQ11" s="19">
        <v>0</v>
      </c>
      <c r="BR11" s="57">
        <f>IF(基本情報!$C$3="法定",
       IF($V11=3,
           IF($G11&lt;=DATE(BQ$1,MONTH($G11),DAY($G11)),DATE(BQ$1,MONTH($G11),DAY($G11)),0),
           IF($G11&lt;=DATE(BQ$1,MONTH(EDATE($G11,6)),DAY(EDATE($G11,6))),DATE(BQ$1,MONTH(EDATE($G11,6)),DAY(EDATE($G11,6))),0)),
       IF(基本情報!$C$7="-",
           IF(DATE(BQ$1,MONTH(EDATE($G11,6)),DAY(EDATE($G11,6)))=EDATE($G11,6),
               IF(AND(BQ$1=YEAR(EDATE($G11,6)),IF(基本情報!$C$12="末",FALSE,DATE(BQ$1,MONTH(EDATE($G11,6)),DAY(EDATE($G11,6)))&gt;DATE(BQ$1,12,基本情報!$C$12))),
                   0,
                   DATE(BQ$1,MONTH(EDATE($G11,6)),DAY(EDATE($G11,6)))),
               IF(EDATE($G11,6)&lt;DATE(BQ$1,MONTH(基本情報!$C$4),DAY(基本情報!$C$4)),
                   IF(AND(BQ$1-1=YEAR(EDATE($G11,6)),IF(基本情報!$C$12="末",FALSE,DATE(BQ$1-1,MONTH(EDATE($G11,6)),DAY(EDATE($G11,6)))&gt;DATE(BQ$1-1,12,基本情報!$C$12))),
                       DATE(BQ$1-1,MONTH(EDATE($G11,6)),DAY(EDATE($G11,6))),
                       DATE(BQ$1,MONTH(基本情報!$C$4),DAY(基本情報!$C$4))),
                   IF($G11&lt;=DATE(BQ$1,MONTH(EDATE($G11,6)),DAY(EDATE($G11,6))),DATE(BQ$1,MONTH(EDATE($G11,6)),DAY(EDATE($G11,6))),0))),
           IF($G11&lt;=IF(DATE(BQ$1,MONTH(基本情報!$C$4),DAY(基本情報!$C$4))
                           &lt;DATE(BQ$1,MONTH(基本情報!$C$7),DAY(基本情報!$C$7)),
                             IF(AND(DATE(BQ$1,MONTH(基本情報!$C$4),DAY(基本情報!$C$4))&lt;=DATE(BQ$1,MONTH($G11),DAY($G11)),
                                   DATE(BQ$1,MONTH($G11),DAY($G11))&lt;DATE(BQ$1,MONTH(基本情報!$C$7),DAY(基本情報!$C$7)))=TRUE,
                                 DATE(BQ$1,MONTH(基本情報!$C$7),DAY(基本情報!$C$7)),
                                 IF($G11&gt;DATE(BQ$1,MONTH(基本情報!$C$4),DAY(基本情報!$C$4)),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IF(AND(DATE(BQ$1,MONTH(基本情報!$C$7),DAY(基本情報!$C$7))&lt;=DATE(BQ$1,MONTH($G11),DAY($G11)),
                                    DATE(BQ$1,MONTH($G11),DAY($G11))&lt;DATE(BQ$1,MONTH(基本情報!$C$4),DAY(基本情報!$C$4)))=TRUE,
                                 DATE(BQ$1,MONTH(基本情報!$C$4),DAY(基本情報!$C$4)),
                                 IF($G11&gt;DATE(BQ$1,MONTH(基本情報!$C$7),DAY(基本情報!$C$7)),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IF(AND(DATE(BQ$1,MONTH(基本情報!$C$4),DAY(基本情報!$C$4))&lt;=DATE(BQ$1,MONTH($G11),DAY($G11)),
                      DATE(BQ$1,MONTH($G11),DAY($G11))&lt;DATE(BQ$1,MONTH(基本情報!$C$7),DAY(基本情報!$C$7)))=TRUE,
                   DATE(BQ$1,MONTH(基本情報!$C$7),DAY(基本情報!$C$7)),
                   IF($G11&gt;DATE(BQ$1,MONTH(基本情報!$C$4),DAY(基本情報!$C$4)),
                       0,
                       DATE(BQ$1,MONTH(基本情報!$C$4),DAY(基本情報!$C$4)))),
               IF(AND(DATE(BQ$1,MONTH(基本情報!$C$7),DAY(基本情報!$C$7))&lt;=DATE(BQ$1,MONTH($G11),DAY($G11)),
                      DATE(BQ$1,MONTH($G11),DAY($G11))&lt;DATE(BQ$1,MONTH(基本情報!$C$4),DAY(基本情報!$C$4)))=TRUE,
                   DATE(BQ$1,MONTH(基本情報!$C$4),DAY(基本情報!$C$4)),
                   IF($G11&gt;DATE(BQ$1,MONTH(基本情報!$C$7),DAY(基本情報!$C$7)),
                       0,
                       DATE(BQ$1,MONTH(基本情報!$C$7),DAY(基本情報!$C$7))))),
           0)))</f>
        <v>0</v>
      </c>
      <c r="BS11" s="57">
        <f>IF(AND(OR($V11=4,$V11=5),BR11=EDATE($G11,6)),
       IF(DATE(BQ$1,MONTH(基本情報!$C$4),DAY(基本情報!$C$4))&gt;EDATE($G11,6),
           DATE(BQ$1,MONTH(基本情報!$C$4),DAY(基本情報!$C$4)),
           0),
       IF(AND(基本情報!$C$3="一斉",基本情報!$C$7="-",
              BR11=EDATE($G11,6),
              DATE(BQ$1,MONTH(基本情報!$C$4),DAY(基本情報!$C$4))&gt;EDATE($G11,6)),
           DATE(BQ$1,MONTH(基本情報!$C$4),DAY(基本情報!$C$4)),
           0))</f>
        <v>0</v>
      </c>
      <c r="BU11" s="19">
        <v>0</v>
      </c>
      <c r="BV11" s="57">
        <f>IF(基本情報!$C$3="法定",
       IF($V11=3,
           IF($G11&lt;=DATE(BU$1,MONTH($G11),DAY($G11)),DATE(BU$1,MONTH($G11),DAY($G11)),0),
           IF($G11&lt;=DATE(BU$1,MONTH(EDATE($G11,6)),DAY(EDATE($G11,6))),DATE(BU$1,MONTH(EDATE($G11,6)),DAY(EDATE($G11,6))),0)),
       IF(基本情報!$C$7="-",
           IF(DATE(BU$1,MONTH(EDATE($G11,6)),DAY(EDATE($G11,6)))=EDATE($G11,6),
               IF(AND(BU$1=YEAR(EDATE($G11,6)),IF(基本情報!$C$12="末",FALSE,DATE(BU$1,MONTH(EDATE($G11,6)),DAY(EDATE($G11,6)))&gt;DATE(BU$1,12,基本情報!$C$12))),
                   0,
                   DATE(BU$1,MONTH(EDATE($G11,6)),DAY(EDATE($G11,6)))),
               IF(EDATE($G11,6)&lt;DATE(BU$1,MONTH(基本情報!$C$4),DAY(基本情報!$C$4)),
                   IF(AND(BU$1-1=YEAR(EDATE($G11,6)),IF(基本情報!$C$12="末",FALSE,DATE(BU$1-1,MONTH(EDATE($G11,6)),DAY(EDATE($G11,6)))&gt;DATE(BU$1-1,12,基本情報!$C$12))),
                       DATE(BU$1-1,MONTH(EDATE($G11,6)),DAY(EDATE($G11,6))),
                       DATE(BU$1,MONTH(基本情報!$C$4),DAY(基本情報!$C$4))),
                   IF($G11&lt;=DATE(BU$1,MONTH(EDATE($G11,6)),DAY(EDATE($G11,6))),DATE(BU$1,MONTH(EDATE($G11,6)),DAY(EDATE($G11,6))),0))),
           IF($G11&lt;=IF(DATE(BU$1,MONTH(基本情報!$C$4),DAY(基本情報!$C$4))
                           &lt;DATE(BU$1,MONTH(基本情報!$C$7),DAY(基本情報!$C$7)),
                             IF(AND(DATE(BU$1,MONTH(基本情報!$C$4),DAY(基本情報!$C$4))&lt;=DATE(BU$1,MONTH($G11),DAY($G11)),
                                   DATE(BU$1,MONTH($G11),DAY($G11))&lt;DATE(BU$1,MONTH(基本情報!$C$7),DAY(基本情報!$C$7)))=TRUE,
                                 DATE(BU$1,MONTH(基本情報!$C$7),DAY(基本情報!$C$7)),
                                 IF($G11&gt;DATE(BU$1,MONTH(基本情報!$C$4),DAY(基本情報!$C$4)),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IF(AND(DATE(BU$1,MONTH(基本情報!$C$7),DAY(基本情報!$C$7))&lt;=DATE(BU$1,MONTH($G11),DAY($G11)),
                                    DATE(BU$1,MONTH($G11),DAY($G11))&lt;DATE(BU$1,MONTH(基本情報!$C$4),DAY(基本情報!$C$4)))=TRUE,
                                 DATE(BU$1,MONTH(基本情報!$C$4),DAY(基本情報!$C$4)),
                                 IF($G11&gt;DATE(BU$1,MONTH(基本情報!$C$7),DAY(基本情報!$C$7)),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IF(AND(DATE(BU$1,MONTH(基本情報!$C$4),DAY(基本情報!$C$4))&lt;=DATE(BU$1,MONTH($G11),DAY($G11)),
                      DATE(BU$1,MONTH($G11),DAY($G11))&lt;DATE(BU$1,MONTH(基本情報!$C$7),DAY(基本情報!$C$7)))=TRUE,
                   DATE(BU$1,MONTH(基本情報!$C$7),DAY(基本情報!$C$7)),
                   IF($G11&gt;DATE(BU$1,MONTH(基本情報!$C$4),DAY(基本情報!$C$4)),
                       0,
                       DATE(BU$1,MONTH(基本情報!$C$4),DAY(基本情報!$C$4)))),
               IF(AND(DATE(BU$1,MONTH(基本情報!$C$7),DAY(基本情報!$C$7))&lt;=DATE(BU$1,MONTH($G11),DAY($G11)),
                      DATE(BU$1,MONTH($G11),DAY($G11))&lt;DATE(BU$1,MONTH(基本情報!$C$4),DAY(基本情報!$C$4)))=TRUE,
                   DATE(BU$1,MONTH(基本情報!$C$4),DAY(基本情報!$C$4)),
                   IF($G11&gt;DATE(BU$1,MONTH(基本情報!$C$7),DAY(基本情報!$C$7)),
                       0,
                       DATE(BU$1,MONTH(基本情報!$C$7),DAY(基本情報!$C$7))))),
           0)))</f>
        <v>0</v>
      </c>
      <c r="BW11" s="57">
        <f>IF(AND(OR($V11=4,$V11=5),BV11=EDATE($G11,6)),
       IF(DATE(BU$1,MONTH(基本情報!$C$4),DAY(基本情報!$C$4))&gt;EDATE($G11,6),
           DATE(BU$1,MONTH(基本情報!$C$4),DAY(基本情報!$C$4)),
           0),
       IF(AND(基本情報!$C$3="一斉",基本情報!$C$7="-",
              BV11=EDATE($G11,6),
              DATE(BU$1,MONTH(基本情報!$C$4),DAY(基本情報!$C$4))&gt;EDATE($G11,6)),
           DATE(BU$1,MONTH(基本情報!$C$4),DAY(基本情報!$C$4)),
           0))</f>
        <v>0</v>
      </c>
      <c r="BY11" s="19">
        <v>0</v>
      </c>
      <c r="BZ11" s="57">
        <f>IF(基本情報!$C$3="法定",
       IF($V11=3,
           IF($G11&lt;=DATE(BY$1,MONTH($G11),DAY($G11)),DATE(BY$1,MONTH($G11),DAY($G11)),0),
           IF($G11&lt;=DATE(BY$1,MONTH(EDATE($G11,6)),DAY(EDATE($G11,6))),DATE(BY$1,MONTH(EDATE($G11,6)),DAY(EDATE($G11,6))),0)),
       IF(基本情報!$C$7="-",
           IF(DATE(BY$1,MONTH(EDATE($G11,6)),DAY(EDATE($G11,6)))=EDATE($G11,6),
               IF(AND(BY$1=YEAR(EDATE($G11,6)),IF(基本情報!$C$12="末",FALSE,DATE(BY$1,MONTH(EDATE($G11,6)),DAY(EDATE($G11,6)))&gt;DATE(BY$1,12,基本情報!$C$12))),
                   0,
                   DATE(BY$1,MONTH(EDATE($G11,6)),DAY(EDATE($G11,6)))),
               IF(EDATE($G11,6)&lt;DATE(BY$1,MONTH(基本情報!$C$4),DAY(基本情報!$C$4)),
                   IF(AND(BY$1-1=YEAR(EDATE($G11,6)),IF(基本情報!$C$12="末",FALSE,DATE(BY$1-1,MONTH(EDATE($G11,6)),DAY(EDATE($G11,6)))&gt;DATE(BY$1-1,12,基本情報!$C$12))),
                       DATE(BY$1-1,MONTH(EDATE($G11,6)),DAY(EDATE($G11,6))),
                       DATE(BY$1,MONTH(基本情報!$C$4),DAY(基本情報!$C$4))),
                   IF($G11&lt;=DATE(BY$1,MONTH(EDATE($G11,6)),DAY(EDATE($G11,6))),DATE(BY$1,MONTH(EDATE($G11,6)),DAY(EDATE($G11,6))),0))),
           IF($G11&lt;=IF(DATE(BY$1,MONTH(基本情報!$C$4),DAY(基本情報!$C$4))
                           &lt;DATE(BY$1,MONTH(基本情報!$C$7),DAY(基本情報!$C$7)),
                             IF(AND(DATE(BY$1,MONTH(基本情報!$C$4),DAY(基本情報!$C$4))&lt;=DATE(BY$1,MONTH($G11),DAY($G11)),
                                   DATE(BY$1,MONTH($G11),DAY($G11))&lt;DATE(BY$1,MONTH(基本情報!$C$7),DAY(基本情報!$C$7)))=TRUE,
                                 DATE(BY$1,MONTH(基本情報!$C$7),DAY(基本情報!$C$7)),
                                 IF($G11&gt;DATE(BY$1,MONTH(基本情報!$C$4),DAY(基本情報!$C$4)),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IF(AND(DATE(BY$1,MONTH(基本情報!$C$7),DAY(基本情報!$C$7))&lt;=DATE(BY$1,MONTH($G11),DAY($G11)),
                                    DATE(BY$1,MONTH($G11),DAY($G11))&lt;DATE(BY$1,MONTH(基本情報!$C$4),DAY(基本情報!$C$4)))=TRUE,
                                 DATE(BY$1,MONTH(基本情報!$C$4),DAY(基本情報!$C$4)),
                                 IF($G11&gt;DATE(BY$1,MONTH(基本情報!$C$7),DAY(基本情報!$C$7)),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IF(AND(DATE(BY$1,MONTH(基本情報!$C$4),DAY(基本情報!$C$4))&lt;=DATE(BY$1,MONTH($G11),DAY($G11)),
                      DATE(BY$1,MONTH($G11),DAY($G11))&lt;DATE(BY$1,MONTH(基本情報!$C$7),DAY(基本情報!$C$7)))=TRUE,
                   DATE(BY$1,MONTH(基本情報!$C$7),DAY(基本情報!$C$7)),
                   IF($G11&gt;DATE(BY$1,MONTH(基本情報!$C$4),DAY(基本情報!$C$4)),
                       0,
                       DATE(BY$1,MONTH(基本情報!$C$4),DAY(基本情報!$C$4)))),
               IF(AND(DATE(BY$1,MONTH(基本情報!$C$7),DAY(基本情報!$C$7))&lt;=DATE(BY$1,MONTH($G11),DAY($G11)),
                      DATE(BY$1,MONTH($G11),DAY($G11))&lt;DATE(BY$1,MONTH(基本情報!$C$4),DAY(基本情報!$C$4)))=TRUE,
                   DATE(BY$1,MONTH(基本情報!$C$4),DAY(基本情報!$C$4)),
                   IF($G11&gt;DATE(BY$1,MONTH(基本情報!$C$7),DAY(基本情報!$C$7)),
                       0,
                       DATE(BY$1,MONTH(基本情報!$C$7),DAY(基本情報!$C$7))))),
           0)))</f>
        <v>44838</v>
      </c>
      <c r="CA11" s="57">
        <f>IF(AND(OR($V11=4,$V11=5),BZ11=EDATE($G11,6)),
       IF(DATE(BY$1,MONTH(基本情報!$C$4),DAY(基本情報!$C$4))&gt;EDATE($G11,6),
           DATE(BY$1,MONTH(基本情報!$C$4),DAY(基本情報!$C$4)),
           0),
       IF(AND(基本情報!$C$3="一斉",基本情報!$C$7="-",
              BZ11=EDATE($G11,6),
              DATE(BY$1,MONTH(基本情報!$C$4),DAY(基本情報!$C$4))&gt;EDATE($G11,6)),
           DATE(BY$1,MONTH(基本情報!$C$4),DAY(基本情報!$C$4)),
           0))</f>
        <v>0</v>
      </c>
      <c r="CC11" s="19">
        <v>0</v>
      </c>
      <c r="CD11" s="57">
        <f>IF(基本情報!$C$3="法定",
       IF($V11=3,
           IF($G11&lt;=DATE(CC$1,MONTH($G11),DAY($G11)),DATE(CC$1,MONTH($G11),DAY($G11)),0),
           IF($G11&lt;=DATE(CC$1,MONTH(EDATE($G11,6)),DAY(EDATE($G11,6))),DATE(CC$1,MONTH(EDATE($G11,6)),DAY(EDATE($G11,6))),0)),
       IF(基本情報!$C$7="-",
           IF(DATE(CC$1,MONTH(EDATE($G11,6)),DAY(EDATE($G11,6)))=EDATE($G11,6),
               IF(AND(CC$1=YEAR(EDATE($G11,6)),IF(基本情報!$C$12="末",FALSE,DATE(CC$1,MONTH(EDATE($G11,6)),DAY(EDATE($G11,6)))&gt;DATE(CC$1,12,基本情報!$C$12))),
                   0,
                   DATE(CC$1,MONTH(EDATE($G11,6)),DAY(EDATE($G11,6)))),
               IF(EDATE($G11,6)&lt;DATE(CC$1,MONTH(基本情報!$C$4),DAY(基本情報!$C$4)),
                   IF(AND(CC$1-1=YEAR(EDATE($G11,6)),IF(基本情報!$C$12="末",FALSE,DATE(CC$1-1,MONTH(EDATE($G11,6)),DAY(EDATE($G11,6)))&gt;DATE(CC$1-1,12,基本情報!$C$12))),
                       DATE(CC$1-1,MONTH(EDATE($G11,6)),DAY(EDATE($G11,6))),
                       DATE(CC$1,MONTH(基本情報!$C$4),DAY(基本情報!$C$4))),
                   IF($G11&lt;=DATE(CC$1,MONTH(EDATE($G11,6)),DAY(EDATE($G11,6))),DATE(CC$1,MONTH(EDATE($G11,6)),DAY(EDATE($G11,6))),0))),
           IF($G11&lt;=IF(DATE(CC$1,MONTH(基本情報!$C$4),DAY(基本情報!$C$4))
                           &lt;DATE(CC$1,MONTH(基本情報!$C$7),DAY(基本情報!$C$7)),
                             IF(AND(DATE(CC$1,MONTH(基本情報!$C$4),DAY(基本情報!$C$4))&lt;=DATE(CC$1,MONTH($G11),DAY($G11)),
                                   DATE(CC$1,MONTH($G11),DAY($G11))&lt;DATE(CC$1,MONTH(基本情報!$C$7),DAY(基本情報!$C$7)))=TRUE,
                                 DATE(CC$1,MONTH(基本情報!$C$7),DAY(基本情報!$C$7)),
                                 IF($G11&gt;DATE(CC$1,MONTH(基本情報!$C$4),DAY(基本情報!$C$4)),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IF(AND(DATE(CC$1,MONTH(基本情報!$C$7),DAY(基本情報!$C$7))&lt;=DATE(CC$1,MONTH($G11),DAY($G11)),
                                    DATE(CC$1,MONTH($G11),DAY($G11))&lt;DATE(CC$1,MONTH(基本情報!$C$4),DAY(基本情報!$C$4)))=TRUE,
                                 DATE(CC$1,MONTH(基本情報!$C$4),DAY(基本情報!$C$4)),
                                 IF($G11&gt;DATE(CC$1,MONTH(基本情報!$C$7),DAY(基本情報!$C$7)),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IF(AND(DATE(CC$1,MONTH(基本情報!$C$4),DAY(基本情報!$C$4))&lt;=DATE(CC$1,MONTH($G11),DAY($G11)),
                      DATE(CC$1,MONTH($G11),DAY($G11))&lt;DATE(CC$1,MONTH(基本情報!$C$7),DAY(基本情報!$C$7)))=TRUE,
                   DATE(CC$1,MONTH(基本情報!$C$7),DAY(基本情報!$C$7)),
                   IF($G11&gt;DATE(CC$1,MONTH(基本情報!$C$4),DAY(基本情報!$C$4)),
                       0,
                       DATE(CC$1,MONTH(基本情報!$C$4),DAY(基本情報!$C$4)))),
               IF(AND(DATE(CC$1,MONTH(基本情報!$C$7),DAY(基本情報!$C$7))&lt;=DATE(CC$1,MONTH($G11),DAY($G11)),
                      DATE(CC$1,MONTH($G11),DAY($G11))&lt;DATE(CC$1,MONTH(基本情報!$C$4),DAY(基本情報!$C$4)))=TRUE,
                   DATE(CC$1,MONTH(基本情報!$C$4),DAY(基本情報!$C$4)),
                   IF($G11&gt;DATE(CC$1,MONTH(基本情報!$C$7),DAY(基本情報!$C$7)),
                       0,
                       DATE(CC$1,MONTH(基本情報!$C$7),DAY(基本情報!$C$7))))),
           0)))</f>
        <v>45203</v>
      </c>
      <c r="CE11" s="57">
        <f>IF(AND(OR($V11=4,$V11=5),CD11=EDATE($G11,6)),
       IF(DATE(CC$1,MONTH(基本情報!$C$4),DAY(基本情報!$C$4))&gt;EDATE($G11,6),
           DATE(CC$1,MONTH(基本情報!$C$4),DAY(基本情報!$C$4)),
           0),
       IF(AND(基本情報!$C$3="一斉",基本情報!$C$7="-",
              CD11=EDATE($G11,6),
              DATE(CC$1,MONTH(基本情報!$C$4),DAY(基本情報!$C$4))&gt;EDATE($G11,6)),
           DATE(CC$1,MONTH(基本情報!$C$4),DAY(基本情報!$C$4)),
           0))</f>
        <v>0</v>
      </c>
      <c r="CG11" s="19">
        <v>0</v>
      </c>
      <c r="CH11" s="57">
        <f>IF(基本情報!$C$3="法定",
       IF($V11=3,
           IF($G11&lt;=DATE(CG$1,MONTH($G11),DAY($G11)),DATE(CG$1,MONTH($G11),DAY($G11)),0),
           IF($G11&lt;=DATE(CG$1,MONTH(EDATE($G11,6)),DAY(EDATE($G11,6))),DATE(CG$1,MONTH(EDATE($G11,6)),DAY(EDATE($G11,6))),0)),
       IF(基本情報!$C$7="-",
           IF(DATE(CG$1,MONTH(EDATE($G11,6)),DAY(EDATE($G11,6)))=EDATE($G11,6),
               IF(AND(CG$1=YEAR(EDATE($G11,6)),IF(基本情報!$C$12="末",FALSE,DATE(CG$1,MONTH(EDATE($G11,6)),DAY(EDATE($G11,6)))&gt;DATE(CG$1,12,基本情報!$C$12))),
                   0,
                   DATE(CG$1,MONTH(EDATE($G11,6)),DAY(EDATE($G11,6)))),
               IF(EDATE($G11,6)&lt;DATE(CG$1,MONTH(基本情報!$C$4),DAY(基本情報!$C$4)),
                   IF(AND(CG$1-1=YEAR(EDATE($G11,6)),IF(基本情報!$C$12="末",FALSE,DATE(CG$1-1,MONTH(EDATE($G11,6)),DAY(EDATE($G11,6)))&gt;DATE(CG$1-1,12,基本情報!$C$12))),
                       DATE(CG$1-1,MONTH(EDATE($G11,6)),DAY(EDATE($G11,6))),
                       DATE(CG$1,MONTH(基本情報!$C$4),DAY(基本情報!$C$4))),
                   IF($G11&lt;=DATE(CG$1,MONTH(EDATE($G11,6)),DAY(EDATE($G11,6))),DATE(CG$1,MONTH(EDATE($G11,6)),DAY(EDATE($G11,6))),0))),
           IF($G11&lt;=IF(DATE(CG$1,MONTH(基本情報!$C$4),DAY(基本情報!$C$4))
                           &lt;DATE(CG$1,MONTH(基本情報!$C$7),DAY(基本情報!$C$7)),
                             IF(AND(DATE(CG$1,MONTH(基本情報!$C$4),DAY(基本情報!$C$4))&lt;=DATE(CG$1,MONTH($G11),DAY($G11)),
                                   DATE(CG$1,MONTH($G11),DAY($G11))&lt;DATE(CG$1,MONTH(基本情報!$C$7),DAY(基本情報!$C$7)))=TRUE,
                                 DATE(CG$1,MONTH(基本情報!$C$7),DAY(基本情報!$C$7)),
                                 IF($G11&gt;DATE(CG$1,MONTH(基本情報!$C$4),DAY(基本情報!$C$4)),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IF(AND(DATE(CG$1,MONTH(基本情報!$C$7),DAY(基本情報!$C$7))&lt;=DATE(CG$1,MONTH($G11),DAY($G11)),
                                    DATE(CG$1,MONTH($G11),DAY($G11))&lt;DATE(CG$1,MONTH(基本情報!$C$4),DAY(基本情報!$C$4)))=TRUE,
                                 DATE(CG$1,MONTH(基本情報!$C$4),DAY(基本情報!$C$4)),
                                 IF($G11&gt;DATE(CG$1,MONTH(基本情報!$C$7),DAY(基本情報!$C$7)),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IF(AND(DATE(CG$1,MONTH(基本情報!$C$4),DAY(基本情報!$C$4))&lt;=DATE(CG$1,MONTH($G11),DAY($G11)),
                      DATE(CG$1,MONTH($G11),DAY($G11))&lt;DATE(CG$1,MONTH(基本情報!$C$7),DAY(基本情報!$C$7)))=TRUE,
                   DATE(CG$1,MONTH(基本情報!$C$7),DAY(基本情報!$C$7)),
                   IF($G11&gt;DATE(CG$1,MONTH(基本情報!$C$4),DAY(基本情報!$C$4)),
                       0,
                       DATE(CG$1,MONTH(基本情報!$C$4),DAY(基本情報!$C$4)))),
               IF(AND(DATE(CG$1,MONTH(基本情報!$C$7),DAY(基本情報!$C$7))&lt;=DATE(CG$1,MONTH($G11),DAY($G11)),
                      DATE(CG$1,MONTH($G11),DAY($G11))&lt;DATE(CG$1,MONTH(基本情報!$C$4),DAY(基本情報!$C$4)))=TRUE,
                   DATE(CG$1,MONTH(基本情報!$C$4),DAY(基本情報!$C$4)),
                   IF($G11&gt;DATE(CG$1,MONTH(基本情報!$C$7),DAY(基本情報!$C$7)),
                       0,
                       DATE(CG$1,MONTH(基本情報!$C$7),DAY(基本情報!$C$7))))),
           0)))</f>
        <v>45569</v>
      </c>
      <c r="CI11" s="57">
        <f>IF(AND(OR($V11=4,$V11=5),CH11=EDATE($G11,6)),
       IF(DATE(CG$1,MONTH(基本情報!$C$4),DAY(基本情報!$C$4))&gt;EDATE($G11,6),
           DATE(CG$1,MONTH(基本情報!$C$4),DAY(基本情報!$C$4)),
           0),
       IF(AND(基本情報!$C$3="一斉",基本情報!$C$7="-",
              CH11=EDATE($G11,6),
              DATE(CG$1,MONTH(基本情報!$C$4),DAY(基本情報!$C$4))&gt;EDATE($G11,6)),
           DATE(CG$1,MONTH(基本情報!$C$4),DAY(基本情報!$C$4)),
           0))</f>
        <v>0</v>
      </c>
      <c r="CK11" s="19">
        <v>0</v>
      </c>
      <c r="CL11" s="57">
        <f>IF(基本情報!$C$3="法定",
       IF($V11=3,
           IF($G11&lt;=DATE(CK$1,MONTH($G11),DAY($G11)),DATE(CK$1,MONTH($G11),DAY($G11)),0),
           IF($G11&lt;=DATE(CK$1,MONTH(EDATE($G11,6)),DAY(EDATE($G11,6))),DATE(CK$1,MONTH(EDATE($G11,6)),DAY(EDATE($G11,6))),0)),
       IF(基本情報!$C$7="-",
           IF(DATE(CK$1,MONTH(EDATE($G11,6)),DAY(EDATE($G11,6)))=EDATE($G11,6),
               IF(AND(CK$1=YEAR(EDATE($G11,6)),IF(基本情報!$C$12="末",FALSE,DATE(CK$1,MONTH(EDATE($G11,6)),DAY(EDATE($G11,6)))&gt;DATE(CK$1,12,基本情報!$C$12))),
                   0,
                   DATE(CK$1,MONTH(EDATE($G11,6)),DAY(EDATE($G11,6)))),
               IF(EDATE($G11,6)&lt;DATE(CK$1,MONTH(基本情報!$C$4),DAY(基本情報!$C$4)),
                   IF(AND(CK$1-1=YEAR(EDATE($G11,6)),IF(基本情報!$C$12="末",FALSE,DATE(CK$1-1,MONTH(EDATE($G11,6)),DAY(EDATE($G11,6)))&gt;DATE(CK$1-1,12,基本情報!$C$12))),
                       DATE(CK$1-1,MONTH(EDATE($G11,6)),DAY(EDATE($G11,6))),
                       DATE(CK$1,MONTH(基本情報!$C$4),DAY(基本情報!$C$4))),
                   IF($G11&lt;=DATE(CK$1,MONTH(EDATE($G11,6)),DAY(EDATE($G11,6))),DATE(CK$1,MONTH(EDATE($G11,6)),DAY(EDATE($G11,6))),0))),
           IF($G11&lt;=IF(DATE(CK$1,MONTH(基本情報!$C$4),DAY(基本情報!$C$4))
                           &lt;DATE(CK$1,MONTH(基本情報!$C$7),DAY(基本情報!$C$7)),
                             IF(AND(DATE(CK$1,MONTH(基本情報!$C$4),DAY(基本情報!$C$4))&lt;=DATE(CK$1,MONTH($G11),DAY($G11)),
                                   DATE(CK$1,MONTH($G11),DAY($G11))&lt;DATE(CK$1,MONTH(基本情報!$C$7),DAY(基本情報!$C$7)))=TRUE,
                                 DATE(CK$1,MONTH(基本情報!$C$7),DAY(基本情報!$C$7)),
                                 IF($G11&gt;DATE(CK$1,MONTH(基本情報!$C$4),DAY(基本情報!$C$4)),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IF(AND(DATE(CK$1,MONTH(基本情報!$C$7),DAY(基本情報!$C$7))&lt;=DATE(CK$1,MONTH($G11),DAY($G11)),
                                    DATE(CK$1,MONTH($G11),DAY($G11))&lt;DATE(CK$1,MONTH(基本情報!$C$4),DAY(基本情報!$C$4)))=TRUE,
                                 DATE(CK$1,MONTH(基本情報!$C$4),DAY(基本情報!$C$4)),
                                 IF($G11&gt;DATE(CK$1,MONTH(基本情報!$C$7),DAY(基本情報!$C$7)),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IF(AND(DATE(CK$1,MONTH(基本情報!$C$4),DAY(基本情報!$C$4))&lt;=DATE(CK$1,MONTH($G11),DAY($G11)),
                      DATE(CK$1,MONTH($G11),DAY($G11))&lt;DATE(CK$1,MONTH(基本情報!$C$7),DAY(基本情報!$C$7)))=TRUE,
                   DATE(CK$1,MONTH(基本情報!$C$7),DAY(基本情報!$C$7)),
                   IF($G11&gt;DATE(CK$1,MONTH(基本情報!$C$4),DAY(基本情報!$C$4)),
                       0,
                       DATE(CK$1,MONTH(基本情報!$C$4),DAY(基本情報!$C$4)))),
               IF(AND(DATE(CK$1,MONTH(基本情報!$C$7),DAY(基本情報!$C$7))&lt;=DATE(CK$1,MONTH($G11),DAY($G11)),
                      DATE(CK$1,MONTH($G11),DAY($G11))&lt;DATE(CK$1,MONTH(基本情報!$C$4),DAY(基本情報!$C$4)))=TRUE,
                   DATE(CK$1,MONTH(基本情報!$C$4),DAY(基本情報!$C$4)),
                   IF($G11&gt;DATE(CK$1,MONTH(基本情報!$C$7),DAY(基本情報!$C$7)),
                       0,
                       DATE(CK$1,MONTH(基本情報!$C$7),DAY(基本情報!$C$7))))),
           0)))</f>
        <v>45934</v>
      </c>
      <c r="CM11" s="57">
        <f>IF(AND(OR($V11=4,$V11=5),CL11=EDATE($G11,6)),
       IF(DATE(CK$1,MONTH(基本情報!$C$4),DAY(基本情報!$C$4))&gt;EDATE($G11,6),
           DATE(CK$1,MONTH(基本情報!$C$4),DAY(基本情報!$C$4)),
           0),
       IF(AND(基本情報!$C$3="一斉",基本情報!$C$7="-",
              CL11=EDATE($G11,6),
              DATE(CK$1,MONTH(基本情報!$C$4),DAY(基本情報!$C$4))&gt;EDATE($G11,6)),
           DATE(CK$1,MONTH(基本情報!$C$4),DAY(基本情報!$C$4)),
           0))</f>
        <v>0</v>
      </c>
    </row>
    <row r="12" spans="1:94">
      <c r="A12" s="19">
        <v>26</v>
      </c>
      <c r="B12" s="19">
        <v>13</v>
      </c>
      <c r="C12" s="19" t="s">
        <v>190</v>
      </c>
      <c r="G12" s="57">
        <v>43809</v>
      </c>
      <c r="H12" s="1">
        <v>0</v>
      </c>
      <c r="I12" s="56">
        <f>IF($J12&lt;$G12,
      0,
      IF(基本情報!$C$3="法定",
          IF($H12&gt;=10,
              DATEDIF($G12,$J12,"m")/12+0.5,
              DATEDIF($G12,$J12,"m")/12),
          IF(AND(基本情報!$C$7&lt;&gt;"-",基本情報!$C$7&gt;0)=TRUE,
              DATEDIF($G12,$J12,"m")/12+0.5,
              IF(DATE(YEAR($G12),MONTH($G12)+6,DAY($G12))
                &gt;=DATE(有給管理簿!$E$10,MONTH(基本情報!$C$4),DAY(基本情報!$C$4)),
                  DATEDIF($G12,$J12,"m")/12
                    +IF(DATE(YEAR($G12),MONTH($G12)+6,DAY($G12))&lt;DATE(有給管理簿!$E$10,MONTH(基本情報!$C$4),DAY(基本情報!$C$4)),1.5,0.5),
                  DATEDIF($G12,$J12,"m")/12
                    +IF(DATE(YEAR($G12),MONTH($G12)+6,DAY($G12))
                      =DATE(YEAR(DATE(YEAR($G12),MONTH($G12)+6,DAY($G12))),MONTH(基本情報!$C$4),DAY(基本情報!$C$4)),0,1)))))</f>
        <v>6.5</v>
      </c>
      <c r="J12" s="57">
        <f>IF(OR(有給管理簿!$E$10
         &gt;=YEAR(DATE(YEAR($G12),MONTH($G12)+6,DAY($G12)))
           -IF(AND(OR($V12=6,$V12=7),YEAR($G12)&lt;YEAR(DATE(YEAR($G12),MONTH($G12)+6,DAY($G12)))),1,0),
         AND(基本情報!$C$3="法定",$H12&gt;=10,有給管理簿!$E$10&gt;=YEAR($G12))),
       IF(基本情報!$C$3="法定",
           IF(AND(($F12&gt;0)=FALSE,$H12&gt;=10),
               DATE(有給管理簿!$E$10,MONTH($G12),DAY($G12)),
               IF(MONTH($G12)&gt;6,
                   DATE(有給管理簿!$E$10-1,MONTH($G12)+6,DAY($G12)),
                   DATE(有給管理簿!$E$10,MONTH($G12)+6,DAY($G12)))),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IF(AND(DATE(有給管理簿!$E$10,MONTH(基本情報!$C$4),DAY(基本情報!$C$4))&lt;=DATE(有給管理簿!$E$10,MONTH($G12),DAY($G12)),
                                     DATE(有給管理簿!$E$10,MONTH($G12),DAY($G12))&lt;DATE(有給管理簿!$E$10,MONTH(基本情報!$C$7),DAY(基本情報!$C$7)))
                                       =TRUE,
                           DATE(有給管理簿!$E$10,MONTH(基本情報!$C$7),DAY(基本情報!$C$7)),
                           IF($G12&gt;DATE(有給管理簿!$E$10,MONTH(基本情報!$C$4),DAY(基本情報!$C$4)),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IF(AND(DATE(有給管理簿!$E$10,MONTH(基本情報!$C$7),DAY(基本情報!$C$7))&lt;=DATE(有給管理簿!$E$10,MONTH($G12),DAY($G12)),
                                     DATE(有給管理簿!$E$10,MONTH($G12),DAY($G12))&lt;DATE(有給管理簿!$E$10,MONTH(基本情報!$C$4),DAY(基本情報!$C$4)))
                                       =TRUE,
                           DATE(有給管理簿!$E$10,MONTH(基本情報!$C$4),DAY(基本情報!$C$4)),
                           IF($G12&gt;DATE(有給管理簿!$E$10,MONTH(基本情報!$C$7),DAY(基本情報!$C$7)),
                               0,
                               DATE(有給管理簿!$E$10,MONTH(基本情報!$C$7),DAY(基本情報!$C$7))))),
                   IF(OR(YEAR(DATE(YEAR($G12),MONTH($G12)+6,DAY($G12)))&gt;有給管理簿!$E$10,
                            AND(YEAR(DATE(YEAR($G12),MONTH($G12)+6,DAY($G12)))=有給管理簿!$E$10,
                                     MONTH(DATE(YEAR($G12),MONTH($G12)+6,DAY($G12)))&gt;=有給管理簿!$F$10))=TRUE,
                       DATE(YEAR($G12),MONTH($G12)+6,DAY($G12)),
                       IF(DATE(有給管理簿!$E$10,MONTH(基本情報!$C$4),DAY(基本情報!$C$4))&gt;DATE(YEAR($G12),MONTH($G12)+6,DAY($G12)),
                           DATE(有給管理簿!$E$10,MONTH(基本情報!$C$4),DAY(基本情報!$C$4)),
                           DATE(YEAR($G12),MONTH($G12)+6,DAY($G12)))))),
       0)</f>
        <v>46183</v>
      </c>
      <c r="K12" s="19">
        <f>IF($J12=0,
       "-",
       IF(基本情報!$C$12="末",
           MONTH($J12),
           IF(DAY($J12)&lt;=基本情報!$C$12,
               MONTH($J12),
               IF(MONTH($J12)+1=13,1,MONTH($J12)+1))))</f>
        <v>6</v>
      </c>
      <c r="L12" s="19">
        <f>HLOOKUP(IF(AND(OR(基本情報!$C$3="法定", AND(基本情報!$C$3="一斉",EDATE($G12,6)=$J12)),$K12&lt;MONTH($J12)),$I12-1,$I12),
     付与日数一覧!$O$3:$W$8,2+$F12,1)
  +IF(基本情報!$C$3="一斉",
    IF(AND(基本情報!$C$7&lt;&gt;"-",基本情報!$C$7&gt;0)=FALSE,
        IF(OR(有給管理簿!$E$10=YEAR(DATE(YEAR($G12),MONTH($G12)+6,DAY($G12))),
               IF(基本情報!$C$12="末",
                   FALSE,
                   有給管理簿!$E$10=IF(DATE(YEAR($G12),MONTH($G12)+6,DAY($G12))&gt;DATE(YEAR(DATE(YEAR($G12),MONTH($G12)+6,DAY($G12))),12,基本情報!$C$12),
                                                        YEAR(DATE(YEAR($G12),MONTH($G12)+6,DAY($G12)))+1,
                                                        YEAR(DATE(YEAR($G12),MONTH($G12)+6,DAY($G12)))))),
            IF(DATE(有給管理簿!$E$10,MONTH(基本情報!$C$4),DAY(基本情報!$C$4))&gt;DATE(YEAR($G12),MONTH($G12)+6,DAY($G12)),
                HLOOKUP(0.5,付与日数一覧!$O$3:$W$8,2+$F12,1),
                0),
            0),
        0),
    0)</f>
        <v>20</v>
      </c>
      <c r="M12" s="19" t="e">
        <f>IF(有給管理簿!$F$10
     &lt;IF(基本情報!$C$12="末",MONTH($Z12),IF(DAY($Z12)&lt;=基本情報!$C$12,MONTH($Z12),IF(MONTH($Z12)+1=13,1,MONTH($Z12)+1))),
       IF(有給管理簿!$E$10-1&lt;有給管理簿!$AH$1,
           0,
           IF(AND(基本情報!$C$3="一斉",基本情報!$C$7="-"),
               IF(OR(AND(YEAR(EDATE($G12,6))=YEAR($J12),$J12=DATE(YEAR(EDATE($G12,6)),MONTH(基本情報!$C$4),DAY(基本情報!$C$4))),
                     AND(基本情報!$C$12&lt;&gt;"末",MONTH(EDATE($G12,6))=12,DAY(EDATE($G12,6))&gt;基本情報!$C$12,有給管理簿!$E$10=YEAR(EDATE($G12,6))+1)),
                   INDEX($AQ$1:$BN12,ROW(),MATCH(有給管理簿!$E$10,$AQ$1:$BN$1,0)+3),
                   INDEX($AQ$1:$BN12,ROW(),MATCH(有給管理簿!$E$10-1,$AQ$1:$BN$1,0)+3)),
               INDEX($AQ$1:$BN12,ROW(),MATCH(有給管理簿!$E$10-1,$AQ$1:$BN$1,0)+3))),
           IF(有給管理簿!$E$10&lt;有給管理簿!$AH$1,
               0,
               INDEX($AQ$1:$BN12,ROW(),MATCH(有給管理簿!$E$10,$AQ$1:$BN$1,0)+3)))</f>
        <v>#N/A</v>
      </c>
      <c r="N12" s="19" t="e">
        <f>IF(有給管理簿!$F$10&lt;IF(基本情報!$C$12="末",MONTH($Z12),IF(DAY($Z12)&lt;=基本情報!$C$12,MONTH($Z12),IF(MONTH($Z12)+1=13,1,MONTH($Z12)+1))),
    IF(有給管理簿!$E$10-1&lt;有給管理簿!$AH$1,
      0,
      INDEX($AQ$1:$BN12,ROW(),MATCH(有給管理簿!$E$10-1,$AQ$1:$BN$1,0)+1)),
    INDEX($AQ$1:$BN12,ROW(),MATCH(有給管理簿!$E$10,$AQ$1:$BN$1,0)+1))</f>
        <v>#N/A</v>
      </c>
      <c r="O12" s="19" t="e">
        <f ca="1">IF(AND($AI12&lt;&gt;"-",$AI12&gt;0,EOMONTH(DATE(有給管理簿!$E$10,有給管理簿!$F$10,1),0)&lt;$AI12),
       IF(EOMONTH(DATE(有給管理簿!$E$10,有給管理簿!$F$10,1),0)&lt;$G12,0,$AJ12),
       IF($G12&gt;EOMONTH(DATE(有給管理簿!$E$10,有給管理簿!$F$10,1),0),
           0,
           IF(AND($AI12&lt;&gt;"-",$AI12&gt;0,
                  OR(AND($AA12&lt;=$AI12,$AI12&lt;=$AB12,$AI12&lt;=EOMONTH(DATE(有給管理簿!$E$10,有給管理簿!$F$10,1),0)),
                    AND($AA12=0,$AM12&gt;=EOMONTH(DATE(有給管理簿!$E$10,有給管理簿!$F$10,1),0)),
                    AND(OR($V12=4,$V12=5),EDATE($G12,6)&gt;DATE(YEAR(EDATE($G12,6)),MONTH(基本情報!$C$4),DAY(基本情報!$C$4)),
                    AND($AE12=1,DATE(YEAR(EDATE($G12,6))+2,MONTH(基本情報!$C$4),DAY(基本情報!$C$4))&gt;DATE(有給管理簿!$E$10,有給管理簿!$F$10,1))),
                    AND(OR($V12=4,$V12=5),$AF12=1,EDATE($G12,6)&lt;DATE(YEAR(EDATE($G12,6)),MONTH(基本情報!$C$4),DAY(基本情報!$C$4)),
                      DATE(YEAR(EDATE($G12,6))+2,MONTH(基本情報!$C$4),DAY(基本情報!$C$4))&gt;DATE(有給管理簿!$E$10,有給管理簿!$F$10,1))))=TRUE,
               $AJ12-$AO12
                 +IF(AND(OR($V12=4,$V12=5),
                          EDATE($G12,6)&lt;=$AI12,
                          $AI12&lt;IF(DATE(YEAR($G12),MONTH($G12)+6,DAY($G12))
                                       &gt;=DATE(YEAR(EDATE($G12,6)),MONTH(基本情報!$C$4),DAY(基本情報!$C$4)),
                                         DATE(YEAR(EDATE($G12,6))+1,MONTH(基本情報!$C$4),DAY(基本情報!$C$4)),
                                         DATE(YEAR(EDATE($G12,6)),MONTH(基本情報!$C$4),DAY(基本情報!$C$4)))),
                     IF(IF(DATE(YEAR($G12),MONTH($G12)+6,DAY($G12))
                            &gt;=DATE(YEAR(EDATE($G12,6)),MONTH(基本情報!$C$4),DAY(基本情報!$C$4)),
                              DATE(YEAR(EDATE($G12,6))+1,MONTH(基本情報!$C$4),DAY(基本情報!$C$4)),
                              DATE(YEAR(EDATE($G12,6)),MONTH(基本情報!$C$4),DAY(基本情報!$C$4)))
                       &lt;=EOMONTH(DATE(有給管理簿!$E$10,有給管理簿!$F$10,1),0),HLOOKUP(1.5,付与日数一覧!$O$3:$W$8,2+$F12,1),0),
                     0)
                     -IF(OR(AND(OR($V12=4,$V12=5),EDATE($G12,6)&lt;DATE(YEAR(EDATE($G12,6)),MONTH(基本情報!$C$4),DAY(基本情報!$C$4)),$AI12&lt;DATE(YEAR(EDATE($G12,6)),MONTH(基本情報!$C$4),DAY(基本情報!$C$4)),
                                  OR(AND(OR($AF12=2,$AF12=3,$AF12=4),DATE(YEAR(EDATE($G12,6)),MONTH(基本情報!$C$4),DAY(基本情報!$C$4))&lt;=DATE(有給管理簿!$E$10,有給管理簿!$F$10,1)),
                                    AND(OR($AE12=2,$AE12=3,$AE12=4),DATE(YEAR(EDATE($G12,6))+1,MONTH(基本情報!$C$4),DAY(基本情報!$C$4))&gt;DATE(有給管理簿!$E$10,有給管理簿!$F$10,1)))),
                             AND(OR($V12=4,$V12=5),EDATE($G12,6)&gt;DATE(YEAR(EDATE($G12,6)),MONTH(基本情報!$C$4),DAY(基本情報!$C$4)),$AI12&lt;DATE(YEAR(EDATE($G12,6))+1,MONTH(基本情報!$C$4),DAY(基本情報!$C$4)),
                               OR(AND($AF12=1,DATE(YEAR(EDATE($G12,6))+1,MONTH(基本情報!$C$4),DAY(基本情報!$C$4))&lt;=DATE(有給管理簿!$E$10,有給管理簿!$F$10,1)),
                                 AND($AE12=1,DATE(YEAR(EDATE($G12,6))+2,MONTH(基本情報!$C$4),DAY(基本情報!$C$4))&gt;DATE(有給管理簿!$E$10,有給管理簿!$F$10,1),有給管理簿!$E$10&lt;&gt;YEAR(EDATE($G12,6))+1)))),
                           HLOOKUP(1.5,付与日数一覧!$O$3:$W$8,2+$F12,1),
                           0),
               IF(OR(AND($J12=0,$H12&gt;0),
                      AND(IF(OR($V12=6,$V12=7),IF($G12&lt;DATE(YEAR($G12),MONTH($J12),DAY($J12)),
                                                                            DATE(YEAR($G12),MONTH($J12),DAY($J12)),
                                                                            DATE(YEAR($G12)+1,MONTH($J12),DAY($J12)))
                                                                              &gt;EOMONTH(DATE(有給管理簿!$E$10,有給管理簿!$F$10,1),0),FALSE)),
                       AND($V12&lt;&gt;3,$V12&lt;&gt;6,$V12&lt;&gt;7,EDATE($G12,6)
                                                                                   &gt;EOMONTH(DATE(有給管理簿!$E$10,IF(AND(基本情報!$C$3="法定",MONTH($J12)&lt;$K12),
                                                                                                                                                     有給管理簿!$F$10-1,有給管理簿!$F$10),1),0)))=TRUE,
                      $H12
                        -IF(ISERROR(MATCH($A12,有給管理簿!$A:$A,0))=TRUE,
                            0,
                            SUMIFS(INDIRECT("有給管理簿!R" &amp; MATCH($A12,有給管理簿!$A:$A,0) &amp; "C35:R" &amp; MATCH($A12,有給管理簿!$A:$A,0) &amp; "C2239",0),
                                有給管理簿!$AI$11:$CHC$11,"&gt;="&amp;$G12,
                                有給管理簿!$AI$11:$CHC$11,"&lt;="&amp;EOMONTH(DATE(有給管理簿!$E$10,有給管理簿!$F$10,1),0))),
                      IF(AND(IF(AND(基本情報!$C$3="一斉",基本情報!$C$7="-",MONTH(EDATE($G12,6))=12,DAY($G12)&gt;基本情報!$C$12,有給管理簿!$E$10&lt;YEAR(EDATE($G12,6))+2),
                                        DATE(有給管理簿!$E$10,MONTH(基本情報!$C$4),DAY(基本情報!$C$4)),
                                        $J12)
                                      &gt;EOMONTH(DATE(有給管理簿!$E$10,IF(AND(基本情報!$C$3="法定",MONTH($J12)&lt;$K12),有給管理簿!$F$10-1,有給管理簿!$F$10),1),0),
                               OR($V12=3,
                                 AND(AND(AND(基本情報!$C$3="一斉",基本情報!$C$7="-")=FALSE,EDATE($G12,6)&lt;$J12,$J12&lt;=EDATE($G12,12))=FALSE,
                                   YEAR($J12)&gt;YEAR(DATE(YEAR($G12),MONTH($G12)+6,DAY($G12)))
                                                         +IF(IF(基本情報!$C$12="末",FALSE,DATE(YEAR(EDATE($G12,6)),MONTH(EDATE($G12,6)),DAY(EDATE($G12,6)))&gt;DATE(YEAR(EDATE($G12,6)),12,基本情報!$C$12)),1,0)
                                                         -IF(AND(OR($V12=6,$V12=7),YEAR($G12)&lt;YEAR(EDATE($G12,6))),1,0))),
                               AND(OR(基本情報!$C$3="法定", AND(基本情報!$C$3="一斉",EDATE($G12,6)=$J12)),$K12&lt;MONTH($J12))=FALSE),
                          IF(ISERROR(MATCH(有給管理簿!$E$10-1,$AQ$1:$BN$1,0))=TRUE,
                              0,
                              INDEX($AQ$1:$BN12,ROW(),MATCH(有給管理簿!$E$10-1,$AQ$1:$BN$1,0))
                                -IF(AND(基本情報!$C$3="一斉",基本情報!$C$7="-",$J12&lt;DATE(YEAR($J12),MONTH(基本情報!$C$4),DAY(基本情報!$C$4)),AND($AF12&lt;&gt;2,$AF12&lt;&gt;3,$AF12&lt;&gt;4)),
                                    HLOOKUP($I12,付与日数一覧!$O$3:$W$8,2+$F12,1),
                                    0)
                                +IF(AND($Y12&lt;&gt;"-",$Y12&lt;&gt;5,MONTH(基本情報!$C$4)&gt;MONTH(EDATE($G12,6)))=TRUE,
                                    0,
                                    INDEX($AQ$1:$BN12,ROW(),MATCH(有給管理簿!$E$10-1,$AQ$1:$BN$1,0)+1))
                                -$S12),
                          IF(AND(OR($AF12=2,$AE12=2),IF(EDATE($G12,6)&lt;DATE(YEAR(EDATE($G12,6)),MONTH(基本情報!$C$4),DAY(基本情報!$C$4)),
                                                      EOMONTH(DATE(YEAR(EDATE($G12,6)),MONTH(基本情報!$C$4),DAY(基本情報!$C$4)),-1),
                                                      EOMONTH(DATE(YEAR(EDATE($G12,6))+1,MONTH(基本情報!$C$4),DAY(基本情報!$C$4)),-1))
                                                        &gt;DATE(有給管理簿!$E$10,有給管理簿!$F$10,1)),0,INDEX($AQ$1:$BN12,ROW(),MATCH(有給管理簿!$E$10,$AQ$1:$BN$1,0)))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&lt;DATE(YEAR($J12),MONTH(基本情報!$C$4),DAY(基本情報!$C$4)),
                                  AND($AF12&lt;&gt;2,$AF12&lt;&gt;3,$AF12&lt;&gt;4,$AE12&lt;&gt;2,$AE12&lt;&gt;3,$AE12&lt;&gt;4)),
                                HLOOKUP($I12,付与日数一覧!$O$3:$W$8,2+$F12,1),
                                0)
                            +IF(AND($Y12&lt;&gt;"-",$Y12&lt;&gt;5,
                                     EDATE($G12,6)&lt;EOMONTH(DATE(有給管理簿!$E$10,有給管理簿!$F$10,1),0),
                                     AND(基本情報!$C$3="一斉",基本情報!$C$7="-",
                                       DATE(YEAR($G12),MONTH($G12)+6,DAY($G12))
                                         =DATE(YEAR(EDATE($G12,6)),MONTH(基本情報!$C$4),DAY(基本情報!$C$4))))=TRUE,
                                0,
                                INDEX($AQ$1:$BN12,ROW(),MATCH(有給管理簿!$E$10,$AQ$1:$BN$1,0)+1))
                            -$S12)))))</f>
        <v>#N/A</v>
      </c>
      <c r="P12" s="57" t="e">
        <f>IF($AF12 = 4,
       0,
       IF($AF12 = 3,
           DATE(YEAR($G12),MONTH($G12)+6,DAY($G12)),
           IF($AF12 = 2,
               DATE(YEAR(DATE(YEAR($G12)+IF(IF(基本情報!$C$12="末",FALSE,DATE(YEAR(EDATE($G12,6)),MONTH(EDATE($G12,6)),DAY(EDATE($G12,6)))&gt;DATE(YEAR(EDATE($G12,6)),12,基本情報!$C$12)),1,0),
                 MONTH($G12)+6,DAY($G12))),MONTH(基本情報!$C$4),DAY(基本情報!$C$4)),
               IF($AF12 = 1,
                   0,
                   $J12))))</f>
        <v>#N/A</v>
      </c>
      <c r="Q12" s="50" t="e">
        <f>IF($P12=0,
       "-",
       IF(基本情報!$C$12="末",
           MONTH($P12),
           IF(DAY($P12)&lt;=基本情報!$C$12,
               MONTH($P12),
               IF(MONTH($P12)+1=13,1,MONTH($P12)+1))))</f>
        <v>#N/A</v>
      </c>
      <c r="R12" s="50" t="e">
        <f>INDEX($AQ$1:$BN12,ROW(),MATCH(有給管理簿!$E$10,$AQ$1:$BN$1,0))</f>
        <v>#N/A</v>
      </c>
      <c r="S12" s="19" t="e">
        <f ca="1">IF(ISERROR(MATCH($A12,有給管理簿!$A:$A,0))=TRUE,
       0,
       SUMIFS(INDIRECT("有給管理簿!R" &amp; MATCH($A12,有給管理簿!$A:$A,0) &amp; "C35:R" &amp; MATCH($A12,有給管理簿!$A:$A,0) &amp; "C2239",0),
           有給管理簿!$AI$11:$CHC$11,"&gt;="&amp;IF(AND($AA12=0,EOMONTH(DATE(有給管理簿!$E$10,有給管理簿!$F$10,1),0)&gt;$J12),$J12,$AA12),
           有給管理簿!$AI$11:$CHC$11,"&lt;="&amp;EOMONTH(DATE(有給管理簿!$E$10,有給管理簿!$F$10,1),0))
         -IF(AND(基本情報!$C$3="一斉",基本情報!$C$7="-",$AA12&lt;=$AI12,
                 EDATE($G12,6)&gt;DATE(YEAR(EDATE($G12,6)),MONTH(基本情報!$C$4),DAY(基本情報!$C$4)),
                 IF($J12&gt;$AB12,YEAR($J12)-1,YEAR($J12))=YEAR(EDATE($G12,6))+1,
                 EOMONTH(DATE(有給管理簿!$E$10,有給管理簿!$F$10,1),0)&gt;IF($J12&gt;$AB12,DATE(YEAR($J12)-1,MONTH($J12),DAY($J12)),$J12)),
               SUMIFS(INDIRECT("有給管理簿!R" &amp; MATCH($A12,有給管理簿!$A:$A,0) &amp; "C35:R" &amp; MATCH($A12,有給管理簿!$A:$A,0) &amp; "C2239",0),
                   有給管理簿!$AI$11:$CHC$11,"&gt;="&amp;EDATE($G12,6),
                   有給管理簿!$AI$11:$CHC$11,"&lt;="&amp;IF($J12&gt;$AB12,DATE(YEAR($J12)-1,MONTH($J12),DAY($J12)),$J12)-1),
               0))</f>
        <v>#N/A</v>
      </c>
      <c r="T12" s="19">
        <f ca="1">IF(ISERROR(MATCH($A12,有給管理簿!$A:$A,0))=TRUE,
       0,
       SUMIFS(INDIRECT("有給管理簿!R" &amp; MATCH($A12,有給管理簿!$A:$A,0) &amp; "C35:R" &amp; MATCH($A12,有給管理簿!$A:$A,0) &amp; "C2239",0),
           有給管理簿!$AI$11:$CHC$11,"&gt;="&amp;IF(AND($AA12=0,EOMONTH(DATE(有給管理簿!$E$10,有給管理簿!$F$10,1),0)&gt;$J12),$J12,$AA12),
           有給管理簿!$AI$11:$CHC$11,"&lt;="&amp;EOMONTH(DATE(有給管理簿!$E$10,有給管理簿!$F$10,1),0)))</f>
        <v>0</v>
      </c>
      <c r="U12" s="19" t="e">
        <f ca="1">IF(HLOOKUP($I12,付与日数一覧!$O$3:$W$8,2+$F12,1)&lt;IF(基本情報!$C$10=TRUE,
                                                                                        IF($L12&lt;$S12,0,$L12-$S12),
                                                                                        IF(SUM($L12,$N12)&lt;$S12,0,SUM($L12,$N12)-$S12)),
    HLOOKUP($I12,付与日数一覧!$O$3:$W$8,2+$F12,1),
    IF(基本情報!$C$10=TRUE,
      IF($L12&lt;$S12,0,$L12-$S12),
      IF(SUM($L12,$N12)&lt;$S12,0,SUM($L12,$N12)-$S12)))</f>
        <v>#N/A</v>
      </c>
      <c r="V12" s="50">
        <f>IF($F12&gt;0,
       1,
       IF(基本情報!$C$3="法定",
           IF($H12&gt;=10,3,IF(AND(0&lt;$H12,$H12&lt;10)=TRUE,2,1)),
           IF(AND(基本情報!$C$7&lt;&gt;"-",基本情報!$C$7&gt;0)=FALSE,
               IF($H12&gt;0,5,4),
               IF($H12&gt;0,7,6))))</f>
        <v>1</v>
      </c>
      <c r="W12" s="57" t="e">
        <f>IF($AF12 = 4,
       0,
       IF($AF12 = 3,
           IF(EOMONTH(EDATE($G12,6),-1)&gt;DATE(有給管理簿!$E$10,有給管理簿!$F$10,DAY($G12)),
               0,
               EDATE($G12,6)),
           IF($AF12 = 2,
               IF(EOMONTH(DATE(YEAR(EDATE($G12,6)),MONTH(基本情報!$C$4),DAY(基本情報!$C$4)),-1)&gt;DATE(有給管理簿!$E$10,有給管理簿!$F$10,DAY(基本情報!$C$4)),
                   0,
                   DATE(YEAR(EDATE($G12,6))+IF(IF(基本情報!$C$12="末",FALSE,DATE(YEAR(EDATE($G12,6)),MONTH(EDATE($G12,6)),DAY(EDATE($G12,6)))&gt;DATE(YEAR(EDATE($G12,6)),12,基本情報!$C$12)),1,0),
                     MONTH(基本情報!$C$4),DAY(基本情報!$C$4))),
               IF($AF12 = 1,
                   IF(AND($V12&lt;&gt;4,$V12&lt;&gt;5),
                       IF($J12=0,0,IF(EDATE($J12,-12)&lt;=$G12,
                                                 0,
                                                 IF($J12-1&lt;DATE(有給管理簿!$E$10,有給管理簿!$F$10,DAY($J12)),
                                                     0,
                                                     EDATE($J12,-12)))),
                       IF($AE12 = 4,
                           0,
                           IF($AE12 = 3,
                               IF(EOMONTH(EDATE(EDATE($G12,6),12)-1,0)&lt;DATE(有給管理簿!$E$10,有給管理簿!$F$10,DAY($G12)),
                                   0,
                                   EDATE($G12,6)),
                               IF($AE12 = 2,
                                   IF(EOMONTH(EDATE(DATE(YEAR(EDATE($G12,6)),MONTH(基本情報!$C$4),DAY(基本情報!$C$4)),12)-1,0)&gt;DATE(有給管理簿!$E$10,有給管理簿!$F$10,DAY(基本情報!$C$4)),
                                       0,
                                       DATE(YEAR(EDATE($G12,6)),MONTH(基本情報!$C$4),DAY(基本情報!$C$4))),
                                   IF($AE12 = 1,
                                       0,
                                       IF($J12=0,0,IF(EDATE($J12,-12)&lt;=EDATE($G12,6),IF($J12=EDATE($G12,6),0,EDATE($G12,6)),EDATE($J12,-12)))))))),
                   IF($AE12 = 4,
                       IF($J12&gt;DATE(有給管理簿!$E$10,有給管理簿!$F$10,DAY(基本情報!$C$4)),
                           0,
                           $J12),
                       IF($AE12 = 3,
                           IF(EOMONTH(DATE(YEAR($G12)+1,MONTH($G12)+6,DAY($G12)-1),0)&lt;DATE(有給管理簿!$E$10,有給管理簿!$F$10,DAY($G12)),
                               IF($J12&gt;DATE(有給管理簿!$E$10,有給管理簿!$F$10,1),
                                   0,
                                   $J12),
                               EDATE($G12,6)),
                           IF($AE12 = 2,
                               IF($J12-1&lt;DATE(有給管理簿!$E$10,有給管理簿!$F$10,DAY(基本情報!$C$4)),
                                   $J12,
                                   IF($J12=0,0,EDATE($J12,-12))),
                               IF($AE12 = 1,
                                   IF(EOMONTH($J12,-1)&gt;DATE(有給管理簿!$E$10,有給管理簿!$F$10,DAY($J12)),
                                       0,
                                       IF($J12&gt;IF(基本情報!$C$12="末",EOMONTH(DATE(有給管理簿!$E$10,有給管理簿!$F$10,1),0),DATE(有給管理簿!$E$10,有給管理簿!$F$10,基本情報!$C$12)),0,$J12)),
                                   IF(AND(OR($V12=4,$V12=5),
                                         AND(MONTH(EDATE($G12,6))=MONTH(基本情報!$C$4),DAY($G12)=DAY(基本情報!$C$4))=FALSE)=TRUE,
                                       IF(IF(DATE(YEAR(EDATE($G12,6)),MONTH(基本情報!$C$4),DAY(基本情報!$C$4))
                                             &gt;EDATE($G12,6),
                                               DATE(YEAR(EDATE($G12,6))+1,MONTH(基本情報!$C$4),DAY(基本情報!$C$4))-1,
                                               DATE(YEAR(EDATE($G12,6))+2,MONTH(基本情報!$C$4),DAY(基本情報!$C$4))-1)
                                         &gt;DATE(有給管理簿!$E$10,有給管理簿!$F$10,DAY(基本情報!$C$4)),
                                           IF(YEAR(EDATE($G12,6))&lt;=有給管理簿!$E$10,EDATE($G12,6),0),
                                           IF($J12&gt;DATE(有給管理簿!$E$10,有給管理簿!$F$10,DAY($J12)),
                                               IF(DATE(YEAR($J12)-1,MONTH($J12),DAY($J12))&lt;$G12,
                                                   0,
                                                   DATE(YEAR($J12)-1,MONTH($J12),DAY($J12))),
                                               $J12)),
                                       IF($J12&gt;DATE(有給管理簿!$E$10,IF(AND(基本情報!$C$3="法定",OR(MONTH($J12)&lt;$K12,AND(MONTH($J12)=12,$K12=1))),
                                                                                                     有給管理簿!$F$10-1,有給管理簿!$F$10),DAY($J12)),
                                          IF(DATE(YEAR($J12)-1,MONTH($J12),DAY($J12))&lt;$G12,
                                               0,
                                               IF(AND($V12&lt;&gt;3,$V12&lt;&gt;6,$V12&lt;&gt;7,DATE(YEAR($J12)-1,MONTH($J12),DAY($J12))&lt;EDATE($G12,6)),
                                                   EDATE($G12,6),
                                                   DATE(YEAR($J12)-1,MONTH($J12),DAY($J12)))),
                                           $J12))))))))))</f>
        <v>#N/A</v>
      </c>
      <c r="X12" s="57" t="e">
        <f>IF($AF12 = 4,
       0,
       IF($AF12 = 3,
           IF(EOMONTH(EDATE($G12,6),-1)&gt;DATE(有給管理簿!$E$10,有給管理簿!$F$10,DAY($G12)),
               0,
               EDATE(EDATE($G12,6),12)-1),
           IF($AF12 = 2,
               IF(EOMONTH(DATE(YEAR(EDATE($G12,6)),MONTH(基本情報!$C$4),DAY(基本情報!$C$4)),-1)&gt;DATE(有給管理簿!$E$10,有給管理簿!$F$10,DAY(基本情報!$C$4)),
                   0,
                   EDATE(DATE(YEAR(EDATE($G12,6))+IF(IF(基本情報!$C$12="末",FALSE,DATE(YEAR(EDATE($G12,6)),MONTH(EDATE($G12,6)),DAY(EDATE($G12,6)))&gt;DATE(YEAR(EDATE($G12,6)),12,基本情報!$C$12)),1,0),
                     MONTH(基本情報!$C$4),DAY(基本情報!$C$4)),12)-1),
               IF($AF12 = 1,
                   IF(AND($V12&lt;&gt;4,$V12&lt;&gt;5),
                       IF($J12=0,0,IF(EDATE($J12,-12)&lt;=$G12,
                                                 0,
                                                 IF($J12-1&lt;DATE(有給管理簿!$E$10,有給管理簿!$F$10,DAY($J12)),
                                                     0,
                                                     $J12-1))),
                       IF($AE12 = 4,
                           0,
                           IF($AE12 = 3,
                               IF(EOMONTH(EDATE(EDATE($G12,6),12)-1,0)&lt;DATE(有給管理簿!$E$10,有給管理簿!$F$10,DAY($G12)),
                                   0,
                                   EDATE(EDATE($G12,6),12)-1),
                               IF($AE12 = 2,
                                   IF(EOMONTH(EDATE(DATE(YEAR(EDATE($G12,6)),MONTH(基本情報!$C$4),DAY(基本情報!$C$4)),12)-1,0)&gt;DATE(有給管理簿!$E$10,有給管理簿!$F$10,DAY(基本情報!$C$4)),
                                       0,
                                       EDATE(DATE(YEAR(EDATE($G12,6)),MONTH(基本情報!$C$4),DAY(基本情報!$C$4)),12)-1),
                                   IF($AE12 = 1,
                                       0,
                                       IF($J12-1&lt;=EDATE($G12,18)-1,IF(EDATE($J12,12)-1=EDATE($G12,18)-1,0,EDATE($G12,18)-1),$J12-1)))))),
                   IF($AE12 = 4,
                       IF($J12&gt;DATE(有給管理簿!$E$10,有給管理簿!$F$10,1),
                           0,
                           EDATE($J12,12)-1),
                       IF($AE12 = 3,
                           IF(EOMONTH(DATE(YEAR($G12)+1,MONTH($G12)+6,DAY($G12)-1),0)&lt;DATE(有給管理簿!$E$10,有給管理簿!$F$10,DAY($G12)),
                               IF($J12&gt;DATE(有給管理簿!$E$10,有給管理簿!$F$10,1),
                                   0,
                                   EDATE($J12,12)-1),
                               EDATE(EDATE($G12,6),12)-1),
                           IF($AE12 = 2,
                               IF($J12-1&lt;DATE(有給管理簿!$E$10,有給管理簿!$F$10,DAY(基本情報!$C$4)),
                                   EDATE($J12,12)-1,
                                   $J12-1),
                               IF($AE12 = 1,
                                   IF(EOMONTH($J12,-1)&gt;DATE(有給管理簿!$E$10,有給管理簿!$F$10,DAY($J12)),
                                       0,
                                       IF(EDATE($J12,12)-1&gt;IF(基本情報!$C$12="末",EOMONTH(DATE(有給管理簿!$E$10,有給管理簿!$F$10,1),12)-1,EDATE(DATE(有給管理簿!$E$10,有給管理簿!$F$10,基本情報!$C$12),12)-1),0,EDATE($J12,12)-1)),
                                   IF($W12=0,
                                       0,
                                       IF(AND(OR($V12=4,$V12=5),
                                              IF(ISERROR(MATCH(有給管理簿!$E$10+1,$BQ$1:$CM$1,0)),0,INDEX($BQ$1:$CM12,ROW(),MATCH(有給管理簿!$E$10+1,$BQ$1:$CM$1,0)))=0,
                                              AND(MONTH(EDATE($G12,6))=MONTH(基本情報!$C$4),DAY($G12)=DAY(基本情報!$C$4))=FALSE)=TRUE,
                                           IF(DATE(YEAR(EDATE($G12,6)),MONTH(基本情報!$C$4),DAY(基本情報!$C$4))
                                               &gt;EDATE($G12,6),
                                               IF($W12&lt;DATE(YEAR(EDATE($G12,6))+1,MONTH(基本情報!$C$4),DAY(基本情報!$C$4))-1,
                                                   DATE(YEAR(EDATE($G12,6))+1,MONTH(基本情報!$C$4),DAY(基本情報!$C$4))-1,
                                                   DATE(YEAR($W12),MONTH($W12)+12,DAY($W12))-1),
                                               IF($W12&lt;DATE(YEAR(EDATE($G12,6))+2,MONTH(基本情報!$C$4),DAY(基本情報!$C$4))-1,
                                                   DATE(YEAR(EDATE($G12,6))+2,MONTH(基本情報!$C$4),DAY(基本情報!$C$4))-1,
                                                   DATE(YEAR($W12),MONTH($W12)+12,DAY($W12))-1)),
                                           DATE(YEAR($W12),MONTH($W12)+12,DAY($W12))-1))))))))))</f>
        <v>#N/A</v>
      </c>
      <c r="Y12" s="58" t="e">
        <f>IF(OR($L12&lt;10,
           $W12=0,
           AND($I12&lt;=0.5,有給管理簿!$F$10&lt;$K12),
           $G12&gt;DATE(有給管理簿!$E$10,有給管理簿!$F$10,1),
           AND($W12=DATE(YEAR($G12),MONTH($G12)+6,DAY($G12)),$W12&gt;EOMONTH(DATE(有給管理簿!$E$10,有給管理簿!$F$10,1),0)),
           OR(AND($F12=3,$I12&lt;5.5),AND($F12=4,$I12&lt;3.5))),
    "-",
    IF(DATEDIF($W12,$X12+1,"m")&gt;12,
        IF(DATEDIF($W12,$X12+1,"m")/12*5-INT(DATEDIF($W12,$X12+1,"m")/12*5)&gt;0.5,
          INT(DATEDIF($W12,$X12+1,"m")/12*5)+1,
          INT(DATEDIF($W12,$X12+1,"m")/12*5)+0.5),
        5))</f>
        <v>#N/A</v>
      </c>
      <c r="Z12" s="57">
        <f t="shared" si="0"/>
        <v>46183</v>
      </c>
      <c r="AA12" s="57" t="e">
        <f>IF($AF12 = 4,
       0,
       IF($AF12 = 3,
           IF(EOMONTH(EDATE($G12,6),-1)&gt;DATE(有給管理簿!$E$10,有給管理簿!$F$10,DAY($G12)),
               0,
               EDATE($G12,6)),
           IF($AF12 = 2,
               IF(EOMONTH(DATE(YEAR(EDATE($G12,6)),MONTH(基本情報!$C$4),DAY(基本情報!$C$4)),-1)&gt;DATE(有給管理簿!$E$10,有給管理簿!$F$10,DAY(基本情報!$C$4)),
                   0,
                   DATE(YEAR(EDATE($G12,6))+IF(IF(基本情報!$C$12="末",FALSE,DATE(YEAR(EDATE($G12,6)),MONTH(EDATE($G12,6)),DAY(EDATE($G12,6)))&gt;DATE(YEAR(EDATE($G12,6)),12,基本情報!$C$12)),1,0),
                     MONTH(基本情報!$C$4),DAY(基本情報!$C$4))),
               IF($AF12 = 1,
                   IF(AND($V12&lt;&gt;4,$V12&lt;&gt;5),
                       IF($J12=0,0,IF(EDATE($J12,-12)&lt;=$G12,
                                                 0,
                                                 IF($J12-1&lt;DATE(有給管理簿!$E$10,有給管理簿!$F$10,DAY($J12)),
                                                     $J12,
                                                     EDATE($J12,-12)))),
                       IF($AE12 = 4,
                           0,
                           IF($AE12 = 3,
                               IF(EOMONTH(EDATE(EDATE($G12,6),12)-1,0)&lt;DATE(有給管理簿!$E$10,有給管理簿!$F$10,DAY($G12)),
                                   0,
                                   EDATE($G12,6)),
                               IF($AE12 = 2,
                                   IF(EOMONTH(EDATE(DATE(YEAR(EDATE($G12,6)),MONTH(基本情報!$C$4),DAY(基本情報!$C$4)),12)-1,0)&gt;DATE(有給管理簿!$E$10,有給管理簿!$F$10,DAY(基本情報!$C$4)),
                                       0,
                                       DATE(YEAR(EDATE($G12,6)),MONTH(基本情報!$C$4),DAY(基本情報!$C$4))),
                                   IF($AE12 = 1,
                                       0,
                                       IF($J12=0,0,IF(EDATE($J12,-12)&lt;=EDATE($G12,6),IF($J12=EDATE($G12,6),0,EDATE($G12,6)),EDATE($J12,-12)))))))),
                   IF($AE12 = 4,
                       IF($J12&gt;DATE(有給管理簿!$E$10,有給管理簿!$F$10,DAY(基本情報!$C$4)),
                           0,
                           $J12),
                       IF($AE12 = 3,
                           IF(EOMONTH(DATE(YEAR($G12)+1,MONTH($G12)+6,DAY($G12)-1),0)&lt;DATE(有給管理簿!$E$10,有給管理簿!$F$10,DAY($G12)),
                               IF($J12&gt;DATE(有給管理簿!$E$10,有給管理簿!$F$10,1),
                                   0,
                                   $J12),
                               EDATE($G12,6)),
                           IF($AE12 = 2,
                               IF($J12-1&lt;DATE(有給管理簿!$E$10,有給管理簿!$F$10,DAY(基本情報!$C$4)),
                                   $J12,
                                   IF($J12=0,0,EDATE($J12,-12))),
                               IF($AE12 = 1,
                                   IF(EOMONTH($J12,-1)&gt;DATE(有給管理簿!$E$10,有給管理簿!$F$10,DAY($J12)),
                                       EDATE($J12,-12),
                                       IF($J12&gt;IF(基本情報!$C$12="末",EOMONTH(DATE(有給管理簿!$E$10,有給管理簿!$F$10,1),0),DATE(有給管理簿!$E$10,有給管理簿!$F$10,基本情報!$C$12)),0,$J12)),
                                   IF($W12=0,
                                       0,
                                       IF(AND($H12&gt;0,
                                              $W12=$G12,
                                              $W12&lt;=EOMONTH(DATE(有給管理簿!$E$10,有給管理簿!$F$10,1),0))=TRUE,
                                           $G12,
                                           IF(AND($J12=0,$H12&gt;0),
                                               $G12,
                                               IF(AND(基本情報!$C$3="法定",
                                                      IF(ISNUMBER($K12),EOMONTH(DATE(有給管理簿!$E$10,有給管理簿!$F$10,1),0)&lt;DATE(YEAR($J12),$K12,1),FALSE),
                                                      IF(ISNUMBER($K12),IF(MONTH($W12)&lt;$K12,TRUE,FALSE),FALSE),
                                                     YEAR($J12)=YEAR($W12)),
                                                   DATE(YEAR($W12)-1,MONTH($W12),DAY($W12)),
                                                   IF($W12&gt;EOMONTH(DATE(有給管理簿!$E$10,有給管理簿!$F$10,1),0),0,$W12)))))))))))))</f>
        <v>#N/A</v>
      </c>
      <c r="AB12" s="57" t="e">
        <f>0+(IF($AF12 = 4,
       0,
       IF($AF12 = 3,
           IF(EOMONTH(EDATE($G12,6),-1)&gt;DATE(有給管理簿!$E$10,有給管理簿!$F$10,DAY($G12)),
               0,
               EDATE(EDATE($G12,6),12)-1),
           IF($AF12 = 2,
               IF(EOMONTH(DATE(YEAR(EDATE($G12,6)),MONTH(基本情報!$C$4),DAY(基本情報!$C$4)),-1)&gt;DATE(有給管理簿!$E$10,有給管理簿!$F$10,DAY(基本情報!$C$4)),
                   0,
                   EDATE(DATE(YEAR(EDATE($G12,6))+IF(IF(基本情報!$C$12="末",FALSE,DATE(YEAR(EDATE($G12,6)),MONTH(EDATE($G12,6)),DAY(EDATE($G12,6)))&gt;DATE(YEAR(EDATE($G12,6)),12,基本情報!$C$12)),1,0),
                     MONTH(基本情報!$C$4),DAY(基本情報!$C$4)),12)-1),
               IF($AF12 = 1,
                   IF(AND($V12&lt;&gt;4,$V12&lt;&gt;5),
                       IF($J12=0,0,IF(EDATE($J12,-12)&lt;=$G12,
                                                 0,
                                                 IF($J12-1&lt;DATE(有給管理簿!$E$10,有給管理簿!$F$10,DAY($J12)),
                                                     EDATE($J12,12)-1,
                                                     $J12-1))),
                       IF($AE12 = 4,
                           0,
                           IF($AE12 = 3,
                               IF(EOMONTH(EDATE(EDATE($G12,6),12)-1,0)&lt;DATE(有給管理簿!$E$10,有給管理簿!$F$10,DAY($G12)),
                                   0,
                                   EDATE(EDATE($G12,6),12)-1),
                               IF($AE12 = 2,
                                   IF(EOMONTH(EDATE(DATE(YEAR(EDATE($G12,6)),MONTH(基本情報!$C$4),DAY(基本情報!$C$4)),12)-1,0)&gt;DATE(有給管理簿!$E$10,有給管理簿!$F$10,DAY(基本情報!$C$4)),
                                       0,
                                       EDATE(DATE(YEAR(EDATE($G12,6)),MONTH(基本情報!$C$4),DAY(基本情報!$C$4)),12)-1),
                                   IF($AE12 = 1,
                                       0,
                                       IF($J12-1&lt;=EDATE($G12,18)-1,IF(EDATE($J12,12)-1=EDATE($G12,18)-1,0,EDATE($G12,18)-1),$J12-1)))))),
                   IF($AE12 = 4,
                       IF($J12&gt;DATE(有給管理簿!$E$10,有給管理簿!$F$10,DAY(基本情報!$C$4)),
                           0,
                           EDATE($J12,12)-1),
                       IF($AE12 = 3,
                           IF(EOMONTH(DATE(YEAR($G12)+1,MONTH($G12)+6,DAY($G12)-1),0)&lt;DATE(有給管理簿!$E$10,有給管理簿!$F$10,DAY($G12)),
                               IF($J12&gt;DATE(有給管理簿!$E$10,有給管理簿!$F$10,1),
                                   0,
                                   EDATE($J12,12)-1),
                               EDATE(EDATE($G12,6),12)-1),
                           IF($AE12 = 2,
                               IF($J12-1&lt;DATE(有給管理簿!$E$10,有給管理簿!$F$10,DAY(基本情報!$C$4)),
                                   EDATE($J12,12)-1,
                                   $J12-1),
                               IF($AE12 = 1,
                                   IF(EOMONTH($J12,-1)&gt;DATE(有給管理簿!$E$10,有給管理簿!$F$10,DAY($J12)),
                                       $J12-1,
                                       IF(EDATE($J12,12)-1&gt;IF(基本情報!$C$12="末",EOMONTH(DATE(有給管理簿!$E$10,有給管理簿!$F$10,1),12)-1,EDATE(DATE(有給管理簿!$E$10,有給管理簿!$F$10,基本情報!$C$12),12)-1),0,EDATE($J12,12)-1)),
                                   IF($X12=0,
                                       0,
                                       IF(AND($J12=0,$H12&gt;0),
                                           EOMONTH(DATE(有給管理簿!$E$10,有給管理簿!$F$10,1),0),
                                           IF(AND(基本情報!$C$3="法定",
                                                  IF(ISNUMBER($K12),EOMONTH(DATE(有給管理簿!$E$10,有給管理簿!$F$10,1),0)&lt;DATE(YEAR($J12),$K12,1),FALSE),
                                                  IF(ISNUMBER($K12),MONTH($W12)&lt;$K12,FALSE),
                                                  YEAR($J12)=YEAR($W12)),
                                               DATE(YEAR($X12)-1,MONTH($X12),DAY($X12)),
                                               IF($W12&gt;EOMONTH(DATE(有給管理簿!$E$10,有給管理簿!$F$10,1),0),0,$X12)))))))))))))</f>
        <v>#N/A</v>
      </c>
      <c r="AC12" s="50" t="e">
        <f ca="1">IF($Y12="-",
       "-",
       IF($Y12&lt;=IF(AND($AI12&lt;&gt;"-",$AI12&gt;0),
                              IF(AND($W12&lt;=$AI12,$AI12&lt;=$X12),
                                  SUMIFS(INDIRECT("有給管理簿!R"&amp;MATCH($A12,有給管理簿!$A:$A,0)&amp;"C35:R"&amp;MATCH($A12,有給管理簿!$A:$A,0)&amp;"C2239",0),
                                      有給管理簿!$AI$11:$CHC$11,"&gt;="&amp;$AL12,
                                      有給管理簿!$AI$11:$CHC$11,"&lt;="&amp;EOMONTH(DATE(有給管理簿!$E$10,有給管理簿!$F$10,1),0)),
                                  SUMIFS(INDIRECT("有給管理簿!R"&amp;MATCH($A12,有給管理簿!$A:$A,0)&amp;"C35:R"&amp;MATCH($A12,有給管理簿!$A:$A,0)&amp;"C2239",0),
                                      有給管理簿!$AI$11:$CHC$11,"&gt;="&amp;$AA12,
                                      有給管理簿!$AI$11:$CHC$11,"&lt;="&amp;EOMONTH(DATE(有給管理簿!$E$10,有給管理簿!$F$10,1),0))),
                              SUMIFS(INDIRECT("有給管理簿!R"&amp;MATCH($A12,有給管理簿!$A:$A,0)&amp;"C35:R"&amp;MATCH($A12,有給管理簿!$A:$A,0)&amp;"C2239",0),
                                  有給管理簿!$AI$11:$CHC$11,"&gt;="&amp;$AA12,
                                  有給管理簿!$AI$11:$CHC$11,"&lt;="&amp;EOMONTH(DATE(有給管理簿!$E$10,有給管理簿!$F$10,1),0))),
           "OK",
           $Y12 - IF(AND($AI12&lt;&gt;"-",$AI12&gt;0),
                           IF(AND($W12&lt;=$AI12,$AI12&lt;=$X12),
                               SUMIFS(INDIRECT("有給管理簿!R"&amp;MATCH($A12,有給管理簿!$A:$A,0)&amp;"C35:R"&amp;MATCH($A12,有給管理簿!$A:$A,0)&amp;"C2239",0),
                                   有給管理簿!$AI$11:$CHC$11,"&gt;="&amp;$AL12,
                                   有給管理簿!$AI$11:$CHC$11,"&lt;="&amp;EOMONTH(DATE(有給管理簿!$E$10,有給管理簿!$F$10,1),0)),
                               SUMIFS(INDIRECT("有給管理簿!R"&amp;MATCH($A12,有給管理簿!$A:$A,0)&amp;"C35:R"&amp;MATCH($A12,有給管理簿!$A:$A,0)&amp;"C2239",0),
                                   有給管理簿!$AI$11:$CHC$11,"&gt;="&amp;$AA12,
                                   有給管理簿!$AI$11:$CHC$11,"&lt;="&amp;EOMONTH(DATE(有給管理簿!$E$10,有給管理簿!$F$10,1),0))),
                           SUMIFS(INDIRECT("有給管理簿!R"&amp;MATCH($A12,有給管理簿!$A:$A,0)&amp;"C35:R"&amp;MATCH($A12,有給管理簿!$A:$A,0)&amp;"C2239",0),
                               有給管理簿!$AI$11:$CHC$11,"&gt;="&amp;$AA12,
                               有給管理簿!$AI$11:$CHC$11,"&lt;="&amp;EOMONTH(DATE(有給管理簿!$E$10,有給管理簿!$F$10,1),0)))))</f>
        <v>#N/A</v>
      </c>
      <c r="AE12" s="19">
        <f>IF(ISERROR(INDEX($BQ12:$CN12,1,MATCH(有給管理簿!$E$10-1,社員情報!$BQ$1:$CN$1,0))),"",INDEX($BQ12:$CN12,1,MATCH(有給管理簿!$E$10-1,$BQ$1:$CN$1,0)))</f>
        <v>0</v>
      </c>
      <c r="AF12" s="19" t="e">
        <f>INDEX($BQ12:$CN12,1,MATCH(有給管理簿!$E$10,$BQ$1:$CN$1,0))</f>
        <v>#N/A</v>
      </c>
      <c r="AI12" s="30" t="s">
        <v>201</v>
      </c>
      <c r="AJ12" s="19" t="s">
        <v>201</v>
      </c>
      <c r="AK12" s="19" t="s">
        <v>201</v>
      </c>
      <c r="AL12" s="30">
        <f>IF($AI12="-",
       0,
       IF(AND($V12&lt;&gt;3,$AI12&lt;EDATE($G12,6))=TRUE,
           IF(AND(基本情報!$C$3="一斉",基本情報!$C$7="-"),
               $AI12,
               IF(OR($V12=6,$V12=7),
                       IF(AND(DATE(YEAR($G12),MONTH(基本情報!$C$4),DAY(基本情報!$C$4))&lt;=$G12,
                             $G12&lt;DATE(YEAR($G12),MONTH(基本情報!$C$7),DAY(基本情報!$C$7))),
                           DATE(YEAR($G12),MONTH(基本情報!$C$7),DAY(基本情報!$C$7)),
                           DATE(YEAR($G12),MONTH(基本情報!$C$4),DAY(基本情報!$C$4))),
                   EDATE($G12,6))),
           $AI12))</f>
        <v>0</v>
      </c>
      <c r="AM12" s="30">
        <f>IF($AI12="-",
    0,
    IF(AND(基本情報!$C$3="一斉",基本情報!$C$7="-",$AI12&lt;EDATE($G12,6)),
        EDATE($G12,6),
        IF(OR($V12=4,$V12=5)=TRUE,
            IF(DATE(YEAR(EDATE($G12,6)),MONTH(基本情報!$C$4),DAY(基本情報!$C$4))
              &gt;EDATE($G12,6),
                IF(OR($W12&lt;DATE(YEAR(EDATE($G12,6))+1,MONTH(基本情報!$C$4),DAY(基本情報!$C$4))-1,YEAR($AI12)=YEAR(EDATE($G12,6))),
                    DATE(YEAR(EDATE($G12,6))+1,MONTH(基本情報!$C$4),DAY(基本情報!$C$4))-1,
                    IF($AI12&gt;=DATE(YEAR($AI12),MONTH($Z12),DAY($Z12)),
                        DATE(YEAR($AI12)+1,MONTH($Z12),DAY($Z12))-1,
                        DATE(YEAR($AI12),MONTH($Z12),DAY($Z12))-1)),
                IF($W12&lt;DATE(YEAR(EDATE($G12,6))+2,MONTH(基本情報!$C$4),DAY(基本情報!$C$4))-1,
                    DATE(YEAR(EDATE($G12,6))+2,MONTH(基本情報!$C$4),DAY(基本情報!$C$4))-1,
                    IF($AI12&gt;=DATE(YEAR($AI12),MONTH($Z12),DAY($Z12)),
                        DATE(YEAR($AI12)+1,MONTH($Z12),DAY($Z12))-1,
                        DATE(YEAR($AI12),MONTH($Z12),DAY($Z12))-1))),
            IF($AI12&gt;=DATE(YEAR($AI12),MONTH($Z12),DAY($Z12)),
                DATE(YEAR($AI12)+1,MONTH($Z12),DAY($Z12))-1,
                DATE(YEAR($AI12),MONTH($Z12),DAY($Z12))-1))))</f>
        <v>0</v>
      </c>
      <c r="AN12" s="28">
        <f>IF($AI12="-",
       0,
       IF(AND(OR(基本情報!$C$3="法定",AND(基本情報!$C$3="一斉",EDATE($G12,6))),$K12&lt;MONTH($J12)),
           YEAR($AM12)+1,
           IF(YEAR($AM12)=YEAR($AM12+1),
               YEAR($AM12),
               YEAR($AM12)+1)
             -IF(AND(OR($V12=4,$V12=5),EDATE($G12,6)&lt;=$AI12,$AI12&lt;IF(EDATE($G12,6)&gt;=DATE(YEAR(EDATE($G12,6)),MONTH(基本情報!$C$4),DAY(基本情報!$C$4)),
                                                                                 DATE(YEAR(EDATE($G12,6))+1,MONTH(基本情報!$C$4),DAY(基本情報!$C$4)),
                                                                                 DATE(YEAR(EDATE($G12,6)),MONTH(基本情報!$C$4),DAY(基本情報!$C$4)))),
                 1,
                 0)))</f>
        <v>0</v>
      </c>
      <c r="AO12" s="19">
        <f ca="1">IF(ISERROR(MATCH($A12,有給管理簿!$A:$A,0))=TRUE,
       0,
       SUMIFS(INDIRECT("有給管理簿!R" &amp; MATCH($A12,有給管理簿!$A:$A,0) &amp; "C35:R" &amp; MATCH($A12,有給管理簿!$A:$A,0) &amp; "C2239",0),
           有給管理簿!$AI$11:$CHC$11,"&gt;="&amp;$AL12,
           有給管理簿!$AI$11:$CHC$11,"&lt;="&amp;IF(AND($AL12&lt;=EOMONTH(DATE(有給管理簿!$E$10,有給管理簿!$F$10,1),0),
                                                                                                EOMONTH(DATE(有給管理簿!$E$10,有給管理簿!$F$10,1),0)&lt;=$AM12)=TRUE,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IF(EOMONTH(DATE(有給管理簿!$E$10,有給管理簿!$F$10,1),0)&lt;$AL12,
                                                                                EOMONTH(DATE(有給管理簿!$E$10,有給管理簿!$F$10,1),0),
                                                                                $AM12))))</f>
        <v>0</v>
      </c>
      <c r="AP12" s="19">
        <f>IF($AI12="-",
    0,
    IF(HLOOKUP(IF(DATE(YEAR($AM12)-1,MONTH($AM12),DAY($AM12))+1&lt;$G12,
        0,
        IF(基本情報!$C$3="法定",
            IF($H12&gt;=10,
                DATEDIF($G12,DATE(YEAR($AM12)-1,MONTH($AM12),DAY($AM12))+1,"m")/12+0.5,
                DATEDIF($G12,DATE(YEAR($AM12)-1,MONTH($AM12),DAY($AM12))+1,"m")/12),
            IF(AND(基本情報!$C$7&lt;&gt;"-",基本情報!$C$7&gt;0)=TRUE,
                DATEDIF($G12,DATE(YEAR($AM12)-1,MONTH($AM12),DAY($AM12))+1,"m")/12+0.5,
                IF(DATE(YEAR($G12),MONTH($G12)+6,DAY($G12))
                  &gt;=DATE(有給管理簿!$E$10,MONTH(基本情報!$C$4),DAY(基本情報!$C$4)),
                    DATEDIF($G12,DATE(YEAR($AM12)-1,MONTH($AM12),DAY($AM12))+1,"m")/12
                      +IF(DATE(YEAR($G12),MONTH($G12)+6,DAY($G12))&lt;DATE(有給管理簿!$E$10,MONTH(基本情報!$C$4),DAY(基本情報!$C$4)),1.5,0.5),
                    DATEDIF($G12,DATE(YEAR($AM12)-1,MONTH($AM12),DAY($AM12))+1,"m")/12
                      +IF(DATE(YEAR($G12),MONTH($G12)+6,DAY($G12))
                        =DATE(YEAR(DATE(YEAR($G12),MONTH($G12)+6,DAY($G12))),MONTH(基本情報!$C$4),DAY(基本情報!$C$4)),0,1))))),
           付与日数一覧!$O$3:$W$8,2+$F12,1)&lt;IF(基本情報!$C$10=TRUE,
                                                                                IF(($AJ12-$AK12)&lt;$AO12,0,($AJ12-$AK12)-$AO12),
                                                                                IF($AJ12&lt;$AO12,0,IF($AK12&gt;$AO12,$AJ12-$AO12-($AK12-$AO12),$AJ12-$AO12))),
      HLOOKUP(IF(DATE(YEAR($AM12)-1,MONTH($AM12),DAY($AM12))+1&lt;$G12,
          0,
          IF(基本情報!$C$3="法定",
              IF($H12&gt;=10,
                  DATEDIF($G12,DATE(YEAR($AM12)-1,MONTH($AM12),DAY($AM12))+1,"m")/12+0.5,
                  DATEDIF($G12,DATE(YEAR($AM12)-1,MONTH($AM12),DAY($AM12))+1,"m")/12),
              IF(AND(基本情報!$C$7&lt;&gt;"-",基本情報!$C$7&gt;0)=TRUE,
                  DATEDIF($G12,DATE(YEAR($AM12)-1,MONTH($AM12),DAY($AM12))+1,"m")/12+0.5,
                  IF(DATE(YEAR($G12),MONTH($G12)+6,DAY($G12))
                    &gt;=DATE(有給管理簿!$E$10,MONTH(基本情報!$C$4),DAY(基本情報!$C$4)),
                      DATEDIF($G12,DATE(YEAR($AM12)-1,MONTH($AM12),DAY($AM12))+1,"m")/12
                        +IF(DATE(YEAR($G12),MONTH($G12)+6,DAY($G12))&lt;DATE(有給管理簿!$E$10,MONTH(基本情報!$C$4),DAY(基本情報!$C$4)),1.5,0.5),
                      DATEDIF($G12,DATE(YEAR($AM12)-1,MONTH($AM12),DAY($AM12))+1,"m")/12
                        +IF(DATE(YEAR($G12),MONTH($G12)+6,DAY($G12))
                          =DATE(YEAR(DATE(YEAR($G12),MONTH($G12)+6,DAY($G12))),MONTH(基本情報!$C$4),DAY(基本情報!$C$4)),0,1))))),
          付与日数一覧!$O$3:$W$8,2+$F12,1),
      IF(基本情報!$C$10=TRUE,
        IF(($AJ12-$AK12)&lt;$AO12,0,($AJ12-$AK12)-$AO12),
        IF($AJ12&lt;$AO12,0,IF($AK12&gt;$AO12,$AJ12-$AO12-($AK12-$AO12),$AJ12-$AO12)))))</f>
        <v>0</v>
      </c>
      <c r="AQ12" s="19">
        <f>IF(OR(IF(ISERROR(INDEX($BQ$1:$CM12,ROW(),MATCH(IF(INDEX($BQ$1:$CM12,ROW(),MATCH(AQ$1,$BQ$1:$CM$1,0)+1)&gt;DATE(AQ$1,12,IF(基本情報!$C$12="末",31,基本情報!$C$12)),AQ$1-1,AQ$1),$BQ$1:$CM$1,0))),
                  0,
                  INDEX($BQ$1:$CM12,ROW(),MATCH(IF(INDEX($BQ$1:$CM12,ROW(),MATCH(AQ$1,$BQ$1:$CM$1,0)+1)&gt;DATE(AQ$1,12,IF(基本情報!$C$12="末",31,基本情報!$C$12)),AQ$1-1,AQ$1),$BQ$1:$CM$1,0)))=1,
              INDEX($BQ$1:$CM12,ROW(),MATCH(AQ$1,$BQ$1:$CM$1,0))=3,
              INDEX($BQ$1:$CM12,ROW(),MATCH(AQ$1,$BQ$1:$CM$1,0))=4),
     0,
     IF(AND($V12&lt;&gt;3,$V12&lt;&gt;6,$V12&lt;&gt;7,
         AQ$1 =YEAR($G12),
         AND(基本情報!$C$3="一斉",$G12&lt;=DATE(AQ$1,MONTH(基本情報!$C$4),DAY(基本情報!$C$4)),
                                                                   DATE(AQ$1,MONTH(基本情報!$C$4),DAY(基本情報!$C$4))&lt;DATE(YEAR($G12),MONTH($G12)+6,DAY($G12)))),
       HLOOKUP(IF(AQ$1=YEAR(DATE(YEAR($G12),MONTH($G12)+6,DAY($G12))),0.5,0)
                            -IF(基本情報!$C$12="末",
                                0,
                                IF(AND(基本情報!$C$3="一斉",EDATE($G12,6)=DATE(AQ$1,MONTH(EDATE($G12,6)),DAY(EDATE($G12,6))),MONTH(EDATE($G12,6))=12,DAY(EDATE($G12,6))&gt;IF(基本情報!$C$12="末",DAY(EDATE($G12,6)),基本情報!$C$12)),1,0)),
         付与日数一覧!$O$3:$W$8,2+$F12,1),
       HLOOKUP(IF(AND($V12&lt;&gt;3,$V12&lt;&gt;6,$V12&lt;&gt;7,AQ$1&lt;YEAR(DATE(YEAR($G12),MONTH($G12)+6,DAY($G12)))),
                              0,
                              IF(AND(基本情報!$C$3="一斉",
                                     OR(AND(基本情報!$C$7="-",DATE(AQ$1,MONTH(基本情報!$C$4),DAY(基本情報!$C$4))&lt;$G12),
                                       AND(基本情報!$C$7&lt;&gt;"-",基本情報!$C$7&gt;0,DATE(AQ$1,MONTH($J12),DAY($J12))&lt;$G12)),
                                     AND(MONTH(EDATE($G12,6))=12,DAY(EDATE($G12,6))&gt;IF(基本情報!$C$12="末",DAY(EOMONTH(EDATE($G12,6),0)),基本情報!$C$12))=FALSE)=TRUE,
                                  IF(AND(基本情報!$C$3="一斉",基本情報!$C$7="-",DATE(AQ$1,MONTH(基本情報!$C$4),DAY(基本情報!$C$4))&lt;$G12),0.5,0),
                                  IF(基本情報!$C$3="法定",
                                      IF($H12&gt;=10,
                                          IF($G12&gt;DATE(AQ$1,MONTH($J12),DAY($J12)),0,DATEDIF($G12,DATE(AQ$1,MONTH($J12),DAY($J12)),"m")/12+0.5),
                                          DATEDIF($G12,DATE(AQ$1,MONTH($J12),DAY($J12)),"m")/12)
                                        -IF($K12&lt;MONTH($J12),1,0),
                                      IF(AND(基本情報!$C$7&lt;&gt;"-",基本情報!$C$7&gt;0)=TRUE,
                                          IF(DATE(AQ$1,MONTH($J12),DAY($J12))&lt;$G12,0,DATEDIF($G12,DATE(AQ$1,MONTH($J12),DAY($J12)),"m")/12+0.5),
                                          IF(DATE(YEAR($G12),MONTH($G12)+6,DAY($G12))&gt;=DATE(AQ$1,MONTH(基本情報!$C$4),DAY(基本情報!$C$4)),
                                              DATEDIF($G12,IF($G12&lt;DATE(AQ$1,MONTH($J12),DAY($J12)),DATE(AQ$1,MONTH($J12),DAY($J12)),DATE(AQ$1+1,MONTH($J12),DAY($J12))),"m")/12
                                                +IF(DATE(YEAR($G12),MONTH($G12)+6,DAY($G12))&lt;DATE(AQ$1,MONTH(基本情報!$C$4),DAY(基本情報!$C$4)),1.5,0.5),
                                              DATEDIF($G12,DATE(AQ$1,MONTH(基本情報!$C$4),DAY(基本情報!$C$4)),"m")/12
                                                +IF(DATE(YEAR($G12),MONTH($G12)+6,DAY($G12))
                                                  =DATE(YEAR(DATE(YEAR($G12),MONTH($G12)+6,DAY($G12))),MONTH(基本情報!$C$4),DAY(基本情報!$C$4)),0,1)))
                                        -IF(基本情報!$C$12="末",
                                               0,
                                               IF(AND(EDATE($G12,6)=DATE(AQ$1,MONTH(EDATE($G12,6)),DAY(EDATE($G12,6))),MONTH(EDATE($G12,6))=12,DAY(EDATE($G12,6))&gt;基本情報!$C$12),1,0))))),
         付与日数一覧!$O$3:$W$8,2+$F12,1)))
  +IF(OR(INDEX($BQ$1:$CM12,ROW(),MATCH(AQ$1,$BQ$1:$CM$1,0))=2,INDEX($BQ$1:$CM12,ROW(),MATCH(AQ$1,$BQ$1:$CM$1,0))=4),0,IF(基本情報!$C$3="一斉",
      IF(AND(基本情報!$C$7&lt;&gt;"-",基本情報!$C$7&gt;0)=FALSE,
          IF(OR(AQ$1=YEAR(DATE(YEAR($G12),MONTH($G12)+6,DAY($G12))),
                 IF(基本情報!$C$12="末",
                     FALSE,
                     AQ$1=IF(DATE(YEAR($G12),MONTH($G12)+6,DAY($G12))&gt;DATE(YEAR(DATE(YEAR($G12),MONTH($G12)+6,DAY($G12))),12,基本情報!$C$12),
                                  YEAR(DATE(YEAR($G12),MONTH($G12)+6,DAY($G12)))+1,
                                  YEAR(DATE(YEAR($G12),MONTH($G12)+6,DAY($G12)))))),
              IF(DATE(AQ$1,MONTH(基本情報!$C$4),DAY(基本情報!$C$4))&gt;DATE(YEAR($G12),MONTH($G12)+6,DAY($G12)),
                  HLOOKUP(0.5,付与日数一覧!$O$3:$W$8,2+$F12,1),
                  0),
              0),
          0),
      0))</f>
        <v>10</v>
      </c>
      <c r="AR12" s="19">
        <f>IF(AQ$1=$AN12,$AP12,IF(AQ$1=有給管理簿!$AH$1,0,AP12) )</f>
        <v>0</v>
      </c>
      <c r="AS12" s="19">
        <f ca="1">IF(ISERROR(MATCH($A12,有給管理簿!$A:$A,0)),
    0,
    SUMIFS(INDIRECT("有給管理簿!R" &amp; MATCH($A12,有給管理簿!$A:$A,0) &amp; "C35:R" &amp; MATCH($A12,有給管理簿!$A:$A,0) &amp; "C2239",0),
      有給管理簿!$AI$11:$CHC$11,"&gt;="&amp;IF(OR(AND($V12&lt;&gt;3,$V12&lt;&gt;6,$V12&lt;&gt;7,
                                                                                MONTH(DATE(YEAR($G12),MONTH($G12)+6,DAY($G12)))&lt;=MONTH($Z12),
                                                                                DATE(AQ$1,MONTH($Z12),DAY($Z12))&lt;DATE(YEAR($G12),MONTH($G12)+6,DAY($G12))),
                                                                          AND($V12&lt;&gt;3,$V12&lt;&gt;6,$V12&lt;&gt;7,
                                                                            AQ$1=YEAR(DATE(YEAR($G12),MONTH($G12)+6,DAY($G12))),
                                                                            DATE(AQ$1,MONTH($Z12),DAY($Z12))&gt;DATE(YEAR($G12),MONTH($G12)+6,DAY($G12)))),
                                                                       DATE(YEAR($G12),MONTH($G12)+6,DAY($G12)),
                                                                       IF(AND($V12&lt;&gt;3,$V12&lt;&gt;6,$V12&lt;&gt;7,
                                                                              DATE(YEAR($G12),MONTH($G12)+6,DAY($G12))&gt;=DATE(AQ$1,MONTH($Z12),DAY($Z12))),
                                                                           DATE(YEAR($G12),MONTH($G12)+6,DAY($G12)),
                                                                           DATE(AQ$1,MONTH($Z12),DAY($Z12)))),
      有給管理簿!$AI$11:$CHC$11,"&lt;="&amp;IF(DATE(AQ$1+1,MONTH($Z12),DAY($Z12))-1&gt;EOMONTH(DATE(有給管理簿!$E$10,有給管理簿!$F$10,1),0),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DATE(AQ$1+1,MONTH($Z12),DAY($Z12))-1)))</f>
        <v>0</v>
      </c>
      <c r="AT12" s="19">
        <f ca="1">IF(AQ$1+2=$AN12,
       $AK12,
       IF(AQ$1+1=$AN12,
           $AP12,
           IF(AQ12&lt;IF(基本情報!$C$10=TRUE,
                                 IF(AQ12&lt;AS12,0,AQ12-AS12),
                                 IF(AND(基本情報!$C$3="一斉",基本情報!$C$7="-",EDATE($G12,6)&lt;DATE(YEAR(EDATE($G12,6)),MONTH(基本情報!$C$4),DAY(基本情報!$C$4)),
                                       EDATE($G12,6)&lt;=$AI12,$AI12&lt;DATE(YEAR(EDATE($G12,6)),MONTH(基本情報!$C$4),DAY(基本情報!$C$4)),AQ$1=YEAR(EDATE($G12,6))),
                                     $AJ12-$AO12+HLOOKUP(1.5,付与日数一覧!$O$3:$W$8,2+$F12,1),
                                     IF(SUM(AQ12,AR12)&lt;AS12,
                                         0,
                                         SUM(AQ12,AR12)-AS12))),
               IF(AND(基本情報!$C$3="一斉",基本情報!$C$7="-",EDATE($G12,6)&lt;DATE(YEAR(EDATE($G12,6)),MONTH(基本情報!$C$4),DAY(基本情報!$C$4)),
                      AND(ISERROR(MATCH(AQ$1,$BQ$1:$CN$1,0))=FALSE,
                        OR(INDEX($BQ$1:$CN12,ROW(),MATCH(AQ$1,$BQ$1:$CN$1,0))=2,INDEX($BQ$1:$CN12,ROW(),MATCH(AQ$1,$BQ$1:$CN$1,0))=3,INDEX($BQ$1:$CN12,ROW(),MATCH(AQ$1,$BQ$1:$CN$1,0))=4))),
                   AP12,
                   AQ12),
               IF(基本情報!$C$10=TRUE,
                   IF(AQ12&lt;AS12,0,AQ12-AS12),
                   IF(AND(基本情報!$C$3="一斉",基本情報!$C$7="-",EDATE($G12,6)&lt;DATE(YEAR(EDATE($G12,6)),MONTH(基本情報!$C$4),DAY(基本情報!$C$4)),
                       EDATE($G12,6)&lt;=$AI12,$AI12&lt;DATE(YEAR(EDATE($G12,6)),MONTH(基本情報!$C$4),DAY(基本情報!$C$4)),AQ$1=YEAR(EDATE($G12,6))),
                           $AJ12-$AO12+HLOOKUP(1.5,付与日数一覧!$O$3:$W$8,2+$F12,1),
                           IF(SUM(AQ12,AR12)&lt;AS12,
                               0,
                               SUM(AQ12,AR12)-AS12))))))</f>
        <v>10</v>
      </c>
      <c r="AU12" s="19">
        <f>IF(OR(IF(ISERROR(INDEX($BQ$1:$CM12,ROW(),MATCH(IF(INDEX($BQ$1:$CM12,ROW(),MATCH(AU$1,$BQ$1:$CM$1,0)+1)&gt;DATE(AU$1,12,IF(基本情報!$C$12="末",31,基本情報!$C$12)),AU$1-1,AU$1),$BQ$1:$CM$1,0))),
                  0,
                  INDEX($BQ$1:$CM12,ROW(),MATCH(IF(INDEX($BQ$1:$CM12,ROW(),MATCH(AU$1,$BQ$1:$CM$1,0)+1)&gt;DATE(AU$1,12,IF(基本情報!$C$12="末",31,基本情報!$C$12)),AU$1-1,AU$1),$BQ$1:$CM$1,0)))=1,
              INDEX($BQ$1:$CM12,ROW(),MATCH(AU$1,$BQ$1:$CM$1,0))=3,
              INDEX($BQ$1:$CM12,ROW(),MATCH(AU$1,$BQ$1:$CM$1,0))=4),
     0,
     IF(AND($V12&lt;&gt;3,$V12&lt;&gt;6,$V12&lt;&gt;7,
         AU$1 =YEAR($G12),
         AND(基本情報!$C$3="一斉",$G12&lt;=DATE(AU$1,MONTH(基本情報!$C$4),DAY(基本情報!$C$4)),
                                                                   DATE(AU$1,MONTH(基本情報!$C$4),DAY(基本情報!$C$4))&lt;DATE(YEAR($G12),MONTH($G12)+6,DAY($G12)))),
       HLOOKUP(IF(AU$1=YEAR(DATE(YEAR($G12),MONTH($G12)+6,DAY($G12))),0.5,0)
                            -IF(基本情報!$C$12="末",
                                0,
                                IF(AND(基本情報!$C$3="一斉",EDATE($G12,6)=DATE(AU$1,MONTH(EDATE($G12,6)),DAY(EDATE($G12,6))),MONTH(EDATE($G12,6))=12,DAY(EDATE($G12,6))&gt;IF(基本情報!$C$12="末",DAY(EDATE($G12,6)),基本情報!$C$12)),1,0)),
         付与日数一覧!$O$3:$W$8,2+$F12,1),
       HLOOKUP(IF(AND($V12&lt;&gt;3,$V12&lt;&gt;6,$V12&lt;&gt;7,AU$1&lt;YEAR(DATE(YEAR($G12),MONTH($G12)+6,DAY($G12)))),
                              0,
                              IF(AND(基本情報!$C$3="一斉",
                                     OR(AND(基本情報!$C$7="-",DATE(AU$1,MONTH(基本情報!$C$4),DAY(基本情報!$C$4))&lt;$G12),
                                       AND(基本情報!$C$7&lt;&gt;"-",基本情報!$C$7&gt;0,DATE(AU$1,MONTH($J12),DAY($J12))&lt;$G12)),
                                     AND(MONTH(EDATE($G12,6))=12,DAY(EDATE($G12,6))&gt;IF(基本情報!$C$12="末",DAY(EOMONTH(EDATE($G12,6),0)),基本情報!$C$12))=FALSE)=TRUE,
                                  IF(AND(基本情報!$C$3="一斉",基本情報!$C$7="-",DATE(AU$1,MONTH(基本情報!$C$4),DAY(基本情報!$C$4))&lt;$G12),0.5,0),
                                  IF(基本情報!$C$3="法定",
                                      IF($H12&gt;=10,
                                          IF($G12&gt;DATE(AU$1,MONTH($J12),DAY($J12)),0,DATEDIF($G12,DATE(AU$1,MONTH($J12),DAY($J12)),"m")/12+0.5),
                                          DATEDIF($G12,DATE(AU$1,MONTH($J12),DAY($J12)),"m")/12)
                                        -IF($K12&lt;MONTH($J12),1,0),
                                      IF(AND(基本情報!$C$7&lt;&gt;"-",基本情報!$C$7&gt;0)=TRUE,
                                          IF(DATE(AU$1,MONTH($J12),DAY($J12))&lt;$G12,0,DATEDIF($G12,DATE(AU$1,MONTH($J12),DAY($J12)),"m")/12+0.5),
                                          IF(DATE(YEAR($G12),MONTH($G12)+6,DAY($G12))&gt;=DATE(AU$1,MONTH(基本情報!$C$4),DAY(基本情報!$C$4)),
                                              DATEDIF($G12,IF($G12&lt;DATE(AU$1,MONTH($J12),DAY($J12)),DATE(AU$1,MONTH($J12),DAY($J12)),DATE(AU$1+1,MONTH($J12),DAY($J12))),"m")/12
                                                +IF(DATE(YEAR($G12),MONTH($G12)+6,DAY($G12))&lt;DATE(AU$1,MONTH(基本情報!$C$4),DAY(基本情報!$C$4)),1.5,0.5),
                                              DATEDIF($G12,DATE(AU$1,MONTH(基本情報!$C$4),DAY(基本情報!$C$4)),"m")/12
                                                +IF(DATE(YEAR($G12),MONTH($G12)+6,DAY($G12))
                                                  =DATE(YEAR(DATE(YEAR($G12),MONTH($G12)+6,DAY($G12))),MONTH(基本情報!$C$4),DAY(基本情報!$C$4)),0,1)))
                                        -IF(基本情報!$C$12="末",
                                               0,
                                               IF(AND(EDATE($G12,6)=DATE(AU$1,MONTH(EDATE($G12,6)),DAY(EDATE($G12,6))),MONTH(EDATE($G12,6))=12,DAY(EDATE($G12,6))&gt;基本情報!$C$12),1,0))))),
         付与日数一覧!$O$3:$W$8,2+$F12,1)))
  +IF(OR(INDEX($BQ$1:$CM12,ROW(),MATCH(AU$1,$BQ$1:$CM$1,0))=2,INDEX($BQ$1:$CM12,ROW(),MATCH(AU$1,$BQ$1:$CM$1,0))=4),0,IF(基本情報!$C$3="一斉",
      IF(AND(基本情報!$C$7&lt;&gt;"-",基本情報!$C$7&gt;0)=FALSE,
          IF(OR(AU$1=YEAR(DATE(YEAR($G12),MONTH($G12)+6,DAY($G12))),
                 IF(基本情報!$C$12="末",
                     FALSE,
                     AU$1=IF(DATE(YEAR($G12),MONTH($G12)+6,DAY($G12))&gt;DATE(YEAR(DATE(YEAR($G12),MONTH($G12)+6,DAY($G12))),12,基本情報!$C$12),
                                  YEAR(DATE(YEAR($G12),MONTH($G12)+6,DAY($G12)))+1,
                                  YEAR(DATE(YEAR($G12),MONTH($G12)+6,DAY($G12)))))),
              IF(DATE(AU$1,MONTH(基本情報!$C$4),DAY(基本情報!$C$4))&gt;DATE(YEAR($G12),MONTH($G12)+6,DAY($G12)),
                  HLOOKUP(0.5,付与日数一覧!$O$3:$W$8,2+$F12,1),
                  0),
              0),
          0),
      0))</f>
        <v>11</v>
      </c>
      <c r="AV12" s="19">
        <f ca="1">IF(AU$1=$AN12,$AP12,IF(AU$1=有給管理簿!$AH$1,0,AT12) )</f>
        <v>10</v>
      </c>
      <c r="AW12" s="19">
        <f ca="1">IF(ISERROR(MATCH($A12,有給管理簿!$A:$A,0)),
    0,
    SUMIFS(INDIRECT("有給管理簿!R" &amp; MATCH($A12,有給管理簿!$A:$A,0) &amp; "C35:R" &amp; MATCH($A12,有給管理簿!$A:$A,0) &amp; "C2239",0),
      有給管理簿!$AI$11:$CHC$11,"&gt;="&amp;IF(OR(AND($V12&lt;&gt;3,$V12&lt;&gt;6,$V12&lt;&gt;7,
                                                                                MONTH(DATE(YEAR($G12),MONTH($G12)+6,DAY($G12)))&lt;=MONTH($Z12),
                                                                                DATE(AU$1,MONTH($Z12),DAY($Z12))&lt;DATE(YEAR($G12),MONTH($G12)+6,DAY($G12))),
                                                                          AND($V12&lt;&gt;3,$V12&lt;&gt;6,$V12&lt;&gt;7,
                                                                            AU$1=YEAR(DATE(YEAR($G12),MONTH($G12)+6,DAY($G12))),
                                                                            DATE(AU$1,MONTH($Z12),DAY($Z12))&gt;DATE(YEAR($G12),MONTH($G12)+6,DAY($G12)))),
                                                                       DATE(YEAR($G12),MONTH($G12)+6,DAY($G12)),
                                                                       IF(AND($V12&lt;&gt;3,$V12&lt;&gt;6,$V12&lt;&gt;7,
                                                                              DATE(YEAR($G12),MONTH($G12)+6,DAY($G12))&gt;=DATE(AU$1,MONTH($Z12),DAY($Z12))),
                                                                           DATE(YEAR($G12),MONTH($G12)+6,DAY($G12)),
                                                                           DATE(AU$1,MONTH($Z12),DAY($Z12)))),
      有給管理簿!$AI$11:$CHC$11,"&lt;="&amp;IF(DATE(AU$1+1,MONTH($Z12),DAY($Z12))-1&gt;EOMONTH(DATE(有給管理簿!$E$10,有給管理簿!$F$10,1),0),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DATE(AU$1+1,MONTH($Z12),DAY($Z12))-1)))</f>
        <v>0</v>
      </c>
      <c r="AX12" s="19">
        <f ca="1">IF(AU$1+2=$AN12,
       $AK12,
       IF(AU$1+1=$AN12,
           $AP12,
           IF(AU12&lt;IF(基本情報!$C$10=TRUE,
                                 IF(AU12&lt;AW12,0,AU12-AW12),
                                 IF(AND(基本情報!$C$3="一斉",基本情報!$C$7="-",EDATE($G12,6)&lt;DATE(YEAR(EDATE($G12,6)),MONTH(基本情報!$C$4),DAY(基本情報!$C$4)),
                                       EDATE($G12,6)&lt;=$AI12,$AI12&lt;DATE(YEAR(EDATE($G12,6)),MONTH(基本情報!$C$4),DAY(基本情報!$C$4)),AU$1=YEAR(EDATE($G12,6))),
                                     $AJ12-$AO12+HLOOKUP(1.5,付与日数一覧!$O$3:$W$8,2+$F12,1),
                                     IF(SUM(AU12,AV12)&lt;AW12,
                                         0,
                                         SUM(AU12,AV12)-AW12))),
               IF(AND(基本情報!$C$3="一斉",基本情報!$C$7="-",EDATE($G12,6)&lt;DATE(YEAR(EDATE($G12,6)),MONTH(基本情報!$C$4),DAY(基本情報!$C$4)),
                      AND(ISERROR(MATCH(AU$1,$BQ$1:$CN$1,0))=FALSE,
                        OR(INDEX($BQ$1:$CN12,ROW(),MATCH(AU$1,$BQ$1:$CN$1,0))=2,INDEX($BQ$1:$CN12,ROW(),MATCH(AU$1,$BQ$1:$CN$1,0))=3,INDEX($BQ$1:$CN12,ROW(),MATCH(AU$1,$BQ$1:$CN$1,0))=4))),
                   AT12,
                   AU12),
               IF(基本情報!$C$10=TRUE,
                   IF(AU12&lt;AW12,0,AU12-AW12),
                   IF(AND(基本情報!$C$3="一斉",基本情報!$C$7="-",EDATE($G12,6)&lt;DATE(YEAR(EDATE($G12,6)),MONTH(基本情報!$C$4),DAY(基本情報!$C$4)),
                       EDATE($G12,6)&lt;=$AI12,$AI12&lt;DATE(YEAR(EDATE($G12,6)),MONTH(基本情報!$C$4),DAY(基本情報!$C$4)),AU$1=YEAR(EDATE($G12,6))),
                           $AJ12-$AO12+HLOOKUP(1.5,付与日数一覧!$O$3:$W$8,2+$F12,1),
                           IF(SUM(AU12,AV12)&lt;AW12,
                               0,
                               SUM(AU12,AV12)-AW12))))))</f>
        <v>11</v>
      </c>
      <c r="AY12" s="19">
        <f>IF(OR(IF(ISERROR(INDEX($BQ$1:$CM12,ROW(),MATCH(IF(INDEX($BQ$1:$CM12,ROW(),MATCH(AY$1,$BQ$1:$CM$1,0)+1)&gt;DATE(AY$1,12,IF(基本情報!$C$12="末",31,基本情報!$C$12)),AY$1-1,AY$1),$BQ$1:$CM$1,0))),
                  0,
                  INDEX($BQ$1:$CM12,ROW(),MATCH(IF(INDEX($BQ$1:$CM12,ROW(),MATCH(AY$1,$BQ$1:$CM$1,0)+1)&gt;DATE(AY$1,12,IF(基本情報!$C$12="末",31,基本情報!$C$12)),AY$1-1,AY$1),$BQ$1:$CM$1,0)))=1,
              INDEX($BQ$1:$CM12,ROW(),MATCH(AY$1,$BQ$1:$CM$1,0))=3,
              INDEX($BQ$1:$CM12,ROW(),MATCH(AY$1,$BQ$1:$CM$1,0))=4),
     0,
     IF(AND($V12&lt;&gt;3,$V12&lt;&gt;6,$V12&lt;&gt;7,
         AY$1 =YEAR($G12),
         AND(基本情報!$C$3="一斉",$G12&lt;=DATE(AY$1,MONTH(基本情報!$C$4),DAY(基本情報!$C$4)),
                                                                   DATE(AY$1,MONTH(基本情報!$C$4),DAY(基本情報!$C$4))&lt;DATE(YEAR($G12),MONTH($G12)+6,DAY($G12)))),
       HLOOKUP(IF(AY$1=YEAR(DATE(YEAR($G12),MONTH($G12)+6,DAY($G12))),0.5,0)
                            -IF(基本情報!$C$12="末",
                                0,
                                IF(AND(基本情報!$C$3="一斉",EDATE($G12,6)=DATE(AY$1,MONTH(EDATE($G12,6)),DAY(EDATE($G12,6))),MONTH(EDATE($G12,6))=12,DAY(EDATE($G12,6))&gt;IF(基本情報!$C$12="末",DAY(EDATE($G12,6)),基本情報!$C$12)),1,0)),
         付与日数一覧!$O$3:$W$8,2+$F12,1),
       HLOOKUP(IF(AND($V12&lt;&gt;3,$V12&lt;&gt;6,$V12&lt;&gt;7,AY$1&lt;YEAR(DATE(YEAR($G12),MONTH($G12)+6,DAY($G12)))),
                              0,
                              IF(AND(基本情報!$C$3="一斉",
                                     OR(AND(基本情報!$C$7="-",DATE(AY$1,MONTH(基本情報!$C$4),DAY(基本情報!$C$4))&lt;$G12),
                                       AND(基本情報!$C$7&lt;&gt;"-",基本情報!$C$7&gt;0,DATE(AY$1,MONTH($J12),DAY($J12))&lt;$G12)),
                                     AND(MONTH(EDATE($G12,6))=12,DAY(EDATE($G12,6))&gt;IF(基本情報!$C$12="末",DAY(EOMONTH(EDATE($G12,6),0)),基本情報!$C$12))=FALSE)=TRUE,
                                  IF(AND(基本情報!$C$3="一斉",基本情報!$C$7="-",DATE(AY$1,MONTH(基本情報!$C$4),DAY(基本情報!$C$4))&lt;$G12),0.5,0),
                                  IF(基本情報!$C$3="法定",
                                      IF($H12&gt;=10,
                                          IF($G12&gt;DATE(AY$1,MONTH($J12),DAY($J12)),0,DATEDIF($G12,DATE(AY$1,MONTH($J12),DAY($J12)),"m")/12+0.5),
                                          DATEDIF($G12,DATE(AY$1,MONTH($J12),DAY($J12)),"m")/12)
                                        -IF($K12&lt;MONTH($J12),1,0),
                                      IF(AND(基本情報!$C$7&lt;&gt;"-",基本情報!$C$7&gt;0)=TRUE,
                                          IF(DATE(AY$1,MONTH($J12),DAY($J12))&lt;$G12,0,DATEDIF($G12,DATE(AY$1,MONTH($J12),DAY($J12)),"m")/12+0.5),
                                          IF(DATE(YEAR($G12),MONTH($G12)+6,DAY($G12))&gt;=DATE(AY$1,MONTH(基本情報!$C$4),DAY(基本情報!$C$4)),
                                              DATEDIF($G12,IF($G12&lt;DATE(AY$1,MONTH($J12),DAY($J12)),DATE(AY$1,MONTH($J12),DAY($J12)),DATE(AY$1+1,MONTH($J12),DAY($J12))),"m")/12
                                                +IF(DATE(YEAR($G12),MONTH($G12)+6,DAY($G12))&lt;DATE(AY$1,MONTH(基本情報!$C$4),DAY(基本情報!$C$4)),1.5,0.5),
                                              DATEDIF($G12,DATE(AY$1,MONTH(基本情報!$C$4),DAY(基本情報!$C$4)),"m")/12
                                                +IF(DATE(YEAR($G12),MONTH($G12)+6,DAY($G12))
                                                  =DATE(YEAR(DATE(YEAR($G12),MONTH($G12)+6,DAY($G12))),MONTH(基本情報!$C$4),DAY(基本情報!$C$4)),0,1)))
                                        -IF(基本情報!$C$12="末",
                                               0,
                                               IF(AND(EDATE($G12,6)=DATE(AY$1,MONTH(EDATE($G12,6)),DAY(EDATE($G12,6))),MONTH(EDATE($G12,6))=12,DAY(EDATE($G12,6))&gt;基本情報!$C$12),1,0))))),
         付与日数一覧!$O$3:$W$8,2+$F12,1)))
  +IF(OR(INDEX($BQ$1:$CM12,ROW(),MATCH(AY$1,$BQ$1:$CM$1,0))=2,INDEX($BQ$1:$CM12,ROW(),MATCH(AY$1,$BQ$1:$CM$1,0))=4),0,IF(基本情報!$C$3="一斉",
      IF(AND(基本情報!$C$7&lt;&gt;"-",基本情報!$C$7&gt;0)=FALSE,
          IF(OR(AY$1=YEAR(DATE(YEAR($G12),MONTH($G12)+6,DAY($G12))),
                 IF(基本情報!$C$12="末",
                     FALSE,
                     AY$1=IF(DATE(YEAR($G12),MONTH($G12)+6,DAY($G12))&gt;DATE(YEAR(DATE(YEAR($G12),MONTH($G12)+6,DAY($G12))),12,基本情報!$C$12),
                                  YEAR(DATE(YEAR($G12),MONTH($G12)+6,DAY($G12)))+1,
                                  YEAR(DATE(YEAR($G12),MONTH($G12)+6,DAY($G12)))))),
              IF(DATE(AY$1,MONTH(基本情報!$C$4),DAY(基本情報!$C$4))&gt;DATE(YEAR($G12),MONTH($G12)+6,DAY($G12)),
                  HLOOKUP(0.5,付与日数一覧!$O$3:$W$8,2+$F12,1),
                  0),
              0),
          0),
      0))</f>
        <v>12</v>
      </c>
      <c r="AZ12" s="19">
        <f ca="1">IF(AY$1=$AN12,$AP12,IF(AY$1=有給管理簿!$AH$1,0,AX12) )</f>
        <v>11</v>
      </c>
      <c r="BA12" s="19">
        <f ca="1">IF(ISERROR(MATCH($A12,有給管理簿!$A:$A,0)),
    0,
    SUMIFS(INDIRECT("有給管理簿!R" &amp; MATCH($A12,有給管理簿!$A:$A,0) &amp; "C35:R" &amp; MATCH($A12,有給管理簿!$A:$A,0) &amp; "C2239",0),
      有給管理簿!$AI$11:$CHC$11,"&gt;="&amp;IF(OR(AND($V12&lt;&gt;3,$V12&lt;&gt;6,$V12&lt;&gt;7,
                                                                                MONTH(DATE(YEAR($G12),MONTH($G12)+6,DAY($G12)))&lt;=MONTH($Z12),
                                                                                DATE(AY$1,MONTH($Z12),DAY($Z12))&lt;DATE(YEAR($G12),MONTH($G12)+6,DAY($G12))),
                                                                          AND($V12&lt;&gt;3,$V12&lt;&gt;6,$V12&lt;&gt;7,
                                                                            AY$1=YEAR(DATE(YEAR($G12),MONTH($G12)+6,DAY($G12))),
                                                                            DATE(AY$1,MONTH($Z12),DAY($Z12))&gt;DATE(YEAR($G12),MONTH($G12)+6,DAY($G12)))),
                                                                       DATE(YEAR($G12),MONTH($G12)+6,DAY($G12)),
                                                                       IF(AND($V12&lt;&gt;3,$V12&lt;&gt;6,$V12&lt;&gt;7,
                                                                              DATE(YEAR($G12),MONTH($G12)+6,DAY($G12))&gt;=DATE(AY$1,MONTH($Z12),DAY($Z12))),
                                                                           DATE(YEAR($G12),MONTH($G12)+6,DAY($G12)),
                                                                           DATE(AY$1,MONTH($Z12),DAY($Z12)))),
      有給管理簿!$AI$11:$CHC$11,"&lt;="&amp;IF(DATE(AY$1+1,MONTH($Z12),DAY($Z12))-1&gt;EOMONTH(DATE(有給管理簿!$E$10,有給管理簿!$F$10,1),0),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DATE(AY$1+1,MONTH($Z12),DAY($Z12))-1)))</f>
        <v>0</v>
      </c>
      <c r="BB12" s="19">
        <f ca="1">IF(AY$1+2=$AN12,
       $AK12,
       IF(AY$1+1=$AN12,
           $AP12,
           IF(AY12&lt;IF(基本情報!$C$10=TRUE,
                                 IF(AY12&lt;BA12,0,AY12-BA12),
                                 IF(AND(基本情報!$C$3="一斉",基本情報!$C$7="-",EDATE($G12,6)&lt;DATE(YEAR(EDATE($G12,6)),MONTH(基本情報!$C$4),DAY(基本情報!$C$4)),
                                       EDATE($G12,6)&lt;=$AI12,$AI12&lt;DATE(YEAR(EDATE($G12,6)),MONTH(基本情報!$C$4),DAY(基本情報!$C$4)),AY$1=YEAR(EDATE($G12,6))),
                                     $AJ12-$AO12+HLOOKUP(1.5,付与日数一覧!$O$3:$W$8,2+$F12,1),
                                     IF(SUM(AY12,AZ12)&lt;BA12,
                                         0,
                                         SUM(AY12,AZ12)-BA12))),
               IF(AND(基本情報!$C$3="一斉",基本情報!$C$7="-",EDATE($G12,6)&lt;DATE(YEAR(EDATE($G12,6)),MONTH(基本情報!$C$4),DAY(基本情報!$C$4)),
                      AND(ISERROR(MATCH(AY$1,$BQ$1:$CN$1,0))=FALSE,
                        OR(INDEX($BQ$1:$CN12,ROW(),MATCH(AY$1,$BQ$1:$CN$1,0))=2,INDEX($BQ$1:$CN12,ROW(),MATCH(AY$1,$BQ$1:$CN$1,0))=3,INDEX($BQ$1:$CN12,ROW(),MATCH(AY$1,$BQ$1:$CN$1,0))=4))),
                   AX12,
                   AY12),
               IF(基本情報!$C$10=TRUE,
                   IF(AY12&lt;BA12,0,AY12-BA12),
                   IF(AND(基本情報!$C$3="一斉",基本情報!$C$7="-",EDATE($G12,6)&lt;DATE(YEAR(EDATE($G12,6)),MONTH(基本情報!$C$4),DAY(基本情報!$C$4)),
                       EDATE($G12,6)&lt;=$AI12,$AI12&lt;DATE(YEAR(EDATE($G12,6)),MONTH(基本情報!$C$4),DAY(基本情報!$C$4)),AY$1=YEAR(EDATE($G12,6))),
                           $AJ12-$AO12+HLOOKUP(1.5,付与日数一覧!$O$3:$W$8,2+$F12,1),
                           IF(SUM(AY12,AZ12)&lt;BA12,
                               0,
                               SUM(AY12,AZ12)-BA12))))))</f>
        <v>12</v>
      </c>
      <c r="BC12" s="19">
        <f>IF(OR(IF(ISERROR(INDEX($BQ$1:$CM12,ROW(),MATCH(IF(INDEX($BQ$1:$CM12,ROW(),MATCH(BC$1,$BQ$1:$CM$1,0)+1)&gt;DATE(BC$1,12,IF(基本情報!$C$12="末",31,基本情報!$C$12)),BC$1-1,BC$1),$BQ$1:$CM$1,0))),
                  0,
                  INDEX($BQ$1:$CM12,ROW(),MATCH(IF(INDEX($BQ$1:$CM12,ROW(),MATCH(BC$1,$BQ$1:$CM$1,0)+1)&gt;DATE(BC$1,12,IF(基本情報!$C$12="末",31,基本情報!$C$12)),BC$1-1,BC$1),$BQ$1:$CM$1,0)))=1,
              INDEX($BQ$1:$CM12,ROW(),MATCH(BC$1,$BQ$1:$CM$1,0))=3,
              INDEX($BQ$1:$CM12,ROW(),MATCH(BC$1,$BQ$1:$CM$1,0))=4),
     0,
     IF(AND($V12&lt;&gt;3,$V12&lt;&gt;6,$V12&lt;&gt;7,
         BC$1 =YEAR($G12),
         AND(基本情報!$C$3="一斉",$G12&lt;=DATE(BC$1,MONTH(基本情報!$C$4),DAY(基本情報!$C$4)),
                                                                   DATE(BC$1,MONTH(基本情報!$C$4),DAY(基本情報!$C$4))&lt;DATE(YEAR($G12),MONTH($G12)+6,DAY($G12)))),
       HLOOKUP(IF(BC$1=YEAR(DATE(YEAR($G12),MONTH($G12)+6,DAY($G12))),0.5,0)
                            -IF(基本情報!$C$12="末",
                                0,
                                IF(AND(基本情報!$C$3="一斉",EDATE($G12,6)=DATE(BC$1,MONTH(EDATE($G12,6)),DAY(EDATE($G12,6))),MONTH(EDATE($G12,6))=12,DAY(EDATE($G12,6))&gt;IF(基本情報!$C$12="末",DAY(EDATE($G12,6)),基本情報!$C$12)),1,0)),
         付与日数一覧!$O$3:$W$8,2+$F12,1),
       HLOOKUP(IF(AND($V12&lt;&gt;3,$V12&lt;&gt;6,$V12&lt;&gt;7,BC$1&lt;YEAR(DATE(YEAR($G12),MONTH($G12)+6,DAY($G12)))),
                              0,
                              IF(AND(基本情報!$C$3="一斉",
                                     OR(AND(基本情報!$C$7="-",DATE(BC$1,MONTH(基本情報!$C$4),DAY(基本情報!$C$4))&lt;$G12),
                                       AND(基本情報!$C$7&lt;&gt;"-",基本情報!$C$7&gt;0,DATE(BC$1,MONTH($J12),DAY($J12))&lt;$G12)),
                                     AND(MONTH(EDATE($G12,6))=12,DAY(EDATE($G12,6))&gt;IF(基本情報!$C$12="末",DAY(EOMONTH(EDATE($G12,6),0)),基本情報!$C$12))=FALSE)=TRUE,
                                  IF(AND(基本情報!$C$3="一斉",基本情報!$C$7="-",DATE(BC$1,MONTH(基本情報!$C$4),DAY(基本情報!$C$4))&lt;$G12),0.5,0),
                                  IF(基本情報!$C$3="法定",
                                      IF($H12&gt;=10,
                                          IF($G12&gt;DATE(BC$1,MONTH($J12),DAY($J12)),0,DATEDIF($G12,DATE(BC$1,MONTH($J12),DAY($J12)),"m")/12+0.5),
                                          DATEDIF($G12,DATE(BC$1,MONTH($J12),DAY($J12)),"m")/12)
                                        -IF($K12&lt;MONTH($J12),1,0),
                                      IF(AND(基本情報!$C$7&lt;&gt;"-",基本情報!$C$7&gt;0)=TRUE,
                                          IF(DATE(BC$1,MONTH($J12),DAY($J12))&lt;$G12,0,DATEDIF($G12,DATE(BC$1,MONTH($J12),DAY($J12)),"m")/12+0.5),
                                          IF(DATE(YEAR($G12),MONTH($G12)+6,DAY($G12))&gt;=DATE(BC$1,MONTH(基本情報!$C$4),DAY(基本情報!$C$4)),
                                              DATEDIF($G12,IF($G12&lt;DATE(BC$1,MONTH($J12),DAY($J12)),DATE(BC$1,MONTH($J12),DAY($J12)),DATE(BC$1+1,MONTH($J12),DAY($J12))),"m")/12
                                                +IF(DATE(YEAR($G12),MONTH($G12)+6,DAY($G12))&lt;DATE(BC$1,MONTH(基本情報!$C$4),DAY(基本情報!$C$4)),1.5,0.5),
                                              DATEDIF($G12,DATE(BC$1,MONTH(基本情報!$C$4),DAY(基本情報!$C$4)),"m")/12
                                                +IF(DATE(YEAR($G12),MONTH($G12)+6,DAY($G12))
                                                  =DATE(YEAR(DATE(YEAR($G12),MONTH($G12)+6,DAY($G12))),MONTH(基本情報!$C$4),DAY(基本情報!$C$4)),0,1)))
                                        -IF(基本情報!$C$12="末",
                                               0,
                                               IF(AND(EDATE($G12,6)=DATE(BC$1,MONTH(EDATE($G12,6)),DAY(EDATE($G12,6))),MONTH(EDATE($G12,6))=12,DAY(EDATE($G12,6))&gt;基本情報!$C$12),1,0))))),
         付与日数一覧!$O$3:$W$8,2+$F12,1)))
  +IF(OR(INDEX($BQ$1:$CM12,ROW(),MATCH(BC$1,$BQ$1:$CM$1,0))=2,INDEX($BQ$1:$CM12,ROW(),MATCH(BC$1,$BQ$1:$CM$1,0))=4),0,IF(基本情報!$C$3="一斉",
      IF(AND(基本情報!$C$7&lt;&gt;"-",基本情報!$C$7&gt;0)=FALSE,
          IF(OR(BC$1=YEAR(DATE(YEAR($G12),MONTH($G12)+6,DAY($G12))),
                 IF(基本情報!$C$12="末",
                     FALSE,
                     BC$1=IF(DATE(YEAR($G12),MONTH($G12)+6,DAY($G12))&gt;DATE(YEAR(DATE(YEAR($G12),MONTH($G12)+6,DAY($G12))),12,基本情報!$C$12),
                                  YEAR(DATE(YEAR($G12),MONTH($G12)+6,DAY($G12)))+1,
                                  YEAR(DATE(YEAR($G12),MONTH($G12)+6,DAY($G12)))))),
              IF(DATE(BC$1,MONTH(基本情報!$C$4),DAY(基本情報!$C$4))&gt;DATE(YEAR($G12),MONTH($G12)+6,DAY($G12)),
                  HLOOKUP(0.5,付与日数一覧!$O$3:$W$8,2+$F12,1),
                  0),
              0),
          0),
      0))</f>
        <v>14</v>
      </c>
      <c r="BD12" s="19">
        <f ca="1">IF(BC$1=$AN12,$AP12,IF(BC$1=有給管理簿!$AH$1,0,BB12) )</f>
        <v>12</v>
      </c>
      <c r="BE12" s="19">
        <f ca="1">IF(ISERROR(MATCH($A12,有給管理簿!$A:$A,0)),
    0,
    SUMIFS(INDIRECT("有給管理簿!R" &amp; MATCH($A12,有給管理簿!$A:$A,0) &amp; "C35:R" &amp; MATCH($A12,有給管理簿!$A:$A,0) &amp; "C2239",0),
      有給管理簿!$AI$11:$CHC$11,"&gt;="&amp;IF(OR(AND($V12&lt;&gt;3,$V12&lt;&gt;6,$V12&lt;&gt;7,
                                                                                MONTH(DATE(YEAR($G12),MONTH($G12)+6,DAY($G12)))&lt;=MONTH($Z12),
                                                                                DATE(BC$1,MONTH($Z12),DAY($Z12))&lt;DATE(YEAR($G12),MONTH($G12)+6,DAY($G12))),
                                                                          AND($V12&lt;&gt;3,$V12&lt;&gt;6,$V12&lt;&gt;7,
                                                                            BC$1=YEAR(DATE(YEAR($G12),MONTH($G12)+6,DAY($G12))),
                                                                            DATE(BC$1,MONTH($Z12),DAY($Z12))&gt;DATE(YEAR($G12),MONTH($G12)+6,DAY($G12)))),
                                                                       DATE(YEAR($G12),MONTH($G12)+6,DAY($G12)),
                                                                       IF(AND($V12&lt;&gt;3,$V12&lt;&gt;6,$V12&lt;&gt;7,
                                                                              DATE(YEAR($G12),MONTH($G12)+6,DAY($G12))&gt;=DATE(BC$1,MONTH($Z12),DAY($Z12))),
                                                                           DATE(YEAR($G12),MONTH($G12)+6,DAY($G12)),
                                                                           DATE(BC$1,MONTH($Z12),DAY($Z12)))),
      有給管理簿!$AI$11:$CHC$11,"&lt;="&amp;IF(DATE(BC$1+1,MONTH($Z12),DAY($Z12))-1&gt;EOMONTH(DATE(有給管理簿!$E$10,有給管理簿!$F$10,1),0),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DATE(BC$1+1,MONTH($Z12),DAY($Z12))-1)))</f>
        <v>0</v>
      </c>
      <c r="BF12" s="19">
        <f ca="1">IF(BC$1+2=$AN12,
       $AK12,
       IF(BC$1+1=$AN12,
           $AP12,
           IF(BC12&lt;IF(基本情報!$C$10=TRUE,
                                 IF(BC12&lt;BE12,0,BC12-BE12),
                                 IF(AND(基本情報!$C$3="一斉",基本情報!$C$7="-",EDATE($G12,6)&lt;DATE(YEAR(EDATE($G12,6)),MONTH(基本情報!$C$4),DAY(基本情報!$C$4)),
                                       EDATE($G12,6)&lt;=$AI12,$AI12&lt;DATE(YEAR(EDATE($G12,6)),MONTH(基本情報!$C$4),DAY(基本情報!$C$4)),BC$1=YEAR(EDATE($G12,6))),
                                     $AJ12-$AO12+HLOOKUP(1.5,付与日数一覧!$O$3:$W$8,2+$F12,1),
                                     IF(SUM(BC12,BD12)&lt;BE12,
                                         0,
                                         SUM(BC12,BD12)-BE12))),
               IF(AND(基本情報!$C$3="一斉",基本情報!$C$7="-",EDATE($G12,6)&lt;DATE(YEAR(EDATE($G12,6)),MONTH(基本情報!$C$4),DAY(基本情報!$C$4)),
                      AND(ISERROR(MATCH(BC$1,$BQ$1:$CN$1,0))=FALSE,
                        OR(INDEX($BQ$1:$CN12,ROW(),MATCH(BC$1,$BQ$1:$CN$1,0))=2,INDEX($BQ$1:$CN12,ROW(),MATCH(BC$1,$BQ$1:$CN$1,0))=3,INDEX($BQ$1:$CN12,ROW(),MATCH(BC$1,$BQ$1:$CN$1,0))=4))),
                   BB12,
                   BC12),
               IF(基本情報!$C$10=TRUE,
                   IF(BC12&lt;BE12,0,BC12-BE12),
                   IF(AND(基本情報!$C$3="一斉",基本情報!$C$7="-",EDATE($G12,6)&lt;DATE(YEAR(EDATE($G12,6)),MONTH(基本情報!$C$4),DAY(基本情報!$C$4)),
                       EDATE($G12,6)&lt;=$AI12,$AI12&lt;DATE(YEAR(EDATE($G12,6)),MONTH(基本情報!$C$4),DAY(基本情報!$C$4)),BC$1=YEAR(EDATE($G12,6))),
                           $AJ12-$AO12+HLOOKUP(1.5,付与日数一覧!$O$3:$W$8,2+$F12,1),
                           IF(SUM(BC12,BD12)&lt;BE12,
                               0,
                               SUM(BC12,BD12)-BE12))))))</f>
        <v>14</v>
      </c>
      <c r="BG12" s="19">
        <f>IF(OR(IF(ISERROR(INDEX($BQ$1:$CM12,ROW(),MATCH(IF(INDEX($BQ$1:$CM12,ROW(),MATCH(BG$1,$BQ$1:$CM$1,0)+1)&gt;DATE(BG$1,12,IF(基本情報!$C$12="末",31,基本情報!$C$12)),BG$1-1,BG$1),$BQ$1:$CM$1,0))),
                  0,
                  INDEX($BQ$1:$CM12,ROW(),MATCH(IF(INDEX($BQ$1:$CM12,ROW(),MATCH(BG$1,$BQ$1:$CM$1,0)+1)&gt;DATE(BG$1,12,IF(基本情報!$C$12="末",31,基本情報!$C$12)),BG$1-1,BG$1),$BQ$1:$CM$1,0)))=1,
              INDEX($BQ$1:$CM12,ROW(),MATCH(BG$1,$BQ$1:$CM$1,0))=3,
              INDEX($BQ$1:$CM12,ROW(),MATCH(BG$1,$BQ$1:$CM$1,0))=4),
     0,
     IF(AND($V12&lt;&gt;3,$V12&lt;&gt;6,$V12&lt;&gt;7,
         BG$1 =YEAR($G12),
         AND(基本情報!$C$3="一斉",$G12&lt;=DATE(BG$1,MONTH(基本情報!$C$4),DAY(基本情報!$C$4)),
                                                                   DATE(BG$1,MONTH(基本情報!$C$4),DAY(基本情報!$C$4))&lt;DATE(YEAR($G12),MONTH($G12)+6,DAY($G12)))),
       HLOOKUP(IF(BG$1=YEAR(DATE(YEAR($G12),MONTH($G12)+6,DAY($G12))),0.5,0)
                            -IF(基本情報!$C$12="末",
                                0,
                                IF(AND(基本情報!$C$3="一斉",EDATE($G12,6)=DATE(BG$1,MONTH(EDATE($G12,6)),DAY(EDATE($G12,6))),MONTH(EDATE($G12,6))=12,DAY(EDATE($G12,6))&gt;IF(基本情報!$C$12="末",DAY(EDATE($G12,6)),基本情報!$C$12)),1,0)),
         付与日数一覧!$O$3:$W$8,2+$F12,1),
       HLOOKUP(IF(AND($V12&lt;&gt;3,$V12&lt;&gt;6,$V12&lt;&gt;7,BG$1&lt;YEAR(DATE(YEAR($G12),MONTH($G12)+6,DAY($G12)))),
                              0,
                              IF(AND(基本情報!$C$3="一斉",
                                     OR(AND(基本情報!$C$7="-",DATE(BG$1,MONTH(基本情報!$C$4),DAY(基本情報!$C$4))&lt;$G12),
                                       AND(基本情報!$C$7&lt;&gt;"-",基本情報!$C$7&gt;0,DATE(BG$1,MONTH($J12),DAY($J12))&lt;$G12)),
                                     AND(MONTH(EDATE($G12,6))=12,DAY(EDATE($G12,6))&gt;IF(基本情報!$C$12="末",DAY(EOMONTH(EDATE($G12,6),0)),基本情報!$C$12))=FALSE)=TRUE,
                                  IF(AND(基本情報!$C$3="一斉",基本情報!$C$7="-",DATE(BG$1,MONTH(基本情報!$C$4),DAY(基本情報!$C$4))&lt;$G12),0.5,0),
                                  IF(基本情報!$C$3="法定",
                                      IF($H12&gt;=10,
                                          IF($G12&gt;DATE(BG$1,MONTH($J12),DAY($J12)),0,DATEDIF($G12,DATE(BG$1,MONTH($J12),DAY($J12)),"m")/12+0.5),
                                          DATEDIF($G12,DATE(BG$1,MONTH($J12),DAY($J12)),"m")/12)
                                        -IF($K12&lt;MONTH($J12),1,0),
                                      IF(AND(基本情報!$C$7&lt;&gt;"-",基本情報!$C$7&gt;0)=TRUE,
                                          IF(DATE(BG$1,MONTH($J12),DAY($J12))&lt;$G12,0,DATEDIF($G12,DATE(BG$1,MONTH($J12),DAY($J12)),"m")/12+0.5),
                                          IF(DATE(YEAR($G12),MONTH($G12)+6,DAY($G12))&gt;=DATE(BG$1,MONTH(基本情報!$C$4),DAY(基本情報!$C$4)),
                                              DATEDIF($G12,IF($G12&lt;DATE(BG$1,MONTH($J12),DAY($J12)),DATE(BG$1,MONTH($J12),DAY($J12)),DATE(BG$1+1,MONTH($J12),DAY($J12))),"m")/12
                                                +IF(DATE(YEAR($G12),MONTH($G12)+6,DAY($G12))&lt;DATE(BG$1,MONTH(基本情報!$C$4),DAY(基本情報!$C$4)),1.5,0.5),
                                              DATEDIF($G12,DATE(BG$1,MONTH(基本情報!$C$4),DAY(基本情報!$C$4)),"m")/12
                                                +IF(DATE(YEAR($G12),MONTH($G12)+6,DAY($G12))
                                                  =DATE(YEAR(DATE(YEAR($G12),MONTH($G12)+6,DAY($G12))),MONTH(基本情報!$C$4),DAY(基本情報!$C$4)),0,1)))
                                        -IF(基本情報!$C$12="末",
                                               0,
                                               IF(AND(EDATE($G12,6)=DATE(BG$1,MONTH(EDATE($G12,6)),DAY(EDATE($G12,6))),MONTH(EDATE($G12,6))=12,DAY(EDATE($G12,6))&gt;基本情報!$C$12),1,0))))),
         付与日数一覧!$O$3:$W$8,2+$F12,1)))
  +IF(OR(INDEX($BQ$1:$CM12,ROW(),MATCH(BG$1,$BQ$1:$CM$1,0))=2,INDEX($BQ$1:$CM12,ROW(),MATCH(BG$1,$BQ$1:$CM$1,0))=4),0,IF(基本情報!$C$3="一斉",
      IF(AND(基本情報!$C$7&lt;&gt;"-",基本情報!$C$7&gt;0)=FALSE,
          IF(OR(BG$1=YEAR(DATE(YEAR($G12),MONTH($G12)+6,DAY($G12))),
                 IF(基本情報!$C$12="末",
                     FALSE,
                     BG$1=IF(DATE(YEAR($G12),MONTH($G12)+6,DAY($G12))&gt;DATE(YEAR(DATE(YEAR($G12),MONTH($G12)+6,DAY($G12))),12,基本情報!$C$12),
                                  YEAR(DATE(YEAR($G12),MONTH($G12)+6,DAY($G12)))+1,
                                  YEAR(DATE(YEAR($G12),MONTH($G12)+6,DAY($G12)))))),
              IF(DATE(BG$1,MONTH(基本情報!$C$4),DAY(基本情報!$C$4))&gt;DATE(YEAR($G12),MONTH($G12)+6,DAY($G12)),
                  HLOOKUP(0.5,付与日数一覧!$O$3:$W$8,2+$F12,1),
                  0),
              0),
          0),
      0))</f>
        <v>16</v>
      </c>
      <c r="BH12" s="19">
        <f ca="1">IF(BG$1=$AN12,$AP12,IF(BG$1=有給管理簿!$AH$1,0,BF12) )</f>
        <v>14</v>
      </c>
      <c r="BI12" s="19">
        <f ca="1">IF(ISERROR(MATCH($A12,有給管理簿!$A:$A,0)),
    0,
    SUMIFS(INDIRECT("有給管理簿!R" &amp; MATCH($A12,有給管理簿!$A:$A,0) &amp; "C35:R" &amp; MATCH($A12,有給管理簿!$A:$A,0) &amp; "C2239",0),
      有給管理簿!$AI$11:$CHC$11,"&gt;="&amp;IF(OR(AND($V12&lt;&gt;3,$V12&lt;&gt;6,$V12&lt;&gt;7,
                                                                                MONTH(DATE(YEAR($G12),MONTH($G12)+6,DAY($G12)))&lt;=MONTH($Z12),
                                                                                DATE(BG$1,MONTH($Z12),DAY($Z12))&lt;DATE(YEAR($G12),MONTH($G12)+6,DAY($G12))),
                                                                          AND($V12&lt;&gt;3,$V12&lt;&gt;6,$V12&lt;&gt;7,
                                                                            BG$1=YEAR(DATE(YEAR($G12),MONTH($G12)+6,DAY($G12))),
                                                                            DATE(BG$1,MONTH($Z12),DAY($Z12))&gt;DATE(YEAR($G12),MONTH($G12)+6,DAY($G12)))),
                                                                       DATE(YEAR($G12),MONTH($G12)+6,DAY($G12)),
                                                                       IF(AND($V12&lt;&gt;3,$V12&lt;&gt;6,$V12&lt;&gt;7,
                                                                              DATE(YEAR($G12),MONTH($G12)+6,DAY($G12))&gt;=DATE(BG$1,MONTH($Z12),DAY($Z12))),
                                                                           DATE(YEAR($G12),MONTH($G12)+6,DAY($G12)),
                                                                           DATE(BG$1,MONTH($Z12),DAY($Z12)))),
      有給管理簿!$AI$11:$CHC$11,"&lt;="&amp;IF(DATE(BG$1+1,MONTH($Z12),DAY($Z12))-1&gt;EOMONTH(DATE(有給管理簿!$E$10,有給管理簿!$F$10,1),0),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DATE(BG$1+1,MONTH($Z12),DAY($Z12))-1)))</f>
        <v>3</v>
      </c>
      <c r="BJ12" s="19">
        <f ca="1">IF(BG$1+2=$AN12,
       $AK12,
       IF(BG$1+1=$AN12,
           $AP12,
           IF(BG12&lt;IF(基本情報!$C$10=TRUE,
                                 IF(BG12&lt;BI12,0,BG12-BI12),
                                 IF(AND(基本情報!$C$3="一斉",基本情報!$C$7="-",EDATE($G12,6)&lt;DATE(YEAR(EDATE($G12,6)),MONTH(基本情報!$C$4),DAY(基本情報!$C$4)),
                                       EDATE($G12,6)&lt;=$AI12,$AI12&lt;DATE(YEAR(EDATE($G12,6)),MONTH(基本情報!$C$4),DAY(基本情報!$C$4)),BG$1=YEAR(EDATE($G12,6))),
                                     $AJ12-$AO12+HLOOKUP(1.5,付与日数一覧!$O$3:$W$8,2+$F12,1),
                                     IF(SUM(BG12,BH12)&lt;BI12,
                                         0,
                                         SUM(BG12,BH12)-BI12))),
               IF(AND(基本情報!$C$3="一斉",基本情報!$C$7="-",EDATE($G12,6)&lt;DATE(YEAR(EDATE($G12,6)),MONTH(基本情報!$C$4),DAY(基本情報!$C$4)),
                      AND(ISERROR(MATCH(BG$1,$BQ$1:$CN$1,0))=FALSE,
                        OR(INDEX($BQ$1:$CN12,ROW(),MATCH(BG$1,$BQ$1:$CN$1,0))=2,INDEX($BQ$1:$CN12,ROW(),MATCH(BG$1,$BQ$1:$CN$1,0))=3,INDEX($BQ$1:$CN12,ROW(),MATCH(BG$1,$BQ$1:$CN$1,0))=4))),
                   BF12,
                   BG12),
               IF(基本情報!$C$10=TRUE,
                   IF(BG12&lt;BI12,0,BG12-BI12),
                   IF(AND(基本情報!$C$3="一斉",基本情報!$C$7="-",EDATE($G12,6)&lt;DATE(YEAR(EDATE($G12,6)),MONTH(基本情報!$C$4),DAY(基本情報!$C$4)),
                       EDATE($G12,6)&lt;=$AI12,$AI12&lt;DATE(YEAR(EDATE($G12,6)),MONTH(基本情報!$C$4),DAY(基本情報!$C$4)),BG$1=YEAR(EDATE($G12,6))),
                           $AJ12-$AO12+HLOOKUP(1.5,付与日数一覧!$O$3:$W$8,2+$F12,1),
                           IF(SUM(BG12,BH12)&lt;BI12,
                               0,
                               SUM(BG12,BH12)-BI12))))))</f>
        <v>16</v>
      </c>
      <c r="BK12" s="19">
        <f>IF(OR(IF(ISERROR(INDEX($BQ$1:$CM12,ROW(),MATCH(IF(INDEX($BQ$1:$CM12,ROW(),MATCH(BK$1,$BQ$1:$CM$1,0)+1)&gt;DATE(BK$1,12,IF(基本情報!$C$12="末",31,基本情報!$C$12)),BK$1-1,BK$1),$BQ$1:$CM$1,0))),
                  0,
                  INDEX($BQ$1:$CM12,ROW(),MATCH(IF(INDEX($BQ$1:$CM12,ROW(),MATCH(BK$1,$BQ$1:$CM$1,0)+1)&gt;DATE(BK$1,12,IF(基本情報!$C$12="末",31,基本情報!$C$12)),BK$1-1,BK$1),$BQ$1:$CM$1,0)))=1,
              INDEX($BQ$1:$CM12,ROW(),MATCH(BK$1,$BQ$1:$CM$1,0))=3,
              INDEX($BQ$1:$CM12,ROW(),MATCH(BK$1,$BQ$1:$CM$1,0))=4),
     0,
     IF(AND($V12&lt;&gt;3,$V12&lt;&gt;6,$V12&lt;&gt;7,
         BK$1 =YEAR($G12),
         AND(基本情報!$C$3="一斉",$G12&lt;=DATE(BK$1,MONTH(基本情報!$C$4),DAY(基本情報!$C$4)),
                                                                   DATE(BK$1,MONTH(基本情報!$C$4),DAY(基本情報!$C$4))&lt;DATE(YEAR($G12),MONTH($G12)+6,DAY($G12)))),
       HLOOKUP(IF(BK$1=YEAR(DATE(YEAR($G12),MONTH($G12)+6,DAY($G12))),0.5,0)
                            -IF(基本情報!$C$12="末",
                                0,
                                IF(AND(基本情報!$C$3="一斉",EDATE($G12,6)=DATE(BK$1,MONTH(EDATE($G12,6)),DAY(EDATE($G12,6))),MONTH(EDATE($G12,6))=12,DAY(EDATE($G12,6))&gt;IF(基本情報!$C$12="末",DAY(EDATE($G12,6)),基本情報!$C$12)),1,0)),
         付与日数一覧!$O$3:$W$8,2+$F12,1),
       HLOOKUP(IF(AND($V12&lt;&gt;3,$V12&lt;&gt;6,$V12&lt;&gt;7,BK$1&lt;YEAR(DATE(YEAR($G12),MONTH($G12)+6,DAY($G12)))),
                              0,
                              IF(AND(基本情報!$C$3="一斉",
                                     OR(AND(基本情報!$C$7="-",DATE(BK$1,MONTH(基本情報!$C$4),DAY(基本情報!$C$4))&lt;$G12),
                                       AND(基本情報!$C$7&lt;&gt;"-",基本情報!$C$7&gt;0,DATE(BK$1,MONTH($J12),DAY($J12))&lt;$G12)),
                                     AND(MONTH(EDATE($G12,6))=12,DAY(EDATE($G12,6))&gt;IF(基本情報!$C$12="末",DAY(EOMONTH(EDATE($G12,6),0)),基本情報!$C$12))=FALSE)=TRUE,
                                  IF(AND(基本情報!$C$3="一斉",基本情報!$C$7="-",DATE(BK$1,MONTH(基本情報!$C$4),DAY(基本情報!$C$4))&lt;$G12),0.5,0),
                                  IF(基本情報!$C$3="法定",
                                      IF($H12&gt;=10,
                                          IF($G12&gt;DATE(BK$1,MONTH($J12),DAY($J12)),0,DATEDIF($G12,DATE(BK$1,MONTH($J12),DAY($J12)),"m")/12+0.5),
                                          DATEDIF($G12,DATE(BK$1,MONTH($J12),DAY($J12)),"m")/12)
                                        -IF($K12&lt;MONTH($J12),1,0),
                                      IF(AND(基本情報!$C$7&lt;&gt;"-",基本情報!$C$7&gt;0)=TRUE,
                                          IF(DATE(BK$1,MONTH($J12),DAY($J12))&lt;$G12,0,DATEDIF($G12,DATE(BK$1,MONTH($J12),DAY($J12)),"m")/12+0.5),
                                          IF(DATE(YEAR($G12),MONTH($G12)+6,DAY($G12))&gt;=DATE(BK$1,MONTH(基本情報!$C$4),DAY(基本情報!$C$4)),
                                              DATEDIF($G12,IF($G12&lt;DATE(BK$1,MONTH($J12),DAY($J12)),DATE(BK$1,MONTH($J12),DAY($J12)),DATE(BK$1+1,MONTH($J12),DAY($J12))),"m")/12
                                                +IF(DATE(YEAR($G12),MONTH($G12)+6,DAY($G12))&lt;DATE(BK$1,MONTH(基本情報!$C$4),DAY(基本情報!$C$4)),1.5,0.5),
                                              DATEDIF($G12,DATE(BK$1,MONTH(基本情報!$C$4),DAY(基本情報!$C$4)),"m")/12
                                                +IF(DATE(YEAR($G12),MONTH($G12)+6,DAY($G12))
                                                  =DATE(YEAR(DATE(YEAR($G12),MONTH($G12)+6,DAY($G12))),MONTH(基本情報!$C$4),DAY(基本情報!$C$4)),0,1)))
                                        -IF(基本情報!$C$12="末",
                                               0,
                                               IF(AND(EDATE($G12,6)=DATE(BK$1,MONTH(EDATE($G12,6)),DAY(EDATE($G12,6))),MONTH(EDATE($G12,6))=12,DAY(EDATE($G12,6))&gt;基本情報!$C$12),1,0))))),
         付与日数一覧!$O$3:$W$8,2+$F12,1)))
  +IF(OR(INDEX($BQ$1:$CM12,ROW(),MATCH(BK$1,$BQ$1:$CM$1,0))=2,INDEX($BQ$1:$CM12,ROW(),MATCH(BK$1,$BQ$1:$CM$1,0))=4),0,IF(基本情報!$C$3="一斉",
      IF(AND(基本情報!$C$7&lt;&gt;"-",基本情報!$C$7&gt;0)=FALSE,
          IF(OR(BK$1=YEAR(DATE(YEAR($G12),MONTH($G12)+6,DAY($G12))),
                 IF(基本情報!$C$12="末",
                     FALSE,
                     BK$1=IF(DATE(YEAR($G12),MONTH($G12)+6,DAY($G12))&gt;DATE(YEAR(DATE(YEAR($G12),MONTH($G12)+6,DAY($G12))),12,基本情報!$C$12),
                                  YEAR(DATE(YEAR($G12),MONTH($G12)+6,DAY($G12)))+1,
                                  YEAR(DATE(YEAR($G12),MONTH($G12)+6,DAY($G12)))))),
              IF(DATE(BK$1,MONTH(基本情報!$C$4),DAY(基本情報!$C$4))&gt;DATE(YEAR($G12),MONTH($G12)+6,DAY($G12)),
                  HLOOKUP(0.5,付与日数一覧!$O$3:$W$8,2+$F12,1),
                  0),
              0),
          0),
      0))</f>
        <v>18</v>
      </c>
      <c r="BL12" s="19">
        <f ca="1">IF(BK$1=$AN12,$AP12,IF(BK$1=有給管理簿!$AH$1,0,BJ12) )</f>
        <v>16</v>
      </c>
      <c r="BM12" s="19">
        <f ca="1">IF(ISERROR(MATCH($A12,有給管理簿!$A:$A,0)),
    0,
    SUMIFS(INDIRECT("有給管理簿!R" &amp; MATCH($A12,有給管理簿!$A:$A,0) &amp; "C35:R" &amp; MATCH($A12,有給管理簿!$A:$A,0) &amp; "C2239",0),
      有給管理簿!$AI$11:$CHC$11,"&gt;="&amp;IF(OR(AND($V12&lt;&gt;3,$V12&lt;&gt;6,$V12&lt;&gt;7,
                                                                                MONTH(DATE(YEAR($G12),MONTH($G12)+6,DAY($G12)))&lt;=MONTH($Z12),
                                                                                DATE(BK$1,MONTH($Z12),DAY($Z12))&lt;DATE(YEAR($G12),MONTH($G12)+6,DAY($G12))),
                                                                          AND($V12&lt;&gt;3,$V12&lt;&gt;6,$V12&lt;&gt;7,
                                                                            BK$1=YEAR(DATE(YEAR($G12),MONTH($G12)+6,DAY($G12))),
                                                                            DATE(BK$1,MONTH($Z12),DAY($Z12))&gt;DATE(YEAR($G12),MONTH($G12)+6,DAY($G12)))),
                                                                       DATE(YEAR($G12),MONTH($G12)+6,DAY($G12)),
                                                                       IF(AND($V12&lt;&gt;3,$V12&lt;&gt;6,$V12&lt;&gt;7,
                                                                              DATE(YEAR($G12),MONTH($G12)+6,DAY($G12))&gt;=DATE(BK$1,MONTH($Z12),DAY($Z12))),
                                                                           DATE(YEAR($G12),MONTH($G12)+6,DAY($G12)),
                                                                           DATE(BK$1,MONTH($Z12),DAY($Z12)))),
      有給管理簿!$AI$11:$CHC$11,"&lt;="&amp;IF(DATE(BK$1+1,MONTH($Z12),DAY($Z12))-1&gt;EOMONTH(DATE(有給管理簿!$E$10,有給管理簿!$F$10,1),0),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DATE(BK$1+1,MONTH($Z12),DAY($Z12))-1)))</f>
        <v>2</v>
      </c>
      <c r="BN12" s="19">
        <f ca="1">IF(BK$1+2=$AN12,
       $AK12,
       IF(BK$1+1=$AN12,
           $AP12,
           IF(BK12&lt;IF(基本情報!$C$10=TRUE,
                                 IF(BK12&lt;BM12,0,BK12-BM12),
                                 IF(AND(基本情報!$C$3="一斉",基本情報!$C$7="-",EDATE($G12,6)&lt;DATE(YEAR(EDATE($G12,6)),MONTH(基本情報!$C$4),DAY(基本情報!$C$4)),
                                       EDATE($G12,6)&lt;=$AI12,$AI12&lt;DATE(YEAR(EDATE($G12,6)),MONTH(基本情報!$C$4),DAY(基本情報!$C$4)),BK$1=YEAR(EDATE($G12,6))),
                                     $AJ12-$AO12+HLOOKUP(1.5,付与日数一覧!$O$3:$W$8,2+$F12,1),
                                     IF(SUM(BK12,BL12)&lt;BM12,
                                         0,
                                         SUM(BK12,BL12)-BM12))),
               IF(AND(基本情報!$C$3="一斉",基本情報!$C$7="-",EDATE($G12,6)&lt;DATE(YEAR(EDATE($G12,6)),MONTH(基本情報!$C$4),DAY(基本情報!$C$4)),
                      AND(ISERROR(MATCH(BK$1,$BQ$1:$CN$1,0))=FALSE,
                        OR(INDEX($BQ$1:$CN12,ROW(),MATCH(BK$1,$BQ$1:$CN$1,0))=2,INDEX($BQ$1:$CN12,ROW(),MATCH(BK$1,$BQ$1:$CN$1,0))=3,INDEX($BQ$1:$CN12,ROW(),MATCH(BK$1,$BQ$1:$CN$1,0))=4))),
                   BJ12,
                   BK12),
               IF(基本情報!$C$10=TRUE,
                   IF(BK12&lt;BM12,0,BK12-BM12),
                   IF(AND(基本情報!$C$3="一斉",基本情報!$C$7="-",EDATE($G12,6)&lt;DATE(YEAR(EDATE($G12,6)),MONTH(基本情報!$C$4),DAY(基本情報!$C$4)),
                       EDATE($G12,6)&lt;=$AI12,$AI12&lt;DATE(YEAR(EDATE($G12,6)),MONTH(基本情報!$C$4),DAY(基本情報!$C$4)),BK$1=YEAR(EDATE($G12,6))),
                           $AJ12-$AO12+HLOOKUP(1.5,付与日数一覧!$O$3:$W$8,2+$F12,1),
                           IF(SUM(BK12,BL12)&lt;BM12,
                               0,
                               SUM(BK12,BL12)-BM12))))))</f>
        <v>18</v>
      </c>
      <c r="BQ12" s="19">
        <v>0</v>
      </c>
      <c r="BR12" s="57">
        <f>IF(基本情報!$C$3="法定",
       IF($V12=3,
           IF($G12&lt;=DATE(BQ$1,MONTH($G12),DAY($G12)),DATE(BQ$1,MONTH($G12),DAY($G12)),0),
           IF($G12&lt;=DATE(BQ$1,MONTH(EDATE($G12,6)),DAY(EDATE($G12,6))),DATE(BQ$1,MONTH(EDATE($G12,6)),DAY(EDATE($G12,6))),0)),
       IF(基本情報!$C$7="-",
           IF(DATE(BQ$1,MONTH(EDATE($G12,6)),DAY(EDATE($G12,6)))=EDATE($G12,6),
               IF(AND(BQ$1=YEAR(EDATE($G12,6)),IF(基本情報!$C$12="末",FALSE,DATE(BQ$1,MONTH(EDATE($G12,6)),DAY(EDATE($G12,6)))&gt;DATE(BQ$1,12,基本情報!$C$12))),
                   0,
                   DATE(BQ$1,MONTH(EDATE($G12,6)),DAY(EDATE($G12,6)))),
               IF(EDATE($G12,6)&lt;DATE(BQ$1,MONTH(基本情報!$C$4),DAY(基本情報!$C$4)),
                   IF(AND(BQ$1-1=YEAR(EDATE($G12,6)),IF(基本情報!$C$12="末",FALSE,DATE(BQ$1-1,MONTH(EDATE($G12,6)),DAY(EDATE($G12,6)))&gt;DATE(BQ$1-1,12,基本情報!$C$12))),
                       DATE(BQ$1-1,MONTH(EDATE($G12,6)),DAY(EDATE($G12,6))),
                       DATE(BQ$1,MONTH(基本情報!$C$4),DAY(基本情報!$C$4))),
                   IF($G12&lt;=DATE(BQ$1,MONTH(EDATE($G12,6)),DAY(EDATE($G12,6))),DATE(BQ$1,MONTH(EDATE($G12,6)),DAY(EDATE($G12,6))),0))),
           IF($G12&lt;=IF(DATE(BQ$1,MONTH(基本情報!$C$4),DAY(基本情報!$C$4))
                           &lt;DATE(BQ$1,MONTH(基本情報!$C$7),DAY(基本情報!$C$7)),
                             IF(AND(DATE(BQ$1,MONTH(基本情報!$C$4),DAY(基本情報!$C$4))&lt;=DATE(BQ$1,MONTH($G12),DAY($G12)),
                                   DATE(BQ$1,MONTH($G12),DAY($G12))&lt;DATE(BQ$1,MONTH(基本情報!$C$7),DAY(基本情報!$C$7)))=TRUE,
                                 DATE(BQ$1,MONTH(基本情報!$C$7),DAY(基本情報!$C$7)),
                                 IF($G12&gt;DATE(BQ$1,MONTH(基本情報!$C$4),DAY(基本情報!$C$4)),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IF(AND(DATE(BQ$1,MONTH(基本情報!$C$7),DAY(基本情報!$C$7))&lt;=DATE(BQ$1,MONTH($G12),DAY($G12)),
                                    DATE(BQ$1,MONTH($G12),DAY($G12))&lt;DATE(BQ$1,MONTH(基本情報!$C$4),DAY(基本情報!$C$4)))=TRUE,
                                 DATE(BQ$1,MONTH(基本情報!$C$4),DAY(基本情報!$C$4)),
                                 IF($G12&gt;DATE(BQ$1,MONTH(基本情報!$C$7),DAY(基本情報!$C$7)),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IF(AND(DATE(BQ$1,MONTH(基本情報!$C$4),DAY(基本情報!$C$4))&lt;=DATE(BQ$1,MONTH($G12),DAY($G12)),
                      DATE(BQ$1,MONTH($G12),DAY($G12))&lt;DATE(BQ$1,MONTH(基本情報!$C$7),DAY(基本情報!$C$7)))=TRUE,
                   DATE(BQ$1,MONTH(基本情報!$C$7),DAY(基本情報!$C$7)),
                   IF($G12&gt;DATE(BQ$1,MONTH(基本情報!$C$4),DAY(基本情報!$C$4)),
                       0,
                       DATE(BQ$1,MONTH(基本情報!$C$4),DAY(基本情報!$C$4)))),
               IF(AND(DATE(BQ$1,MONTH(基本情報!$C$7),DAY(基本情報!$C$7))&lt;=DATE(BQ$1,MONTH($G12),DAY($G12)),
                      DATE(BQ$1,MONTH($G12),DAY($G12))&lt;DATE(BQ$1,MONTH(基本情報!$C$4),DAY(基本情報!$C$4)))=TRUE,
                   DATE(BQ$1,MONTH(基本情報!$C$4),DAY(基本情報!$C$4)),
                   IF($G12&gt;DATE(BQ$1,MONTH(基本情報!$C$7),DAY(基本情報!$C$7)),
                       0,
                       DATE(BQ$1,MONTH(基本情報!$C$7),DAY(基本情報!$C$7))))),
           0)))</f>
        <v>43992</v>
      </c>
      <c r="BS12" s="57">
        <f>IF(AND(OR($V12=4,$V12=5),BR12=EDATE($G12,6)),
       IF(DATE(BQ$1,MONTH(基本情報!$C$4),DAY(基本情報!$C$4))&gt;EDATE($G12,6),
           DATE(BQ$1,MONTH(基本情報!$C$4),DAY(基本情報!$C$4)),
           0),
       IF(AND(基本情報!$C$3="一斉",基本情報!$C$7="-",
              BR12=EDATE($G12,6),
              DATE(BQ$1,MONTH(基本情報!$C$4),DAY(基本情報!$C$4))&gt;EDATE($G12,6)),
           DATE(BQ$1,MONTH(基本情報!$C$4),DAY(基本情報!$C$4)),
           0))</f>
        <v>0</v>
      </c>
      <c r="BU12" s="19">
        <v>0</v>
      </c>
      <c r="BV12" s="57">
        <f>IF(基本情報!$C$3="法定",
       IF($V12=3,
           IF($G12&lt;=DATE(BU$1,MONTH($G12),DAY($G12)),DATE(BU$1,MONTH($G12),DAY($G12)),0),
           IF($G12&lt;=DATE(BU$1,MONTH(EDATE($G12,6)),DAY(EDATE($G12,6))),DATE(BU$1,MONTH(EDATE($G12,6)),DAY(EDATE($G12,6))),0)),
       IF(基本情報!$C$7="-",
           IF(DATE(BU$1,MONTH(EDATE($G12,6)),DAY(EDATE($G12,6)))=EDATE($G12,6),
               IF(AND(BU$1=YEAR(EDATE($G12,6)),IF(基本情報!$C$12="末",FALSE,DATE(BU$1,MONTH(EDATE($G12,6)),DAY(EDATE($G12,6)))&gt;DATE(BU$1,12,基本情報!$C$12))),
                   0,
                   DATE(BU$1,MONTH(EDATE($G12,6)),DAY(EDATE($G12,6)))),
               IF(EDATE($G12,6)&lt;DATE(BU$1,MONTH(基本情報!$C$4),DAY(基本情報!$C$4)),
                   IF(AND(BU$1-1=YEAR(EDATE($G12,6)),IF(基本情報!$C$12="末",FALSE,DATE(BU$1-1,MONTH(EDATE($G12,6)),DAY(EDATE($G12,6)))&gt;DATE(BU$1-1,12,基本情報!$C$12))),
                       DATE(BU$1-1,MONTH(EDATE($G12,6)),DAY(EDATE($G12,6))),
                       DATE(BU$1,MONTH(基本情報!$C$4),DAY(基本情報!$C$4))),
                   IF($G12&lt;=DATE(BU$1,MONTH(EDATE($G12,6)),DAY(EDATE($G12,6))),DATE(BU$1,MONTH(EDATE($G12,6)),DAY(EDATE($G12,6))),0))),
           IF($G12&lt;=IF(DATE(BU$1,MONTH(基本情報!$C$4),DAY(基本情報!$C$4))
                           &lt;DATE(BU$1,MONTH(基本情報!$C$7),DAY(基本情報!$C$7)),
                             IF(AND(DATE(BU$1,MONTH(基本情報!$C$4),DAY(基本情報!$C$4))&lt;=DATE(BU$1,MONTH($G12),DAY($G12)),
                                   DATE(BU$1,MONTH($G12),DAY($G12))&lt;DATE(BU$1,MONTH(基本情報!$C$7),DAY(基本情報!$C$7)))=TRUE,
                                 DATE(BU$1,MONTH(基本情報!$C$7),DAY(基本情報!$C$7)),
                                 IF($G12&gt;DATE(BU$1,MONTH(基本情報!$C$4),DAY(基本情報!$C$4)),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IF(AND(DATE(BU$1,MONTH(基本情報!$C$7),DAY(基本情報!$C$7))&lt;=DATE(BU$1,MONTH($G12),DAY($G12)),
                                    DATE(BU$1,MONTH($G12),DAY($G12))&lt;DATE(BU$1,MONTH(基本情報!$C$4),DAY(基本情報!$C$4)))=TRUE,
                                 DATE(BU$1,MONTH(基本情報!$C$4),DAY(基本情報!$C$4)),
                                 IF($G12&gt;DATE(BU$1,MONTH(基本情報!$C$7),DAY(基本情報!$C$7)),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IF(AND(DATE(BU$1,MONTH(基本情報!$C$4),DAY(基本情報!$C$4))&lt;=DATE(BU$1,MONTH($G12),DAY($G12)),
                      DATE(BU$1,MONTH($G12),DAY($G12))&lt;DATE(BU$1,MONTH(基本情報!$C$7),DAY(基本情報!$C$7)))=TRUE,
                   DATE(BU$1,MONTH(基本情報!$C$7),DAY(基本情報!$C$7)),
                   IF($G12&gt;DATE(BU$1,MONTH(基本情報!$C$4),DAY(基本情報!$C$4)),
                       0,
                       DATE(BU$1,MONTH(基本情報!$C$4),DAY(基本情報!$C$4)))),
               IF(AND(DATE(BU$1,MONTH(基本情報!$C$7),DAY(基本情報!$C$7))&lt;=DATE(BU$1,MONTH($G12),DAY($G12)),
                      DATE(BU$1,MONTH($G12),DAY($G12))&lt;DATE(BU$1,MONTH(基本情報!$C$4),DAY(基本情報!$C$4)))=TRUE,
                   DATE(BU$1,MONTH(基本情報!$C$4),DAY(基本情報!$C$4)),
                   IF($G12&gt;DATE(BU$1,MONTH(基本情報!$C$7),DAY(基本情報!$C$7)),
                       0,
                       DATE(BU$1,MONTH(基本情報!$C$7),DAY(基本情報!$C$7))))),
           0)))</f>
        <v>44357</v>
      </c>
      <c r="BW12" s="57">
        <f>IF(AND(OR($V12=4,$V12=5),BV12=EDATE($G12,6)),
       IF(DATE(BU$1,MONTH(基本情報!$C$4),DAY(基本情報!$C$4))&gt;EDATE($G12,6),
           DATE(BU$1,MONTH(基本情報!$C$4),DAY(基本情報!$C$4)),
           0),
       IF(AND(基本情報!$C$3="一斉",基本情報!$C$7="-",
              BV12=EDATE($G12,6),
              DATE(BU$1,MONTH(基本情報!$C$4),DAY(基本情報!$C$4))&gt;EDATE($G12,6)),
           DATE(BU$1,MONTH(基本情報!$C$4),DAY(基本情報!$C$4)),
           0))</f>
        <v>0</v>
      </c>
      <c r="BY12" s="19">
        <v>0</v>
      </c>
      <c r="BZ12" s="57">
        <f>IF(基本情報!$C$3="法定",
       IF($V12=3,
           IF($G12&lt;=DATE(BY$1,MONTH($G12),DAY($G12)),DATE(BY$1,MONTH($G12),DAY($G12)),0),
           IF($G12&lt;=DATE(BY$1,MONTH(EDATE($G12,6)),DAY(EDATE($G12,6))),DATE(BY$1,MONTH(EDATE($G12,6)),DAY(EDATE($G12,6))),0)),
       IF(基本情報!$C$7="-",
           IF(DATE(BY$1,MONTH(EDATE($G12,6)),DAY(EDATE($G12,6)))=EDATE($G12,6),
               IF(AND(BY$1=YEAR(EDATE($G12,6)),IF(基本情報!$C$12="末",FALSE,DATE(BY$1,MONTH(EDATE($G12,6)),DAY(EDATE($G12,6)))&gt;DATE(BY$1,12,基本情報!$C$12))),
                   0,
                   DATE(BY$1,MONTH(EDATE($G12,6)),DAY(EDATE($G12,6)))),
               IF(EDATE($G12,6)&lt;DATE(BY$1,MONTH(基本情報!$C$4),DAY(基本情報!$C$4)),
                   IF(AND(BY$1-1=YEAR(EDATE($G12,6)),IF(基本情報!$C$12="末",FALSE,DATE(BY$1-1,MONTH(EDATE($G12,6)),DAY(EDATE($G12,6)))&gt;DATE(BY$1-1,12,基本情報!$C$12))),
                       DATE(BY$1-1,MONTH(EDATE($G12,6)),DAY(EDATE($G12,6))),
                       DATE(BY$1,MONTH(基本情報!$C$4),DAY(基本情報!$C$4))),
                   IF($G12&lt;=DATE(BY$1,MONTH(EDATE($G12,6)),DAY(EDATE($G12,6))),DATE(BY$1,MONTH(EDATE($G12,6)),DAY(EDATE($G12,6))),0))),
           IF($G12&lt;=IF(DATE(BY$1,MONTH(基本情報!$C$4),DAY(基本情報!$C$4))
                           &lt;DATE(BY$1,MONTH(基本情報!$C$7),DAY(基本情報!$C$7)),
                             IF(AND(DATE(BY$1,MONTH(基本情報!$C$4),DAY(基本情報!$C$4))&lt;=DATE(BY$1,MONTH($G12),DAY($G12)),
                                   DATE(BY$1,MONTH($G12),DAY($G12))&lt;DATE(BY$1,MONTH(基本情報!$C$7),DAY(基本情報!$C$7)))=TRUE,
                                 DATE(BY$1,MONTH(基本情報!$C$7),DAY(基本情報!$C$7)),
                                 IF($G12&gt;DATE(BY$1,MONTH(基本情報!$C$4),DAY(基本情報!$C$4)),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IF(AND(DATE(BY$1,MONTH(基本情報!$C$7),DAY(基本情報!$C$7))&lt;=DATE(BY$1,MONTH($G12),DAY($G12)),
                                    DATE(BY$1,MONTH($G12),DAY($G12))&lt;DATE(BY$1,MONTH(基本情報!$C$4),DAY(基本情報!$C$4)))=TRUE,
                                 DATE(BY$1,MONTH(基本情報!$C$4),DAY(基本情報!$C$4)),
                                 IF($G12&gt;DATE(BY$1,MONTH(基本情報!$C$7),DAY(基本情報!$C$7)),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IF(AND(DATE(BY$1,MONTH(基本情報!$C$4),DAY(基本情報!$C$4))&lt;=DATE(BY$1,MONTH($G12),DAY($G12)),
                      DATE(BY$1,MONTH($G12),DAY($G12))&lt;DATE(BY$1,MONTH(基本情報!$C$7),DAY(基本情報!$C$7)))=TRUE,
                   DATE(BY$1,MONTH(基本情報!$C$7),DAY(基本情報!$C$7)),
                   IF($G12&gt;DATE(BY$1,MONTH(基本情報!$C$4),DAY(基本情報!$C$4)),
                       0,
                       DATE(BY$1,MONTH(基本情報!$C$4),DAY(基本情報!$C$4)))),
               IF(AND(DATE(BY$1,MONTH(基本情報!$C$7),DAY(基本情報!$C$7))&lt;=DATE(BY$1,MONTH($G12),DAY($G12)),
                      DATE(BY$1,MONTH($G12),DAY($G12))&lt;DATE(BY$1,MONTH(基本情報!$C$4),DAY(基本情報!$C$4)))=TRUE,
                   DATE(BY$1,MONTH(基本情報!$C$4),DAY(基本情報!$C$4)),
                   IF($G12&gt;DATE(BY$1,MONTH(基本情報!$C$7),DAY(基本情報!$C$7)),
                       0,
                       DATE(BY$1,MONTH(基本情報!$C$7),DAY(基本情報!$C$7))))),
           0)))</f>
        <v>44722</v>
      </c>
      <c r="CA12" s="57">
        <f>IF(AND(OR($V12=4,$V12=5),BZ12=EDATE($G12,6)),
       IF(DATE(BY$1,MONTH(基本情報!$C$4),DAY(基本情報!$C$4))&gt;EDATE($G12,6),
           DATE(BY$1,MONTH(基本情報!$C$4),DAY(基本情報!$C$4)),
           0),
       IF(AND(基本情報!$C$3="一斉",基本情報!$C$7="-",
              BZ12=EDATE($G12,6),
              DATE(BY$1,MONTH(基本情報!$C$4),DAY(基本情報!$C$4))&gt;EDATE($G12,6)),
           DATE(BY$1,MONTH(基本情報!$C$4),DAY(基本情報!$C$4)),
           0))</f>
        <v>0</v>
      </c>
      <c r="CC12" s="19">
        <v>0</v>
      </c>
      <c r="CD12" s="57">
        <f>IF(基本情報!$C$3="法定",
       IF($V12=3,
           IF($G12&lt;=DATE(CC$1,MONTH($G12),DAY($G12)),DATE(CC$1,MONTH($G12),DAY($G12)),0),
           IF($G12&lt;=DATE(CC$1,MONTH(EDATE($G12,6)),DAY(EDATE($G12,6))),DATE(CC$1,MONTH(EDATE($G12,6)),DAY(EDATE($G12,6))),0)),
       IF(基本情報!$C$7="-",
           IF(DATE(CC$1,MONTH(EDATE($G12,6)),DAY(EDATE($G12,6)))=EDATE($G12,6),
               IF(AND(CC$1=YEAR(EDATE($G12,6)),IF(基本情報!$C$12="末",FALSE,DATE(CC$1,MONTH(EDATE($G12,6)),DAY(EDATE($G12,6)))&gt;DATE(CC$1,12,基本情報!$C$12))),
                   0,
                   DATE(CC$1,MONTH(EDATE($G12,6)),DAY(EDATE($G12,6)))),
               IF(EDATE($G12,6)&lt;DATE(CC$1,MONTH(基本情報!$C$4),DAY(基本情報!$C$4)),
                   IF(AND(CC$1-1=YEAR(EDATE($G12,6)),IF(基本情報!$C$12="末",FALSE,DATE(CC$1-1,MONTH(EDATE($G12,6)),DAY(EDATE($G12,6)))&gt;DATE(CC$1-1,12,基本情報!$C$12))),
                       DATE(CC$1-1,MONTH(EDATE($G12,6)),DAY(EDATE($G12,6))),
                       DATE(CC$1,MONTH(基本情報!$C$4),DAY(基本情報!$C$4))),
                   IF($G12&lt;=DATE(CC$1,MONTH(EDATE($G12,6)),DAY(EDATE($G12,6))),DATE(CC$1,MONTH(EDATE($G12,6)),DAY(EDATE($G12,6))),0))),
           IF($G12&lt;=IF(DATE(CC$1,MONTH(基本情報!$C$4),DAY(基本情報!$C$4))
                           &lt;DATE(CC$1,MONTH(基本情報!$C$7),DAY(基本情報!$C$7)),
                             IF(AND(DATE(CC$1,MONTH(基本情報!$C$4),DAY(基本情報!$C$4))&lt;=DATE(CC$1,MONTH($G12),DAY($G12)),
                                   DATE(CC$1,MONTH($G12),DAY($G12))&lt;DATE(CC$1,MONTH(基本情報!$C$7),DAY(基本情報!$C$7)))=TRUE,
                                 DATE(CC$1,MONTH(基本情報!$C$7),DAY(基本情報!$C$7)),
                                 IF($G12&gt;DATE(CC$1,MONTH(基本情報!$C$4),DAY(基本情報!$C$4)),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IF(AND(DATE(CC$1,MONTH(基本情報!$C$7),DAY(基本情報!$C$7))&lt;=DATE(CC$1,MONTH($G12),DAY($G12)),
                                    DATE(CC$1,MONTH($G12),DAY($G12))&lt;DATE(CC$1,MONTH(基本情報!$C$4),DAY(基本情報!$C$4)))=TRUE,
                                 DATE(CC$1,MONTH(基本情報!$C$4),DAY(基本情報!$C$4)),
                                 IF($G12&gt;DATE(CC$1,MONTH(基本情報!$C$7),DAY(基本情報!$C$7)),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IF(AND(DATE(CC$1,MONTH(基本情報!$C$4),DAY(基本情報!$C$4))&lt;=DATE(CC$1,MONTH($G12),DAY($G12)),
                      DATE(CC$1,MONTH($G12),DAY($G12))&lt;DATE(CC$1,MONTH(基本情報!$C$7),DAY(基本情報!$C$7)))=TRUE,
                   DATE(CC$1,MONTH(基本情報!$C$7),DAY(基本情報!$C$7)),
                   IF($G12&gt;DATE(CC$1,MONTH(基本情報!$C$4),DAY(基本情報!$C$4)),
                       0,
                       DATE(CC$1,MONTH(基本情報!$C$4),DAY(基本情報!$C$4)))),
               IF(AND(DATE(CC$1,MONTH(基本情報!$C$7),DAY(基本情報!$C$7))&lt;=DATE(CC$1,MONTH($G12),DAY($G12)),
                      DATE(CC$1,MONTH($G12),DAY($G12))&lt;DATE(CC$1,MONTH(基本情報!$C$4),DAY(基本情報!$C$4)))=TRUE,
                   DATE(CC$1,MONTH(基本情報!$C$4),DAY(基本情報!$C$4)),
                   IF($G12&gt;DATE(CC$1,MONTH(基本情報!$C$7),DAY(基本情報!$C$7)),
                       0,
                       DATE(CC$1,MONTH(基本情報!$C$7),DAY(基本情報!$C$7))))),
           0)))</f>
        <v>45087</v>
      </c>
      <c r="CE12" s="57">
        <f>IF(AND(OR($V12=4,$V12=5),CD12=EDATE($G12,6)),
       IF(DATE(CC$1,MONTH(基本情報!$C$4),DAY(基本情報!$C$4))&gt;EDATE($G12,6),
           DATE(CC$1,MONTH(基本情報!$C$4),DAY(基本情報!$C$4)),
           0),
       IF(AND(基本情報!$C$3="一斉",基本情報!$C$7="-",
              CD12=EDATE($G12,6),
              DATE(CC$1,MONTH(基本情報!$C$4),DAY(基本情報!$C$4))&gt;EDATE($G12,6)),
           DATE(CC$1,MONTH(基本情報!$C$4),DAY(基本情報!$C$4)),
           0))</f>
        <v>0</v>
      </c>
      <c r="CG12" s="19">
        <v>0</v>
      </c>
      <c r="CH12" s="57">
        <f>IF(基本情報!$C$3="法定",
       IF($V12=3,
           IF($G12&lt;=DATE(CG$1,MONTH($G12),DAY($G12)),DATE(CG$1,MONTH($G12),DAY($G12)),0),
           IF($G12&lt;=DATE(CG$1,MONTH(EDATE($G12,6)),DAY(EDATE($G12,6))),DATE(CG$1,MONTH(EDATE($G12,6)),DAY(EDATE($G12,6))),0)),
       IF(基本情報!$C$7="-",
           IF(DATE(CG$1,MONTH(EDATE($G12,6)),DAY(EDATE($G12,6)))=EDATE($G12,6),
               IF(AND(CG$1=YEAR(EDATE($G12,6)),IF(基本情報!$C$12="末",FALSE,DATE(CG$1,MONTH(EDATE($G12,6)),DAY(EDATE($G12,6)))&gt;DATE(CG$1,12,基本情報!$C$12))),
                   0,
                   DATE(CG$1,MONTH(EDATE($G12,6)),DAY(EDATE($G12,6)))),
               IF(EDATE($G12,6)&lt;DATE(CG$1,MONTH(基本情報!$C$4),DAY(基本情報!$C$4)),
                   IF(AND(CG$1-1=YEAR(EDATE($G12,6)),IF(基本情報!$C$12="末",FALSE,DATE(CG$1-1,MONTH(EDATE($G12,6)),DAY(EDATE($G12,6)))&gt;DATE(CG$1-1,12,基本情報!$C$12))),
                       DATE(CG$1-1,MONTH(EDATE($G12,6)),DAY(EDATE($G12,6))),
                       DATE(CG$1,MONTH(基本情報!$C$4),DAY(基本情報!$C$4))),
                   IF($G12&lt;=DATE(CG$1,MONTH(EDATE($G12,6)),DAY(EDATE($G12,6))),DATE(CG$1,MONTH(EDATE($G12,6)),DAY(EDATE($G12,6))),0))),
           IF($G12&lt;=IF(DATE(CG$1,MONTH(基本情報!$C$4),DAY(基本情報!$C$4))
                           &lt;DATE(CG$1,MONTH(基本情報!$C$7),DAY(基本情報!$C$7)),
                             IF(AND(DATE(CG$1,MONTH(基本情報!$C$4),DAY(基本情報!$C$4))&lt;=DATE(CG$1,MONTH($G12),DAY($G12)),
                                   DATE(CG$1,MONTH($G12),DAY($G12))&lt;DATE(CG$1,MONTH(基本情報!$C$7),DAY(基本情報!$C$7)))=TRUE,
                                 DATE(CG$1,MONTH(基本情報!$C$7),DAY(基本情報!$C$7)),
                                 IF($G12&gt;DATE(CG$1,MONTH(基本情報!$C$4),DAY(基本情報!$C$4)),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IF(AND(DATE(CG$1,MONTH(基本情報!$C$7),DAY(基本情報!$C$7))&lt;=DATE(CG$1,MONTH($G12),DAY($G12)),
                                    DATE(CG$1,MONTH($G12),DAY($G12))&lt;DATE(CG$1,MONTH(基本情報!$C$4),DAY(基本情報!$C$4)))=TRUE,
                                 DATE(CG$1,MONTH(基本情報!$C$4),DAY(基本情報!$C$4)),
                                 IF($G12&gt;DATE(CG$1,MONTH(基本情報!$C$7),DAY(基本情報!$C$7)),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IF(AND(DATE(CG$1,MONTH(基本情報!$C$4),DAY(基本情報!$C$4))&lt;=DATE(CG$1,MONTH($G12),DAY($G12)),
                      DATE(CG$1,MONTH($G12),DAY($G12))&lt;DATE(CG$1,MONTH(基本情報!$C$7),DAY(基本情報!$C$7)))=TRUE,
                   DATE(CG$1,MONTH(基本情報!$C$7),DAY(基本情報!$C$7)),
                   IF($G12&gt;DATE(CG$1,MONTH(基本情報!$C$4),DAY(基本情報!$C$4)),
                       0,
                       DATE(CG$1,MONTH(基本情報!$C$4),DAY(基本情報!$C$4)))),
               IF(AND(DATE(CG$1,MONTH(基本情報!$C$7),DAY(基本情報!$C$7))&lt;=DATE(CG$1,MONTH($G12),DAY($G12)),
                      DATE(CG$1,MONTH($G12),DAY($G12))&lt;DATE(CG$1,MONTH(基本情報!$C$4),DAY(基本情報!$C$4)))=TRUE,
                   DATE(CG$1,MONTH(基本情報!$C$4),DAY(基本情報!$C$4)),
                   IF($G12&gt;DATE(CG$1,MONTH(基本情報!$C$7),DAY(基本情報!$C$7)),
                       0,
                       DATE(CG$1,MONTH(基本情報!$C$7),DAY(基本情報!$C$7))))),
           0)))</f>
        <v>45453</v>
      </c>
      <c r="CI12" s="57">
        <f>IF(AND(OR($V12=4,$V12=5),CH12=EDATE($G12,6)),
       IF(DATE(CG$1,MONTH(基本情報!$C$4),DAY(基本情報!$C$4))&gt;EDATE($G12,6),
           DATE(CG$1,MONTH(基本情報!$C$4),DAY(基本情報!$C$4)),
           0),
       IF(AND(基本情報!$C$3="一斉",基本情報!$C$7="-",
              CH12=EDATE($G12,6),
              DATE(CG$1,MONTH(基本情報!$C$4),DAY(基本情報!$C$4))&gt;EDATE($G12,6)),
           DATE(CG$1,MONTH(基本情報!$C$4),DAY(基本情報!$C$4)),
           0))</f>
        <v>0</v>
      </c>
      <c r="CK12" s="19">
        <v>0</v>
      </c>
      <c r="CL12" s="57">
        <f>IF(基本情報!$C$3="法定",
       IF($V12=3,
           IF($G12&lt;=DATE(CK$1,MONTH($G12),DAY($G12)),DATE(CK$1,MONTH($G12),DAY($G12)),0),
           IF($G12&lt;=DATE(CK$1,MONTH(EDATE($G12,6)),DAY(EDATE($G12,6))),DATE(CK$1,MONTH(EDATE($G12,6)),DAY(EDATE($G12,6))),0)),
       IF(基本情報!$C$7="-",
           IF(DATE(CK$1,MONTH(EDATE($G12,6)),DAY(EDATE($G12,6)))=EDATE($G12,6),
               IF(AND(CK$1=YEAR(EDATE($G12,6)),IF(基本情報!$C$12="末",FALSE,DATE(CK$1,MONTH(EDATE($G12,6)),DAY(EDATE($G12,6)))&gt;DATE(CK$1,12,基本情報!$C$12))),
                   0,
                   DATE(CK$1,MONTH(EDATE($G12,6)),DAY(EDATE($G12,6)))),
               IF(EDATE($G12,6)&lt;DATE(CK$1,MONTH(基本情報!$C$4),DAY(基本情報!$C$4)),
                   IF(AND(CK$1-1=YEAR(EDATE($G12,6)),IF(基本情報!$C$12="末",FALSE,DATE(CK$1-1,MONTH(EDATE($G12,6)),DAY(EDATE($G12,6)))&gt;DATE(CK$1-1,12,基本情報!$C$12))),
                       DATE(CK$1-1,MONTH(EDATE($G12,6)),DAY(EDATE($G12,6))),
                       DATE(CK$1,MONTH(基本情報!$C$4),DAY(基本情報!$C$4))),
                   IF($G12&lt;=DATE(CK$1,MONTH(EDATE($G12,6)),DAY(EDATE($G12,6))),DATE(CK$1,MONTH(EDATE($G12,6)),DAY(EDATE($G12,6))),0))),
           IF($G12&lt;=IF(DATE(CK$1,MONTH(基本情報!$C$4),DAY(基本情報!$C$4))
                           &lt;DATE(CK$1,MONTH(基本情報!$C$7),DAY(基本情報!$C$7)),
                             IF(AND(DATE(CK$1,MONTH(基本情報!$C$4),DAY(基本情報!$C$4))&lt;=DATE(CK$1,MONTH($G12),DAY($G12)),
                                   DATE(CK$1,MONTH($G12),DAY($G12))&lt;DATE(CK$1,MONTH(基本情報!$C$7),DAY(基本情報!$C$7)))=TRUE,
                                 DATE(CK$1,MONTH(基本情報!$C$7),DAY(基本情報!$C$7)),
                                 IF($G12&gt;DATE(CK$1,MONTH(基本情報!$C$4),DAY(基本情報!$C$4)),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IF(AND(DATE(CK$1,MONTH(基本情報!$C$7),DAY(基本情報!$C$7))&lt;=DATE(CK$1,MONTH($G12),DAY($G12)),
                                    DATE(CK$1,MONTH($G12),DAY($G12))&lt;DATE(CK$1,MONTH(基本情報!$C$4),DAY(基本情報!$C$4)))=TRUE,
                                 DATE(CK$1,MONTH(基本情報!$C$4),DAY(基本情報!$C$4)),
                                 IF($G12&gt;DATE(CK$1,MONTH(基本情報!$C$7),DAY(基本情報!$C$7)),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IF(AND(DATE(CK$1,MONTH(基本情報!$C$4),DAY(基本情報!$C$4))&lt;=DATE(CK$1,MONTH($G12),DAY($G12)),
                      DATE(CK$1,MONTH($G12),DAY($G12))&lt;DATE(CK$1,MONTH(基本情報!$C$7),DAY(基本情報!$C$7)))=TRUE,
                   DATE(CK$1,MONTH(基本情報!$C$7),DAY(基本情報!$C$7)),
                   IF($G12&gt;DATE(CK$1,MONTH(基本情報!$C$4),DAY(基本情報!$C$4)),
                       0,
                       DATE(CK$1,MONTH(基本情報!$C$4),DAY(基本情報!$C$4)))),
               IF(AND(DATE(CK$1,MONTH(基本情報!$C$7),DAY(基本情報!$C$7))&lt;=DATE(CK$1,MONTH($G12),DAY($G12)),
                      DATE(CK$1,MONTH($G12),DAY($G12))&lt;DATE(CK$1,MONTH(基本情報!$C$4),DAY(基本情報!$C$4)))=TRUE,
                   DATE(CK$1,MONTH(基本情報!$C$4),DAY(基本情報!$C$4)),
                   IF($G12&gt;DATE(CK$1,MONTH(基本情報!$C$7),DAY(基本情報!$C$7)),
                       0,
                       DATE(CK$1,MONTH(基本情報!$C$7),DAY(基本情報!$C$7))))),
           0)))</f>
        <v>45818</v>
      </c>
      <c r="CM12" s="57">
        <f>IF(AND(OR($V12=4,$V12=5),CL12=EDATE($G12,6)),
       IF(DATE(CK$1,MONTH(基本情報!$C$4),DAY(基本情報!$C$4))&gt;EDATE($G12,6),
           DATE(CK$1,MONTH(基本情報!$C$4),DAY(基本情報!$C$4)),
           0),
       IF(AND(基本情報!$C$3="一斉",基本情報!$C$7="-",
              CL12=EDATE($G12,6),
              DATE(CK$1,MONTH(基本情報!$C$4),DAY(基本情報!$C$4))&gt;EDATE($G12,6)),
           DATE(CK$1,MONTH(基本情報!$C$4),DAY(基本情報!$C$4)),
           0))</f>
        <v>0</v>
      </c>
    </row>
    <row r="13" spans="1:94">
      <c r="A13" s="19">
        <v>28</v>
      </c>
      <c r="B13" s="19">
        <v>15</v>
      </c>
      <c r="C13" s="19" t="s">
        <v>191</v>
      </c>
      <c r="G13" s="57">
        <v>45170</v>
      </c>
      <c r="I13" s="56">
        <f>IF($J13&lt;$G13,
      0,
      IF(基本情報!$C$3="法定",
          IF($H13&gt;=10,
              DATEDIF($G13,$J13,"m")/12+0.5,
              DATEDIF($G13,$J13,"m")/12),
          IF(AND(基本情報!$C$7&lt;&gt;"-",基本情報!$C$7&gt;0)=TRUE,
              DATEDIF($G13,$J13,"m")/12+0.5,
              IF(DATE(YEAR($G13),MONTH($G13)+6,DAY($G13))
                &gt;=DATE(有給管理簿!$E$10,MONTH(基本情報!$C$4),DAY(基本情報!$C$4)),
                  DATEDIF($G13,$J13,"m")/12
                    +IF(DATE(YEAR($G13),MONTH($G13)+6,DAY($G13))&lt;DATE(有給管理簿!$E$10,MONTH(基本情報!$C$4),DAY(基本情報!$C$4)),1.5,0.5),
                  DATEDIF($G13,$J13,"m")/12
                    +IF(DATE(YEAR($G13),MONTH($G13)+6,DAY($G13))
                      =DATE(YEAR(DATE(YEAR($G13),MONTH($G13)+6,DAY($G13))),MONTH(基本情報!$C$4),DAY(基本情報!$C$4)),0,1)))))</f>
        <v>2.5</v>
      </c>
      <c r="J13" s="57">
        <f>IF(OR(有給管理簿!$E$10
         &gt;=YEAR(DATE(YEAR($G13),MONTH($G13)+6,DAY($G13)))
           -IF(AND(OR($V13=6,$V13=7),YEAR($G13)&lt;YEAR(DATE(YEAR($G13),MONTH($G13)+6,DAY($G13)))),1,0),
         AND(基本情報!$C$3="法定",$H13&gt;=10,有給管理簿!$E$10&gt;=YEAR($G13))),
       IF(基本情報!$C$3="法定",
           IF(AND(($F13&gt;0)=FALSE,$H13&gt;=10),
               DATE(有給管理簿!$E$10,MONTH($G13),DAY($G13)),
               IF(MONTH($G13)&gt;6,
                   DATE(有給管理簿!$E$10-1,MONTH($G13)+6,DAY($G13)),
                   DATE(有給管理簿!$E$10,MONTH($G13)+6,DAY($G13)))),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IF(AND(DATE(有給管理簿!$E$10,MONTH(基本情報!$C$4),DAY(基本情報!$C$4))&lt;=DATE(有給管理簿!$E$10,MONTH($G13),DAY($G13)),
                                     DATE(有給管理簿!$E$10,MONTH($G13),DAY($G13))&lt;DATE(有給管理簿!$E$10,MONTH(基本情報!$C$7),DAY(基本情報!$C$7)))
                                       =TRUE,
                           DATE(有給管理簿!$E$10,MONTH(基本情報!$C$7),DAY(基本情報!$C$7)),
                           IF($G13&gt;DATE(有給管理簿!$E$10,MONTH(基本情報!$C$4),DAY(基本情報!$C$4)),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IF(AND(DATE(有給管理簿!$E$10,MONTH(基本情報!$C$7),DAY(基本情報!$C$7))&lt;=DATE(有給管理簿!$E$10,MONTH($G13),DAY($G13)),
                                     DATE(有給管理簿!$E$10,MONTH($G13),DAY($G13))&lt;DATE(有給管理簿!$E$10,MONTH(基本情報!$C$4),DAY(基本情報!$C$4)))
                                       =TRUE,
                           DATE(有給管理簿!$E$10,MONTH(基本情報!$C$4),DAY(基本情報!$C$4)),
                           IF($G13&gt;DATE(有給管理簿!$E$10,MONTH(基本情報!$C$7),DAY(基本情報!$C$7)),
                               0,
                               DATE(有給管理簿!$E$10,MONTH(基本情報!$C$7),DAY(基本情報!$C$7))))),
                   IF(OR(YEAR(DATE(YEAR($G13),MONTH($G13)+6,DAY($G13)))&gt;有給管理簿!$E$10,
                            AND(YEAR(DATE(YEAR($G13),MONTH($G13)+6,DAY($G13)))=有給管理簿!$E$10,
                                     MONTH(DATE(YEAR($G13),MONTH($G13)+6,DAY($G13)))&gt;=有給管理簿!$F$10))=TRUE,
                       DATE(YEAR($G13),MONTH($G13)+6,DAY($G13)),
                       IF(DATE(有給管理簿!$E$10,MONTH(基本情報!$C$4),DAY(基本情報!$C$4))&gt;DATE(YEAR($G13),MONTH($G13)+6,DAY($G13)),
                           DATE(有給管理簿!$E$10,MONTH(基本情報!$C$4),DAY(基本情報!$C$4)),
                           DATE(YEAR($G13),MONTH($G13)+6,DAY($G13)))))),
       0)</f>
        <v>46082</v>
      </c>
      <c r="K13" s="19">
        <f>IF($J13=0,
       "-",
       IF(基本情報!$C$12="末",
           MONTH($J13),
           IF(DAY($J13)&lt;=基本情報!$C$12,
               MONTH($J13),
               IF(MONTH($J13)+1=13,1,MONTH($J13)+1))))</f>
        <v>3</v>
      </c>
      <c r="L13" s="19">
        <f>HLOOKUP(IF(AND(OR(基本情報!$C$3="法定", AND(基本情報!$C$3="一斉",EDATE($G13,6)=$J13)),$K13&lt;MONTH($J13)),$I13-1,$I13),
     付与日数一覧!$O$3:$W$8,2+$F13,1)
  +IF(基本情報!$C$3="一斉",
    IF(AND(基本情報!$C$7&lt;&gt;"-",基本情報!$C$7&gt;0)=FALSE,
        IF(OR(有給管理簿!$E$10=YEAR(DATE(YEAR($G13),MONTH($G13)+6,DAY($G13))),
               IF(基本情報!$C$12="末",
                   FALSE,
                   有給管理簿!$E$10=IF(DATE(YEAR($G13),MONTH($G13)+6,DAY($G13))&gt;DATE(YEAR(DATE(YEAR($G13),MONTH($G13)+6,DAY($G13))),12,基本情報!$C$12),
                                                        YEAR(DATE(YEAR($G13),MONTH($G13)+6,DAY($G13)))+1,
                                                        YEAR(DATE(YEAR($G13),MONTH($G13)+6,DAY($G13)))))),
            IF(DATE(有給管理簿!$E$10,MONTH(基本情報!$C$4),DAY(基本情報!$C$4))&gt;DATE(YEAR($G13),MONTH($G13)+6,DAY($G13)),
                HLOOKUP(0.5,付与日数一覧!$O$3:$W$8,2+$F13,1),
                0),
            0),
        0),
    0)</f>
        <v>12</v>
      </c>
      <c r="M13" s="19" t="e">
        <f>IF(有給管理簿!$F$10
     &lt;IF(基本情報!$C$12="末",MONTH($Z13),IF(DAY($Z13)&lt;=基本情報!$C$12,MONTH($Z13),IF(MONTH($Z13)+1=13,1,MONTH($Z13)+1))),
       IF(有給管理簿!$E$10-1&lt;有給管理簿!$AH$1,
           0,
           IF(AND(基本情報!$C$3="一斉",基本情報!$C$7="-"),
               IF(OR(AND(YEAR(EDATE($G13,6))=YEAR($J13),$J13=DATE(YEAR(EDATE($G13,6)),MONTH(基本情報!$C$4),DAY(基本情報!$C$4))),
                     AND(基本情報!$C$12&lt;&gt;"末",MONTH(EDATE($G13,6))=12,DAY(EDATE($G13,6))&gt;基本情報!$C$12,有給管理簿!$E$10=YEAR(EDATE($G13,6))+1)),
                   INDEX($AQ$1:$BN13,ROW(),MATCH(有給管理簿!$E$10,$AQ$1:$BN$1,0)+3),
                   INDEX($AQ$1:$BN13,ROW(),MATCH(有給管理簿!$E$10-1,$AQ$1:$BN$1,0)+3)),
               INDEX($AQ$1:$BN13,ROW(),MATCH(有給管理簿!$E$10-1,$AQ$1:$BN$1,0)+3))),
           IF(有給管理簿!$E$10&lt;有給管理簿!$AH$1,
               0,
               INDEX($AQ$1:$BN13,ROW(),MATCH(有給管理簿!$E$10,$AQ$1:$BN$1,0)+3)))</f>
        <v>#N/A</v>
      </c>
      <c r="N13" s="19" t="e">
        <f>IF(有給管理簿!$F$10&lt;IF(基本情報!$C$12="末",MONTH($Z13),IF(DAY($Z13)&lt;=基本情報!$C$12,MONTH($Z13),IF(MONTH($Z13)+1=13,1,MONTH($Z13)+1))),
    IF(有給管理簿!$E$10-1&lt;有給管理簿!$AH$1,
      0,
      INDEX($AQ$1:$BN13,ROW(),MATCH(有給管理簿!$E$10-1,$AQ$1:$BN$1,0)+1)),
    INDEX($AQ$1:$BN13,ROW(),MATCH(有給管理簿!$E$10,$AQ$1:$BN$1,0)+1))</f>
        <v>#N/A</v>
      </c>
      <c r="O13" s="19" t="e">
        <f ca="1">IF(AND($AI13&lt;&gt;"-",$AI13&gt;0,EOMONTH(DATE(有給管理簿!$E$10,有給管理簿!$F$10,1),0)&lt;$AI13),
       IF(EOMONTH(DATE(有給管理簿!$E$10,有給管理簿!$F$10,1),0)&lt;$G13,0,$AJ13),
       IF($G13&gt;EOMONTH(DATE(有給管理簿!$E$10,有給管理簿!$F$10,1),0),
           0,
           IF(AND($AI13&lt;&gt;"-",$AI13&gt;0,
                  OR(AND($AA13&lt;=$AI13,$AI13&lt;=$AB13,$AI13&lt;=EOMONTH(DATE(有給管理簿!$E$10,有給管理簿!$F$10,1),0)),
                    AND($AA13=0,$AM13&gt;=EOMONTH(DATE(有給管理簿!$E$10,有給管理簿!$F$10,1),0)),
                    AND(OR($V13=4,$V13=5),EDATE($G13,6)&gt;DATE(YEAR(EDATE($G13,6)),MONTH(基本情報!$C$4),DAY(基本情報!$C$4)),
                    AND($AE13=1,DATE(YEAR(EDATE($G13,6))+2,MONTH(基本情報!$C$4),DAY(基本情報!$C$4))&gt;DATE(有給管理簿!$E$10,有給管理簿!$F$10,1))),
                    AND(OR($V13=4,$V13=5),$AF13=1,EDATE($G13,6)&lt;DATE(YEAR(EDATE($G13,6)),MONTH(基本情報!$C$4),DAY(基本情報!$C$4)),
                      DATE(YEAR(EDATE($G13,6))+2,MONTH(基本情報!$C$4),DAY(基本情報!$C$4))&gt;DATE(有給管理簿!$E$10,有給管理簿!$F$10,1))))=TRUE,
               $AJ13-$AO13
                 +IF(AND(OR($V13=4,$V13=5),
                          EDATE($G13,6)&lt;=$AI13,
                          $AI13&lt;IF(DATE(YEAR($G13),MONTH($G13)+6,DAY($G13))
                                       &gt;=DATE(YEAR(EDATE($G13,6)),MONTH(基本情報!$C$4),DAY(基本情報!$C$4)),
                                         DATE(YEAR(EDATE($G13,6))+1,MONTH(基本情報!$C$4),DAY(基本情報!$C$4)),
                                         DATE(YEAR(EDATE($G13,6)),MONTH(基本情報!$C$4),DAY(基本情報!$C$4)))),
                     IF(IF(DATE(YEAR($G13),MONTH($G13)+6,DAY($G13))
                            &gt;=DATE(YEAR(EDATE($G13,6)),MONTH(基本情報!$C$4),DAY(基本情報!$C$4)),
                              DATE(YEAR(EDATE($G13,6))+1,MONTH(基本情報!$C$4),DAY(基本情報!$C$4)),
                              DATE(YEAR(EDATE($G13,6)),MONTH(基本情報!$C$4),DAY(基本情報!$C$4)))
                       &lt;=EOMONTH(DATE(有給管理簿!$E$10,有給管理簿!$F$10,1),0),HLOOKUP(1.5,付与日数一覧!$O$3:$W$8,2+$F13,1),0),
                     0)
                     -IF(OR(AND(OR($V13=4,$V13=5),EDATE($G13,6)&lt;DATE(YEAR(EDATE($G13,6)),MONTH(基本情報!$C$4),DAY(基本情報!$C$4)),$AI13&lt;DATE(YEAR(EDATE($G13,6)),MONTH(基本情報!$C$4),DAY(基本情報!$C$4)),
                                  OR(AND(OR($AF13=2,$AF13=3,$AF13=4),DATE(YEAR(EDATE($G13,6)),MONTH(基本情報!$C$4),DAY(基本情報!$C$4))&lt;=DATE(有給管理簿!$E$10,有給管理簿!$F$10,1)),
                                    AND(OR($AE13=2,$AE13=3,$AE13=4),DATE(YEAR(EDATE($G13,6))+1,MONTH(基本情報!$C$4),DAY(基本情報!$C$4))&gt;DATE(有給管理簿!$E$10,有給管理簿!$F$10,1)))),
                             AND(OR($V13=4,$V13=5),EDATE($G13,6)&gt;DATE(YEAR(EDATE($G13,6)),MONTH(基本情報!$C$4),DAY(基本情報!$C$4)),$AI13&lt;DATE(YEAR(EDATE($G13,6))+1,MONTH(基本情報!$C$4),DAY(基本情報!$C$4)),
                               OR(AND($AF13=1,DATE(YEAR(EDATE($G13,6))+1,MONTH(基本情報!$C$4),DAY(基本情報!$C$4))&lt;=DATE(有給管理簿!$E$10,有給管理簿!$F$10,1)),
                                 AND($AE13=1,DATE(YEAR(EDATE($G13,6))+2,MONTH(基本情報!$C$4),DAY(基本情報!$C$4))&gt;DATE(有給管理簿!$E$10,有給管理簿!$F$10,1),有給管理簿!$E$10&lt;&gt;YEAR(EDATE($G13,6))+1)))),
                           HLOOKUP(1.5,付与日数一覧!$O$3:$W$8,2+$F13,1),
                           0),
               IF(OR(AND($J13=0,$H13&gt;0),
                      AND(IF(OR($V13=6,$V13=7),IF($G13&lt;DATE(YEAR($G13),MONTH($J13),DAY($J13)),
                                                                            DATE(YEAR($G13),MONTH($J13),DAY($J13)),
                                                                            DATE(YEAR($G13)+1,MONTH($J13),DAY($J13)))
                                                                              &gt;EOMONTH(DATE(有給管理簿!$E$10,有給管理簿!$F$10,1),0),FALSE)),
                       AND($V13&lt;&gt;3,$V13&lt;&gt;6,$V13&lt;&gt;7,EDATE($G13,6)
                                                                                   &gt;EOMONTH(DATE(有給管理簿!$E$10,IF(AND(基本情報!$C$3="法定",MONTH($J13)&lt;$K13),
                                                                                                                                                     有給管理簿!$F$10-1,有給管理簿!$F$10),1),0)))=TRUE,
                      $H13
                        -IF(ISERROR(MATCH($A13,有給管理簿!$A:$A,0))=TRUE,
                            0,
                            SUMIFS(INDIRECT("有給管理簿!R" &amp; MATCH($A13,有給管理簿!$A:$A,0) &amp; "C35:R" &amp; MATCH($A13,有給管理簿!$A:$A,0) &amp; "C2239",0),
                                有給管理簿!$AI$11:$CHC$11,"&gt;="&amp;$G13,
                                有給管理簿!$AI$11:$CHC$11,"&lt;="&amp;EOMONTH(DATE(有給管理簿!$E$10,有給管理簿!$F$10,1),0))),
                      IF(AND(IF(AND(基本情報!$C$3="一斉",基本情報!$C$7="-",MONTH(EDATE($G13,6))=12,DAY($G13)&gt;基本情報!$C$12,有給管理簿!$E$10&lt;YEAR(EDATE($G13,6))+2),
                                        DATE(有給管理簿!$E$10,MONTH(基本情報!$C$4),DAY(基本情報!$C$4)),
                                        $J13)
                                      &gt;EOMONTH(DATE(有給管理簿!$E$10,IF(AND(基本情報!$C$3="法定",MONTH($J13)&lt;$K13),有給管理簿!$F$10-1,有給管理簿!$F$10),1),0),
                               OR($V13=3,
                                 AND(AND(AND(基本情報!$C$3="一斉",基本情報!$C$7="-")=FALSE,EDATE($G13,6)&lt;$J13,$J13&lt;=EDATE($G13,12))=FALSE,
                                   YEAR($J13)&gt;YEAR(DATE(YEAR($G13),MONTH($G13)+6,DAY($G13)))
                                                         +IF(IF(基本情報!$C$12="末",FALSE,DATE(YEAR(EDATE($G13,6)),MONTH(EDATE($G13,6)),DAY(EDATE($G13,6)))&gt;DATE(YEAR(EDATE($G13,6)),12,基本情報!$C$12)),1,0)
                                                         -IF(AND(OR($V13=6,$V13=7),YEAR($G13)&lt;YEAR(EDATE($G13,6))),1,0))),
                               AND(OR(基本情報!$C$3="法定", AND(基本情報!$C$3="一斉",EDATE($G13,6)=$J13)),$K13&lt;MONTH($J13))=FALSE),
                          IF(ISERROR(MATCH(有給管理簿!$E$10-1,$AQ$1:$BN$1,0))=TRUE,
                              0,
                              INDEX($AQ$1:$BN13,ROW(),MATCH(有給管理簿!$E$10-1,$AQ$1:$BN$1,0))
                                -IF(AND(基本情報!$C$3="一斉",基本情報!$C$7="-",$J13&lt;DATE(YEAR($J13),MONTH(基本情報!$C$4),DAY(基本情報!$C$4)),AND($AF13&lt;&gt;2,$AF13&lt;&gt;3,$AF13&lt;&gt;4)),
                                    HLOOKUP($I13,付与日数一覧!$O$3:$W$8,2+$F13,1),
                                    0)
                                +IF(AND($Y13&lt;&gt;"-",$Y13&lt;&gt;5,MONTH(基本情報!$C$4)&gt;MONTH(EDATE($G13,6)))=TRUE,
                                    0,
                                    INDEX($AQ$1:$BN13,ROW(),MATCH(有給管理簿!$E$10-1,$AQ$1:$BN$1,0)+1))
                                -$S13),
                          IF(AND(OR($AF13=2,$AE13=2),IF(EDATE($G13,6)&lt;DATE(YEAR(EDATE($G13,6)),MONTH(基本情報!$C$4),DAY(基本情報!$C$4)),
                                                      EOMONTH(DATE(YEAR(EDATE($G13,6)),MONTH(基本情報!$C$4),DAY(基本情報!$C$4)),-1),
                                                      EOMONTH(DATE(YEAR(EDATE($G13,6))+1,MONTH(基本情報!$C$4),DAY(基本情報!$C$4)),-1))
                                                        &gt;DATE(有給管理簿!$E$10,有給管理簿!$F$10,1)),0,INDEX($AQ$1:$BN13,ROW(),MATCH(有給管理簿!$E$10,$AQ$1:$BN$1,0)))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&lt;DATE(YEAR($J13),MONTH(基本情報!$C$4),DAY(基本情報!$C$4)),
                                  AND($AF13&lt;&gt;2,$AF13&lt;&gt;3,$AF13&lt;&gt;4,$AE13&lt;&gt;2,$AE13&lt;&gt;3,$AE13&lt;&gt;4)),
                                HLOOKUP($I13,付与日数一覧!$O$3:$W$8,2+$F13,1),
                                0)
                            +IF(AND($Y13&lt;&gt;"-",$Y13&lt;&gt;5,
                                     EDATE($G13,6)&lt;EOMONTH(DATE(有給管理簿!$E$10,有給管理簿!$F$10,1),0),
                                     AND(基本情報!$C$3="一斉",基本情報!$C$7="-",
                                       DATE(YEAR($G13),MONTH($G13)+6,DAY($G13))
                                         =DATE(YEAR(EDATE($G13,6)),MONTH(基本情報!$C$4),DAY(基本情報!$C$4))))=TRUE,
                                0,
                                INDEX($AQ$1:$BN13,ROW(),MATCH(有給管理簿!$E$10,$AQ$1:$BN$1,0)+1))
                            -$S13)))))</f>
        <v>#N/A</v>
      </c>
      <c r="P13" s="57" t="e">
        <f>IF($AF13 = 4,
       0,
       IF($AF13 = 3,
           DATE(YEAR($G13),MONTH($G13)+6,DAY($G13)),
           IF($AF13 = 2,
               DATE(YEAR(DATE(YEAR($G13)+IF(IF(基本情報!$C$12="末",FALSE,DATE(YEAR(EDATE($G13,6)),MONTH(EDATE($G13,6)),DAY(EDATE($G13,6)))&gt;DATE(YEAR(EDATE($G13,6)),12,基本情報!$C$12)),1,0),
                 MONTH($G13)+6,DAY($G13))),MONTH(基本情報!$C$4),DAY(基本情報!$C$4)),
               IF($AF13 = 1,
                   0,
                   $J13))))</f>
        <v>#N/A</v>
      </c>
      <c r="Q13" s="50" t="e">
        <f>IF($P13=0,
       "-",
       IF(基本情報!$C$12="末",
           MONTH($P13),
           IF(DAY($P13)&lt;=基本情報!$C$12,
               MONTH($P13),
               IF(MONTH($P13)+1=13,1,MONTH($P13)+1))))</f>
        <v>#N/A</v>
      </c>
      <c r="R13" s="50" t="e">
        <f>INDEX($AQ$1:$BN13,ROW(),MATCH(有給管理簿!$E$10,$AQ$1:$BN$1,0))</f>
        <v>#N/A</v>
      </c>
      <c r="S13" s="19" t="e">
        <f ca="1">IF(ISERROR(MATCH($A13,有給管理簿!$A:$A,0))=TRUE,
       0,
       SUMIFS(INDIRECT("有給管理簿!R" &amp; MATCH($A13,有給管理簿!$A:$A,0) &amp; "C35:R" &amp; MATCH($A13,有給管理簿!$A:$A,0) &amp; "C2239",0),
           有給管理簿!$AI$11:$CHC$11,"&gt;="&amp;IF(AND($AA13=0,EOMONTH(DATE(有給管理簿!$E$10,有給管理簿!$F$10,1),0)&gt;$J13),$J13,$AA13),
           有給管理簿!$AI$11:$CHC$11,"&lt;="&amp;EOMONTH(DATE(有給管理簿!$E$10,有給管理簿!$F$10,1),0))
         -IF(AND(基本情報!$C$3="一斉",基本情報!$C$7="-",$AA13&lt;=$AI13,
                 EDATE($G13,6)&gt;DATE(YEAR(EDATE($G13,6)),MONTH(基本情報!$C$4),DAY(基本情報!$C$4)),
                 IF($J13&gt;$AB13,YEAR($J13)-1,YEAR($J13))=YEAR(EDATE($G13,6))+1,
                 EOMONTH(DATE(有給管理簿!$E$10,有給管理簿!$F$10,1),0)&gt;IF($J13&gt;$AB13,DATE(YEAR($J13)-1,MONTH($J13),DAY($J13)),$J13)),
               SUMIFS(INDIRECT("有給管理簿!R" &amp; MATCH($A13,有給管理簿!$A:$A,0) &amp; "C35:R" &amp; MATCH($A13,有給管理簿!$A:$A,0) &amp; "C2239",0),
                   有給管理簿!$AI$11:$CHC$11,"&gt;="&amp;EDATE($G13,6),
                   有給管理簿!$AI$11:$CHC$11,"&lt;="&amp;IF($J13&gt;$AB13,DATE(YEAR($J13)-1,MONTH($J13),DAY($J13)),$J13)-1),
               0))</f>
        <v>#N/A</v>
      </c>
      <c r="T13" s="19">
        <f ca="1">IF(ISERROR(MATCH($A13,有給管理簿!$A:$A,0))=TRUE,
       0,
       SUMIFS(INDIRECT("有給管理簿!R" &amp; MATCH($A13,有給管理簿!$A:$A,0) &amp; "C35:R" &amp; MATCH($A13,有給管理簿!$A:$A,0) &amp; "C2239",0),
           有給管理簿!$AI$11:$CHC$11,"&gt;="&amp;IF(AND($AA13=0,EOMONTH(DATE(有給管理簿!$E$10,有給管理簿!$F$10,1),0)&gt;$J13),$J13,$AA13),
           有給管理簿!$AI$11:$CHC$11,"&lt;="&amp;EOMONTH(DATE(有給管理簿!$E$10,有給管理簿!$F$10,1),0)))</f>
        <v>0</v>
      </c>
      <c r="U13" s="19" t="e">
        <f ca="1">IF(HLOOKUP($I13,付与日数一覧!$O$3:$W$8,2+$F13,1)&lt;IF(基本情報!$C$10=TRUE,
                                                                                        IF($L13&lt;$S13,0,$L13-$S13),
                                                                                        IF(SUM($L13,$N13)&lt;$S13,0,SUM($L13,$N13)-$S13)),
    HLOOKUP($I13,付与日数一覧!$O$3:$W$8,2+$F13,1),
    IF(基本情報!$C$10=TRUE,
      IF($L13&lt;$S13,0,$L13-$S13),
      IF(SUM($L13,$N13)&lt;$S13,0,SUM($L13,$N13)-$S13)))</f>
        <v>#N/A</v>
      </c>
      <c r="V13" s="50">
        <f>IF($F13&gt;0,
       1,
       IF(基本情報!$C$3="法定",
           IF($H13&gt;=10,3,IF(AND(0&lt;$H13,$H13&lt;10)=TRUE,2,1)),
           IF(AND(基本情報!$C$7&lt;&gt;"-",基本情報!$C$7&gt;0)=FALSE,
               IF($H13&gt;0,5,4),
               IF($H13&gt;0,7,6))))</f>
        <v>1</v>
      </c>
      <c r="W13" s="57" t="e">
        <f>IF($AF13 = 4,
       0,
       IF($AF13 = 3,
           IF(EOMONTH(EDATE($G13,6),-1)&gt;DATE(有給管理簿!$E$10,有給管理簿!$F$10,DAY($G13)),
               0,
               EDATE($G13,6)),
           IF($AF13 = 2,
               IF(EOMONTH(DATE(YEAR(EDATE($G13,6)),MONTH(基本情報!$C$4),DAY(基本情報!$C$4)),-1)&gt;DATE(有給管理簿!$E$10,有給管理簿!$F$10,DAY(基本情報!$C$4)),
                   0,
                   DATE(YEAR(EDATE($G13,6))+IF(IF(基本情報!$C$12="末",FALSE,DATE(YEAR(EDATE($G13,6)),MONTH(EDATE($G13,6)),DAY(EDATE($G13,6)))&gt;DATE(YEAR(EDATE($G13,6)),12,基本情報!$C$12)),1,0),
                     MONTH(基本情報!$C$4),DAY(基本情報!$C$4))),
               IF($AF13 = 1,
                   IF(AND($V13&lt;&gt;4,$V13&lt;&gt;5),
                       IF($J13=0,0,IF(EDATE($J13,-12)&lt;=$G13,
                                                 0,
                                                 IF($J13-1&lt;DATE(有給管理簿!$E$10,有給管理簿!$F$10,DAY($J13)),
                                                     0,
                                                     EDATE($J13,-12)))),
                       IF($AE13 = 4,
                           0,
                           IF($AE13 = 3,
                               IF(EOMONTH(EDATE(EDATE($G13,6),12)-1,0)&lt;DATE(有給管理簿!$E$10,有給管理簿!$F$10,DAY($G13)),
                                   0,
                                   EDATE($G13,6)),
                               IF($AE13 = 2,
                                   IF(EOMONTH(EDATE(DATE(YEAR(EDATE($G13,6)),MONTH(基本情報!$C$4),DAY(基本情報!$C$4)),12)-1,0)&gt;DATE(有給管理簿!$E$10,有給管理簿!$F$10,DAY(基本情報!$C$4)),
                                       0,
                                       DATE(YEAR(EDATE($G13,6)),MONTH(基本情報!$C$4),DAY(基本情報!$C$4))),
                                   IF($AE13 = 1,
                                       0,
                                       IF($J13=0,0,IF(EDATE($J13,-12)&lt;=EDATE($G13,6),IF($J13=EDATE($G13,6),0,EDATE($G13,6)),EDATE($J13,-12)))))))),
                   IF($AE13 = 4,
                       IF($J13&gt;DATE(有給管理簿!$E$10,有給管理簿!$F$10,DAY(基本情報!$C$4)),
                           0,
                           $J13),
                       IF($AE13 = 3,
                           IF(EOMONTH(DATE(YEAR($G13)+1,MONTH($G13)+6,DAY($G13)-1),0)&lt;DATE(有給管理簿!$E$10,有給管理簿!$F$10,DAY($G13)),
                               IF($J13&gt;DATE(有給管理簿!$E$10,有給管理簿!$F$10,1),
                                   0,
                                   $J13),
                               EDATE($G13,6)),
                           IF($AE13 = 2,
                               IF($J13-1&lt;DATE(有給管理簿!$E$10,有給管理簿!$F$10,DAY(基本情報!$C$4)),
                                   $J13,
                                   IF($J13=0,0,EDATE($J13,-12))),
                               IF($AE13 = 1,
                                   IF(EOMONTH($J13,-1)&gt;DATE(有給管理簿!$E$10,有給管理簿!$F$10,DAY($J13)),
                                       0,
                                       IF($J13&gt;IF(基本情報!$C$12="末",EOMONTH(DATE(有給管理簿!$E$10,有給管理簿!$F$10,1),0),DATE(有給管理簿!$E$10,有給管理簿!$F$10,基本情報!$C$12)),0,$J13)),
                                   IF(AND(OR($V13=4,$V13=5),
                                         AND(MONTH(EDATE($G13,6))=MONTH(基本情報!$C$4),DAY($G13)=DAY(基本情報!$C$4))=FALSE)=TRUE,
                                       IF(IF(DATE(YEAR(EDATE($G13,6)),MONTH(基本情報!$C$4),DAY(基本情報!$C$4))
                                             &gt;EDATE($G13,6),
                                               DATE(YEAR(EDATE($G13,6))+1,MONTH(基本情報!$C$4),DAY(基本情報!$C$4))-1,
                                               DATE(YEAR(EDATE($G13,6))+2,MONTH(基本情報!$C$4),DAY(基本情報!$C$4))-1)
                                         &gt;DATE(有給管理簿!$E$10,有給管理簿!$F$10,DAY(基本情報!$C$4)),
                                           IF(YEAR(EDATE($G13,6))&lt;=有給管理簿!$E$10,EDATE($G13,6),0),
                                           IF($J13&gt;DATE(有給管理簿!$E$10,有給管理簿!$F$10,DAY($J13)),
                                               IF(DATE(YEAR($J13)-1,MONTH($J13),DAY($J13))&lt;$G13,
                                                   0,
                                                   DATE(YEAR($J13)-1,MONTH($J13),DAY($J13))),
                                               $J13)),
                                       IF($J13&gt;DATE(有給管理簿!$E$10,IF(AND(基本情報!$C$3="法定",OR(MONTH($J13)&lt;$K13,AND(MONTH($J13)=12,$K13=1))),
                                                                                                     有給管理簿!$F$10-1,有給管理簿!$F$10),DAY($J13)),
                                          IF(DATE(YEAR($J13)-1,MONTH($J13),DAY($J13))&lt;$G13,
                                               0,
                                               IF(AND($V13&lt;&gt;3,$V13&lt;&gt;6,$V13&lt;&gt;7,DATE(YEAR($J13)-1,MONTH($J13),DAY($J13))&lt;EDATE($G13,6)),
                                                   EDATE($G13,6),
                                                   DATE(YEAR($J13)-1,MONTH($J13),DAY($J13)))),
                                           $J13))))))))))</f>
        <v>#N/A</v>
      </c>
      <c r="X13" s="57" t="e">
        <f>IF($AF13 = 4,
       0,
       IF($AF13 = 3,
           IF(EOMONTH(EDATE($G13,6),-1)&gt;DATE(有給管理簿!$E$10,有給管理簿!$F$10,DAY($G13)),
               0,
               EDATE(EDATE($G13,6),12)-1),
           IF($AF13 = 2,
               IF(EOMONTH(DATE(YEAR(EDATE($G13,6)),MONTH(基本情報!$C$4),DAY(基本情報!$C$4)),-1)&gt;DATE(有給管理簿!$E$10,有給管理簿!$F$10,DAY(基本情報!$C$4)),
                   0,
                   EDATE(DATE(YEAR(EDATE($G13,6))+IF(IF(基本情報!$C$12="末",FALSE,DATE(YEAR(EDATE($G13,6)),MONTH(EDATE($G13,6)),DAY(EDATE($G13,6)))&gt;DATE(YEAR(EDATE($G13,6)),12,基本情報!$C$12)),1,0),
                     MONTH(基本情報!$C$4),DAY(基本情報!$C$4)),12)-1),
               IF($AF13 = 1,
                   IF(AND($V13&lt;&gt;4,$V13&lt;&gt;5),
                       IF($J13=0,0,IF(EDATE($J13,-12)&lt;=$G13,
                                                 0,
                                                 IF($J13-1&lt;DATE(有給管理簿!$E$10,有給管理簿!$F$10,DAY($J13)),
                                                     0,
                                                     $J13-1))),
                       IF($AE13 = 4,
                           0,
                           IF($AE13 = 3,
                               IF(EOMONTH(EDATE(EDATE($G13,6),12)-1,0)&lt;DATE(有給管理簿!$E$10,有給管理簿!$F$10,DAY($G13)),
                                   0,
                                   EDATE(EDATE($G13,6),12)-1),
                               IF($AE13 = 2,
                                   IF(EOMONTH(EDATE(DATE(YEAR(EDATE($G13,6)),MONTH(基本情報!$C$4),DAY(基本情報!$C$4)),12)-1,0)&gt;DATE(有給管理簿!$E$10,有給管理簿!$F$10,DAY(基本情報!$C$4)),
                                       0,
                                       EDATE(DATE(YEAR(EDATE($G13,6)),MONTH(基本情報!$C$4),DAY(基本情報!$C$4)),12)-1),
                                   IF($AE13 = 1,
                                       0,
                                       IF($J13-1&lt;=EDATE($G13,18)-1,IF(EDATE($J13,12)-1=EDATE($G13,18)-1,0,EDATE($G13,18)-1),$J13-1)))))),
                   IF($AE13 = 4,
                       IF($J13&gt;DATE(有給管理簿!$E$10,有給管理簿!$F$10,1),
                           0,
                           EDATE($J13,12)-1),
                       IF($AE13 = 3,
                           IF(EOMONTH(DATE(YEAR($G13)+1,MONTH($G13)+6,DAY($G13)-1),0)&lt;DATE(有給管理簿!$E$10,有給管理簿!$F$10,DAY($G13)),
                               IF($J13&gt;DATE(有給管理簿!$E$10,有給管理簿!$F$10,1),
                                   0,
                                   EDATE($J13,12)-1),
                               EDATE(EDATE($G13,6),12)-1),
                           IF($AE13 = 2,
                               IF($J13-1&lt;DATE(有給管理簿!$E$10,有給管理簿!$F$10,DAY(基本情報!$C$4)),
                                   EDATE($J13,12)-1,
                                   $J13-1),
                               IF($AE13 = 1,
                                   IF(EOMONTH($J13,-1)&gt;DATE(有給管理簿!$E$10,有給管理簿!$F$10,DAY($J13)),
                                       0,
                                       IF(EDATE($J13,12)-1&gt;IF(基本情報!$C$12="末",EOMONTH(DATE(有給管理簿!$E$10,有給管理簿!$F$10,1),12)-1,EDATE(DATE(有給管理簿!$E$10,有給管理簿!$F$10,基本情報!$C$12),12)-1),0,EDATE($J13,12)-1)),
                                   IF($W13=0,
                                       0,
                                       IF(AND(OR($V13=4,$V13=5),
                                              IF(ISERROR(MATCH(有給管理簿!$E$10+1,$BQ$1:$CM$1,0)),0,INDEX($BQ$1:$CM13,ROW(),MATCH(有給管理簿!$E$10+1,$BQ$1:$CM$1,0)))=0,
                                              AND(MONTH(EDATE($G13,6))=MONTH(基本情報!$C$4),DAY($G13)=DAY(基本情報!$C$4))=FALSE)=TRUE,
                                           IF(DATE(YEAR(EDATE($G13,6)),MONTH(基本情報!$C$4),DAY(基本情報!$C$4))
                                               &gt;EDATE($G13,6),
                                               IF($W13&lt;DATE(YEAR(EDATE($G13,6))+1,MONTH(基本情報!$C$4),DAY(基本情報!$C$4))-1,
                                                   DATE(YEAR(EDATE($G13,6))+1,MONTH(基本情報!$C$4),DAY(基本情報!$C$4))-1,
                                                   DATE(YEAR($W13),MONTH($W13)+12,DAY($W13))-1),
                                               IF($W13&lt;DATE(YEAR(EDATE($G13,6))+2,MONTH(基本情報!$C$4),DAY(基本情報!$C$4))-1,
                                                   DATE(YEAR(EDATE($G13,6))+2,MONTH(基本情報!$C$4),DAY(基本情報!$C$4))-1,
                                                   DATE(YEAR($W13),MONTH($W13)+12,DAY($W13))-1)),
                                           DATE(YEAR($W13),MONTH($W13)+12,DAY($W13))-1))))))))))</f>
        <v>#N/A</v>
      </c>
      <c r="Y13" s="58" t="e">
        <f>IF(OR($L13&lt;10,
           $W13=0,
           AND($I13&lt;=0.5,有給管理簿!$F$10&lt;$K13),
           $G13&gt;DATE(有給管理簿!$E$10,有給管理簿!$F$10,1),
           AND($W13=DATE(YEAR($G13),MONTH($G13)+6,DAY($G13)),$W13&gt;EOMONTH(DATE(有給管理簿!$E$10,有給管理簿!$F$10,1),0)),
           OR(AND($F13=3,$I13&lt;5.5),AND($F13=4,$I13&lt;3.5))),
    "-",
    IF(DATEDIF($W13,$X13+1,"m")&gt;12,
        IF(DATEDIF($W13,$X13+1,"m")/12*5-INT(DATEDIF($W13,$X13+1,"m")/12*5)&gt;0.5,
          INT(DATEDIF($W13,$X13+1,"m")/12*5)+1,
          INT(DATEDIF($W13,$X13+1,"m")/12*5)+0.5),
        5))</f>
        <v>#N/A</v>
      </c>
      <c r="Z13" s="57">
        <f t="shared" si="0"/>
        <v>46082</v>
      </c>
      <c r="AA13" s="57" t="e">
        <f>IF($AF13 = 4,
       0,
       IF($AF13 = 3,
           IF(EOMONTH(EDATE($G13,6),-1)&gt;DATE(有給管理簿!$E$10,有給管理簿!$F$10,DAY($G13)),
               0,
               EDATE($G13,6)),
           IF($AF13 = 2,
               IF(EOMONTH(DATE(YEAR(EDATE($G13,6)),MONTH(基本情報!$C$4),DAY(基本情報!$C$4)),-1)&gt;DATE(有給管理簿!$E$10,有給管理簿!$F$10,DAY(基本情報!$C$4)),
                   0,
                   DATE(YEAR(EDATE($G13,6))+IF(IF(基本情報!$C$12="末",FALSE,DATE(YEAR(EDATE($G13,6)),MONTH(EDATE($G13,6)),DAY(EDATE($G13,6)))&gt;DATE(YEAR(EDATE($G13,6)),12,基本情報!$C$12)),1,0),
                     MONTH(基本情報!$C$4),DAY(基本情報!$C$4))),
               IF($AF13 = 1,
                   IF(AND($V13&lt;&gt;4,$V13&lt;&gt;5),
                       IF($J13=0,0,IF(EDATE($J13,-12)&lt;=$G13,
                                                 0,
                                                 IF($J13-1&lt;DATE(有給管理簿!$E$10,有給管理簿!$F$10,DAY($J13)),
                                                     $J13,
                                                     EDATE($J13,-12)))),
                       IF($AE13 = 4,
                           0,
                           IF($AE13 = 3,
                               IF(EOMONTH(EDATE(EDATE($G13,6),12)-1,0)&lt;DATE(有給管理簿!$E$10,有給管理簿!$F$10,DAY($G13)),
                                   0,
                                   EDATE($G13,6)),
                               IF($AE13 = 2,
                                   IF(EOMONTH(EDATE(DATE(YEAR(EDATE($G13,6)),MONTH(基本情報!$C$4),DAY(基本情報!$C$4)),12)-1,0)&gt;DATE(有給管理簿!$E$10,有給管理簿!$F$10,DAY(基本情報!$C$4)),
                                       0,
                                       DATE(YEAR(EDATE($G13,6)),MONTH(基本情報!$C$4),DAY(基本情報!$C$4))),
                                   IF($AE13 = 1,
                                       0,
                                       IF($J13=0,0,IF(EDATE($J13,-12)&lt;=EDATE($G13,6),IF($J13=EDATE($G13,6),0,EDATE($G13,6)),EDATE($J13,-12)))))))),
                   IF($AE13 = 4,
                       IF($J13&gt;DATE(有給管理簿!$E$10,有給管理簿!$F$10,DAY(基本情報!$C$4)),
                           0,
                           $J13),
                       IF($AE13 = 3,
                           IF(EOMONTH(DATE(YEAR($G13)+1,MONTH($G13)+6,DAY($G13)-1),0)&lt;DATE(有給管理簿!$E$10,有給管理簿!$F$10,DAY($G13)),
                               IF($J13&gt;DATE(有給管理簿!$E$10,有給管理簿!$F$10,1),
                                   0,
                                   $J13),
                               EDATE($G13,6)),
                           IF($AE13 = 2,
                               IF($J13-1&lt;DATE(有給管理簿!$E$10,有給管理簿!$F$10,DAY(基本情報!$C$4)),
                                   $J13,
                                   IF($J13=0,0,EDATE($J13,-12))),
                               IF($AE13 = 1,
                                   IF(EOMONTH($J13,-1)&gt;DATE(有給管理簿!$E$10,有給管理簿!$F$10,DAY($J13)),
                                       EDATE($J13,-12),
                                       IF($J13&gt;IF(基本情報!$C$12="末",EOMONTH(DATE(有給管理簿!$E$10,有給管理簿!$F$10,1),0),DATE(有給管理簿!$E$10,有給管理簿!$F$10,基本情報!$C$12)),0,$J13)),
                                   IF($W13=0,
                                       0,
                                       IF(AND($H13&gt;0,
                                              $W13=$G13,
                                              $W13&lt;=EOMONTH(DATE(有給管理簿!$E$10,有給管理簿!$F$10,1),0))=TRUE,
                                           $G13,
                                           IF(AND($J13=0,$H13&gt;0),
                                               $G13,
                                               IF(AND(基本情報!$C$3="法定",
                                                      IF(ISNUMBER($K13),EOMONTH(DATE(有給管理簿!$E$10,有給管理簿!$F$10,1),0)&lt;DATE(YEAR($J13),$K13,1),FALSE),
                                                      IF(ISNUMBER($K13),IF(MONTH($W13)&lt;$K13,TRUE,FALSE),FALSE),
                                                     YEAR($J13)=YEAR($W13)),
                                                   DATE(YEAR($W13)-1,MONTH($W13),DAY($W13)),
                                                   IF($W13&gt;EOMONTH(DATE(有給管理簿!$E$10,有給管理簿!$F$10,1),0),0,$W13)))))))))))))</f>
        <v>#N/A</v>
      </c>
      <c r="AB13" s="57" t="e">
        <f>0+(IF($AF13 = 4,
       0,
       IF($AF13 = 3,
           IF(EOMONTH(EDATE($G13,6),-1)&gt;DATE(有給管理簿!$E$10,有給管理簿!$F$10,DAY($G13)),
               0,
               EDATE(EDATE($G13,6),12)-1),
           IF($AF13 = 2,
               IF(EOMONTH(DATE(YEAR(EDATE($G13,6)),MONTH(基本情報!$C$4),DAY(基本情報!$C$4)),-1)&gt;DATE(有給管理簿!$E$10,有給管理簿!$F$10,DAY(基本情報!$C$4)),
                   0,
                   EDATE(DATE(YEAR(EDATE($G13,6))+IF(IF(基本情報!$C$12="末",FALSE,DATE(YEAR(EDATE($G13,6)),MONTH(EDATE($G13,6)),DAY(EDATE($G13,6)))&gt;DATE(YEAR(EDATE($G13,6)),12,基本情報!$C$12)),1,0),
                     MONTH(基本情報!$C$4),DAY(基本情報!$C$4)),12)-1),
               IF($AF13 = 1,
                   IF(AND($V13&lt;&gt;4,$V13&lt;&gt;5),
                       IF($J13=0,0,IF(EDATE($J13,-12)&lt;=$G13,
                                                 0,
                                                 IF($J13-1&lt;DATE(有給管理簿!$E$10,有給管理簿!$F$10,DAY($J13)),
                                                     EDATE($J13,12)-1,
                                                     $J13-1))),
                       IF($AE13 = 4,
                           0,
                           IF($AE13 = 3,
                               IF(EOMONTH(EDATE(EDATE($G13,6),12)-1,0)&lt;DATE(有給管理簿!$E$10,有給管理簿!$F$10,DAY($G13)),
                                   0,
                                   EDATE(EDATE($G13,6),12)-1),
                               IF($AE13 = 2,
                                   IF(EOMONTH(EDATE(DATE(YEAR(EDATE($G13,6)),MONTH(基本情報!$C$4),DAY(基本情報!$C$4)),12)-1,0)&gt;DATE(有給管理簿!$E$10,有給管理簿!$F$10,DAY(基本情報!$C$4)),
                                       0,
                                       EDATE(DATE(YEAR(EDATE($G13,6)),MONTH(基本情報!$C$4),DAY(基本情報!$C$4)),12)-1),
                                   IF($AE13 = 1,
                                       0,
                                       IF($J13-1&lt;=EDATE($G13,18)-1,IF(EDATE($J13,12)-1=EDATE($G13,18)-1,0,EDATE($G13,18)-1),$J13-1)))))),
                   IF($AE13 = 4,
                       IF($J13&gt;DATE(有給管理簿!$E$10,有給管理簿!$F$10,DAY(基本情報!$C$4)),
                           0,
                           EDATE($J13,12)-1),
                       IF($AE13 = 3,
                           IF(EOMONTH(DATE(YEAR($G13)+1,MONTH($G13)+6,DAY($G13)-1),0)&lt;DATE(有給管理簿!$E$10,有給管理簿!$F$10,DAY($G13)),
                               IF($J13&gt;DATE(有給管理簿!$E$10,有給管理簿!$F$10,1),
                                   0,
                                   EDATE($J13,12)-1),
                               EDATE(EDATE($G13,6),12)-1),
                           IF($AE13 = 2,
                               IF($J13-1&lt;DATE(有給管理簿!$E$10,有給管理簿!$F$10,DAY(基本情報!$C$4)),
                                   EDATE($J13,12)-1,
                                   $J13-1),
                               IF($AE13 = 1,
                                   IF(EOMONTH($J13,-1)&gt;DATE(有給管理簿!$E$10,有給管理簿!$F$10,DAY($J13)),
                                       $J13-1,
                                       IF(EDATE($J13,12)-1&gt;IF(基本情報!$C$12="末",EOMONTH(DATE(有給管理簿!$E$10,有給管理簿!$F$10,1),12)-1,EDATE(DATE(有給管理簿!$E$10,有給管理簿!$F$10,基本情報!$C$12),12)-1),0,EDATE($J13,12)-1)),
                                   IF($X13=0,
                                       0,
                                       IF(AND($J13=0,$H13&gt;0),
                                           EOMONTH(DATE(有給管理簿!$E$10,有給管理簿!$F$10,1),0),
                                           IF(AND(基本情報!$C$3="法定",
                                                  IF(ISNUMBER($K13),EOMONTH(DATE(有給管理簿!$E$10,有給管理簿!$F$10,1),0)&lt;DATE(YEAR($J13),$K13,1),FALSE),
                                                  IF(ISNUMBER($K13),MONTH($W13)&lt;$K13,FALSE),
                                                  YEAR($J13)=YEAR($W13)),
                                               DATE(YEAR($X13)-1,MONTH($X13),DAY($X13)),
                                               IF($W13&gt;EOMONTH(DATE(有給管理簿!$E$10,有給管理簿!$F$10,1),0),0,$X13)))))))))))))</f>
        <v>#N/A</v>
      </c>
      <c r="AC13" s="50" t="e">
        <f ca="1">IF($Y13="-",
       "-",
       IF($Y13&lt;=IF(AND($AI13&lt;&gt;"-",$AI13&gt;0),
                              IF(AND($W13&lt;=$AI13,$AI13&lt;=$X13),
                                  SUMIFS(INDIRECT("有給管理簿!R"&amp;MATCH($A13,有給管理簿!$A:$A,0)&amp;"C35:R"&amp;MATCH($A13,有給管理簿!$A:$A,0)&amp;"C2239",0),
                                      有給管理簿!$AI$11:$CHC$11,"&gt;="&amp;$AL13,
                                      有給管理簿!$AI$11:$CHC$11,"&lt;="&amp;EOMONTH(DATE(有給管理簿!$E$10,有給管理簿!$F$10,1),0)),
                                  SUMIFS(INDIRECT("有給管理簿!R"&amp;MATCH($A13,有給管理簿!$A:$A,0)&amp;"C35:R"&amp;MATCH($A13,有給管理簿!$A:$A,0)&amp;"C2239",0),
                                      有給管理簿!$AI$11:$CHC$11,"&gt;="&amp;$AA13,
                                      有給管理簿!$AI$11:$CHC$11,"&lt;="&amp;EOMONTH(DATE(有給管理簿!$E$10,有給管理簿!$F$10,1),0))),
                              SUMIFS(INDIRECT("有給管理簿!R"&amp;MATCH($A13,有給管理簿!$A:$A,0)&amp;"C35:R"&amp;MATCH($A13,有給管理簿!$A:$A,0)&amp;"C2239",0),
                                  有給管理簿!$AI$11:$CHC$11,"&gt;="&amp;$AA13,
                                  有給管理簿!$AI$11:$CHC$11,"&lt;="&amp;EOMONTH(DATE(有給管理簿!$E$10,有給管理簿!$F$10,1),0))),
           "OK",
           $Y13 - IF(AND($AI13&lt;&gt;"-",$AI13&gt;0),
                           IF(AND($W13&lt;=$AI13,$AI13&lt;=$X13),
                               SUMIFS(INDIRECT("有給管理簿!R"&amp;MATCH($A13,有給管理簿!$A:$A,0)&amp;"C35:R"&amp;MATCH($A13,有給管理簿!$A:$A,0)&amp;"C2239",0),
                                   有給管理簿!$AI$11:$CHC$11,"&gt;="&amp;$AL13,
                                   有給管理簿!$AI$11:$CHC$11,"&lt;="&amp;EOMONTH(DATE(有給管理簿!$E$10,有給管理簿!$F$10,1),0)),
                               SUMIFS(INDIRECT("有給管理簿!R"&amp;MATCH($A13,有給管理簿!$A:$A,0)&amp;"C35:R"&amp;MATCH($A13,有給管理簿!$A:$A,0)&amp;"C2239",0),
                                   有給管理簿!$AI$11:$CHC$11,"&gt;="&amp;$AA13,
                                   有給管理簿!$AI$11:$CHC$11,"&lt;="&amp;EOMONTH(DATE(有給管理簿!$E$10,有給管理簿!$F$10,1),0))),
                           SUMIFS(INDIRECT("有給管理簿!R"&amp;MATCH($A13,有給管理簿!$A:$A,0)&amp;"C35:R"&amp;MATCH($A13,有給管理簿!$A:$A,0)&amp;"C2239",0),
                               有給管理簿!$AI$11:$CHC$11,"&gt;="&amp;$AA13,
                               有給管理簿!$AI$11:$CHC$11,"&lt;="&amp;EOMONTH(DATE(有給管理簿!$E$10,有給管理簿!$F$10,1),0)))))</f>
        <v>#N/A</v>
      </c>
      <c r="AE13" s="19">
        <f>IF(ISERROR(INDEX($BQ13:$CN13,1,MATCH(有給管理簿!$E$10-1,社員情報!$BQ$1:$CN$1,0))),"",INDEX($BQ13:$CN13,1,MATCH(有給管理簿!$E$10-1,$BQ$1:$CN$1,0)))</f>
        <v>0</v>
      </c>
      <c r="AF13" s="19" t="e">
        <f>INDEX($BQ13:$CN13,1,MATCH(有給管理簿!$E$10,$BQ$1:$CN$1,0))</f>
        <v>#N/A</v>
      </c>
      <c r="AI13" s="30">
        <v>45383</v>
      </c>
      <c r="AJ13" s="19">
        <v>10</v>
      </c>
      <c r="AK13" s="19">
        <v>0</v>
      </c>
      <c r="AL13" s="30">
        <f>IF($AI13="-",
       0,
       IF(AND($V13&lt;&gt;3,$AI13&lt;EDATE($G13,6))=TRUE,
           IF(AND(基本情報!$C$3="一斉",基本情報!$C$7="-"),
               $AI13,
               IF(OR($V13=6,$V13=7),
                       IF(AND(DATE(YEAR($G13),MONTH(基本情報!$C$4),DAY(基本情報!$C$4))&lt;=$G13,
                             $G13&lt;DATE(YEAR($G13),MONTH(基本情報!$C$7),DAY(基本情報!$C$7))),
                           DATE(YEAR($G13),MONTH(基本情報!$C$7),DAY(基本情報!$C$7)),
                           DATE(YEAR($G13),MONTH(基本情報!$C$4),DAY(基本情報!$C$4))),
                   EDATE($G13,6))),
           $AI13))</f>
        <v>45383</v>
      </c>
      <c r="AM13" s="30">
        <f>IF($AI13="-",
    0,
    IF(AND(基本情報!$C$3="一斉",基本情報!$C$7="-",$AI13&lt;EDATE($G13,6)),
        EDATE($G13,6),
        IF(OR($V13=4,$V13=5)=TRUE,
            IF(DATE(YEAR(EDATE($G13,6)),MONTH(基本情報!$C$4),DAY(基本情報!$C$4))
              &gt;EDATE($G13,6),
                IF(OR($W13&lt;DATE(YEAR(EDATE($G13,6))+1,MONTH(基本情報!$C$4),DAY(基本情報!$C$4))-1,YEAR($AI13)=YEAR(EDATE($G13,6))),
                    DATE(YEAR(EDATE($G13,6))+1,MONTH(基本情報!$C$4),DAY(基本情報!$C$4))-1,
                    IF($AI13&gt;=DATE(YEAR($AI13),MONTH($Z13),DAY($Z13)),
                        DATE(YEAR($AI13)+1,MONTH($Z13),DAY($Z13))-1,
                        DATE(YEAR($AI13),MONTH($Z13),DAY($Z13))-1)),
                IF($W13&lt;DATE(YEAR(EDATE($G13,6))+2,MONTH(基本情報!$C$4),DAY(基本情報!$C$4))-1,
                    DATE(YEAR(EDATE($G13,6))+2,MONTH(基本情報!$C$4),DAY(基本情報!$C$4))-1,
                    IF($AI13&gt;=DATE(YEAR($AI13),MONTH($Z13),DAY($Z13)),
                        DATE(YEAR($AI13)+1,MONTH($Z13),DAY($Z13))-1,
                        DATE(YEAR($AI13),MONTH($Z13),DAY($Z13))-1))),
            IF($AI13&gt;=DATE(YEAR($AI13),MONTH($Z13),DAY($Z13)),
                DATE(YEAR($AI13)+1,MONTH($Z13),DAY($Z13))-1,
                DATE(YEAR($AI13),MONTH($Z13),DAY($Z13))-1))))</f>
        <v>45716</v>
      </c>
      <c r="AN13" s="28">
        <f>IF($AI13="-",
       0,
       IF(AND(OR(基本情報!$C$3="法定",AND(基本情報!$C$3="一斉",EDATE($G13,6))),$K13&lt;MONTH($J13)),
           YEAR($AM13)+1,
           IF(YEAR($AM13)=YEAR($AM13+1),
               YEAR($AM13),
               YEAR($AM13)+1)
             -IF(AND(OR($V13=4,$V13=5),EDATE($G13,6)&lt;=$AI13,$AI13&lt;IF(EDATE($G13,6)&gt;=DATE(YEAR(EDATE($G13,6)),MONTH(基本情報!$C$4),DAY(基本情報!$C$4)),
                                                                                 DATE(YEAR(EDATE($G13,6))+1,MONTH(基本情報!$C$4),DAY(基本情報!$C$4)),
                                                                                 DATE(YEAR(EDATE($G13,6)),MONTH(基本情報!$C$4),DAY(基本情報!$C$4)))),
                 1,
                 0)))</f>
        <v>2025</v>
      </c>
      <c r="AO13" s="19">
        <f ca="1">IF(ISERROR(MATCH($A13,有給管理簿!$A:$A,0))=TRUE,
       0,
       SUMIFS(INDIRECT("有給管理簿!R" &amp; MATCH($A13,有給管理簿!$A:$A,0) &amp; "C35:R" &amp; MATCH($A13,有給管理簿!$A:$A,0) &amp; "C2239",0),
           有給管理簿!$AI$11:$CHC$11,"&gt;="&amp;$AL13,
           有給管理簿!$AI$11:$CHC$11,"&lt;="&amp;IF(AND($AL13&lt;=EOMONTH(DATE(有給管理簿!$E$10,有給管理簿!$F$10,1),0),
                                                                                                EOMONTH(DATE(有給管理簿!$E$10,有給管理簿!$F$10,1),0)&lt;=$AM13)=TRUE,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IF(EOMONTH(DATE(有給管理簿!$E$10,有給管理簿!$F$10,1),0)&lt;$AL13,
                                                                                EOMONTH(DATE(有給管理簿!$E$10,有給管理簿!$F$10,1),0),
                                                                                $AM13))))</f>
        <v>7</v>
      </c>
      <c r="AP13" s="19">
        <f ca="1">IF($AI13="-",
    0,
    IF(HLOOKUP(IF(DATE(YEAR($AM13)-1,MONTH($AM13),DAY($AM13))+1&lt;$G13,
        0,
        IF(基本情報!$C$3="法定",
            IF($H13&gt;=10,
                DATEDIF($G13,DATE(YEAR($AM13)-1,MONTH($AM13),DAY($AM13))+1,"m")/12+0.5,
                DATEDIF($G13,DATE(YEAR($AM13)-1,MONTH($AM13),DAY($AM13))+1,"m")/12),
            IF(AND(基本情報!$C$7&lt;&gt;"-",基本情報!$C$7&gt;0)=TRUE,
                DATEDIF($G13,DATE(YEAR($AM13)-1,MONTH($AM13),DAY($AM13))+1,"m")/12+0.5,
                IF(DATE(YEAR($G13),MONTH($G13)+6,DAY($G13))
                  &gt;=DATE(有給管理簿!$E$10,MONTH(基本情報!$C$4),DAY(基本情報!$C$4)),
                    DATEDIF($G13,DATE(YEAR($AM13)-1,MONTH($AM13),DAY($AM13))+1,"m")/12
                      +IF(DATE(YEAR($G13),MONTH($G13)+6,DAY($G13))&lt;DATE(有給管理簿!$E$10,MONTH(基本情報!$C$4),DAY(基本情報!$C$4)),1.5,0.5),
                    DATEDIF($G13,DATE(YEAR($AM13)-1,MONTH($AM13),DAY($AM13))+1,"m")/12
                      +IF(DATE(YEAR($G13),MONTH($G13)+6,DAY($G13))
                        =DATE(YEAR(DATE(YEAR($G13),MONTH($G13)+6,DAY($G13))),MONTH(基本情報!$C$4),DAY(基本情報!$C$4)),0,1))))),
           付与日数一覧!$O$3:$W$8,2+$F13,1)&lt;IF(基本情報!$C$10=TRUE,
                                                                                IF(($AJ13-$AK13)&lt;$AO13,0,($AJ13-$AK13)-$AO13),
                                                                                IF($AJ13&lt;$AO13,0,IF($AK13&gt;$AO13,$AJ13-$AO13-($AK13-$AO13),$AJ13-$AO13))),
      HLOOKUP(IF(DATE(YEAR($AM13)-1,MONTH($AM13),DAY($AM13))+1&lt;$G13,
          0,
          IF(基本情報!$C$3="法定",
              IF($H13&gt;=10,
                  DATEDIF($G13,DATE(YEAR($AM13)-1,MONTH($AM13),DAY($AM13))+1,"m")/12+0.5,
                  DATEDIF($G13,DATE(YEAR($AM13)-1,MONTH($AM13),DAY($AM13))+1,"m")/12),
              IF(AND(基本情報!$C$7&lt;&gt;"-",基本情報!$C$7&gt;0)=TRUE,
                  DATEDIF($G13,DATE(YEAR($AM13)-1,MONTH($AM13),DAY($AM13))+1,"m")/12+0.5,
                  IF(DATE(YEAR($G13),MONTH($G13)+6,DAY($G13))
                    &gt;=DATE(有給管理簿!$E$10,MONTH(基本情報!$C$4),DAY(基本情報!$C$4)),
                      DATEDIF($G13,DATE(YEAR($AM13)-1,MONTH($AM13),DAY($AM13))+1,"m")/12
                        +IF(DATE(YEAR($G13),MONTH($G13)+6,DAY($G13))&lt;DATE(有給管理簿!$E$10,MONTH(基本情報!$C$4),DAY(基本情報!$C$4)),1.5,0.5),
                      DATEDIF($G13,DATE(YEAR($AM13)-1,MONTH($AM13),DAY($AM13))+1,"m")/12
                        +IF(DATE(YEAR($G13),MONTH($G13)+6,DAY($G13))
                          =DATE(YEAR(DATE(YEAR($G13),MONTH($G13)+6,DAY($G13))),MONTH(基本情報!$C$4),DAY(基本情報!$C$4)),0,1))))),
          付与日数一覧!$O$3:$W$8,2+$F13,1),
      IF(基本情報!$C$10=TRUE,
        IF(($AJ13-$AK13)&lt;$AO13,0,($AJ13-$AK13)-$AO13),
        IF($AJ13&lt;$AO13,0,IF($AK13&gt;$AO13,$AJ13-$AO13-($AK13-$AO13),$AJ13-$AO13)))))</f>
        <v>0</v>
      </c>
      <c r="AQ13" s="19">
        <f>IF(OR(IF(ISERROR(INDEX($BQ$1:$CM13,ROW(),MATCH(IF(INDEX($BQ$1:$CM13,ROW(),MATCH(AQ$1,$BQ$1:$CM$1,0)+1)&gt;DATE(AQ$1,12,IF(基本情報!$C$12="末",31,基本情報!$C$12)),AQ$1-1,AQ$1),$BQ$1:$CM$1,0))),
                  0,
                  INDEX($BQ$1:$CM13,ROW(),MATCH(IF(INDEX($BQ$1:$CM13,ROW(),MATCH(AQ$1,$BQ$1:$CM$1,0)+1)&gt;DATE(AQ$1,12,IF(基本情報!$C$12="末",31,基本情報!$C$12)),AQ$1-1,AQ$1),$BQ$1:$CM$1,0)))=1,
              INDEX($BQ$1:$CM13,ROW(),MATCH(AQ$1,$BQ$1:$CM$1,0))=3,
              INDEX($BQ$1:$CM13,ROW(),MATCH(AQ$1,$BQ$1:$CM$1,0))=4),
     0,
     IF(AND($V13&lt;&gt;3,$V13&lt;&gt;6,$V13&lt;&gt;7,
         AQ$1 =YEAR($G13),
         AND(基本情報!$C$3="一斉",$G13&lt;=DATE(AQ$1,MONTH(基本情報!$C$4),DAY(基本情報!$C$4)),
                                                                   DATE(AQ$1,MONTH(基本情報!$C$4),DAY(基本情報!$C$4))&lt;DATE(YEAR($G13),MONTH($G13)+6,DAY($G13)))),
       HLOOKUP(IF(AQ$1=YEAR(DATE(YEAR($G13),MONTH($G13)+6,DAY($G13))),0.5,0)
                            -IF(基本情報!$C$12="末",
                                0,
                                IF(AND(基本情報!$C$3="一斉",EDATE($G13,6)=DATE(AQ$1,MONTH(EDATE($G13,6)),DAY(EDATE($G13,6))),MONTH(EDATE($G13,6))=12,DAY(EDATE($G13,6))&gt;IF(基本情報!$C$12="末",DAY(EDATE($G13,6)),基本情報!$C$12)),1,0)),
         付与日数一覧!$O$3:$W$8,2+$F13,1),
       HLOOKUP(IF(AND($V13&lt;&gt;3,$V13&lt;&gt;6,$V13&lt;&gt;7,AQ$1&lt;YEAR(DATE(YEAR($G13),MONTH($G13)+6,DAY($G13)))),
                              0,
                              IF(AND(基本情報!$C$3="一斉",
                                     OR(AND(基本情報!$C$7="-",DATE(AQ$1,MONTH(基本情報!$C$4),DAY(基本情報!$C$4))&lt;$G13),
                                       AND(基本情報!$C$7&lt;&gt;"-",基本情報!$C$7&gt;0,DATE(AQ$1,MONTH($J13),DAY($J13))&lt;$G13)),
                                     AND(MONTH(EDATE($G13,6))=12,DAY(EDATE($G13,6))&gt;IF(基本情報!$C$12="末",DAY(EOMONTH(EDATE($G13,6),0)),基本情報!$C$12))=FALSE)=TRUE,
                                  IF(AND(基本情報!$C$3="一斉",基本情報!$C$7="-",DATE(AQ$1,MONTH(基本情報!$C$4),DAY(基本情報!$C$4))&lt;$G13),0.5,0),
                                  IF(基本情報!$C$3="法定",
                                      IF($H13&gt;=10,
                                          IF($G13&gt;DATE(AQ$1,MONTH($J13),DAY($J13)),0,DATEDIF($G13,DATE(AQ$1,MONTH($J13),DAY($J13)),"m")/12+0.5),
                                          DATEDIF($G13,DATE(AQ$1,MONTH($J13),DAY($J13)),"m")/12)
                                        -IF($K13&lt;MONTH($J13),1,0),
                                      IF(AND(基本情報!$C$7&lt;&gt;"-",基本情報!$C$7&gt;0)=TRUE,
                                          IF(DATE(AQ$1,MONTH($J13),DAY($J13))&lt;$G13,0,DATEDIF($G13,DATE(AQ$1,MONTH($J13),DAY($J13)),"m")/12+0.5),
                                          IF(DATE(YEAR($G13),MONTH($G13)+6,DAY($G13))&gt;=DATE(AQ$1,MONTH(基本情報!$C$4),DAY(基本情報!$C$4)),
                                              DATEDIF($G13,IF($G13&lt;DATE(AQ$1,MONTH($J13),DAY($J13)),DATE(AQ$1,MONTH($J13),DAY($J13)),DATE(AQ$1+1,MONTH($J13),DAY($J13))),"m")/12
                                                +IF(DATE(YEAR($G13),MONTH($G13)+6,DAY($G13))&lt;DATE(AQ$1,MONTH(基本情報!$C$4),DAY(基本情報!$C$4)),1.5,0.5),
                                              DATEDIF($G13,DATE(AQ$1,MONTH(基本情報!$C$4),DAY(基本情報!$C$4)),"m")/12
                                                +IF(DATE(YEAR($G13),MONTH($G13)+6,DAY($G13))
                                                  =DATE(YEAR(DATE(YEAR($G13),MONTH($G13)+6,DAY($G13))),MONTH(基本情報!$C$4),DAY(基本情報!$C$4)),0,1)))
                                        -IF(基本情報!$C$12="末",
                                               0,
                                               IF(AND(EDATE($G13,6)=DATE(AQ$1,MONTH(EDATE($G13,6)),DAY(EDATE($G13,6))),MONTH(EDATE($G13,6))=12,DAY(EDATE($G13,6))&gt;基本情報!$C$12),1,0))))),
         付与日数一覧!$O$3:$W$8,2+$F13,1)))
  +IF(OR(INDEX($BQ$1:$CM13,ROW(),MATCH(AQ$1,$BQ$1:$CM$1,0))=2,INDEX($BQ$1:$CM13,ROW(),MATCH(AQ$1,$BQ$1:$CM$1,0))=4),0,IF(基本情報!$C$3="一斉",
      IF(AND(基本情報!$C$7&lt;&gt;"-",基本情報!$C$7&gt;0)=FALSE,
          IF(OR(AQ$1=YEAR(DATE(YEAR($G13),MONTH($G13)+6,DAY($G13))),
                 IF(基本情報!$C$12="末",
                     FALSE,
                     AQ$1=IF(DATE(YEAR($G13),MONTH($G13)+6,DAY($G13))&gt;DATE(YEAR(DATE(YEAR($G13),MONTH($G13)+6,DAY($G13))),12,基本情報!$C$12),
                                  YEAR(DATE(YEAR($G13),MONTH($G13)+6,DAY($G13)))+1,
                                  YEAR(DATE(YEAR($G13),MONTH($G13)+6,DAY($G13)))))),
              IF(DATE(AQ$1,MONTH(基本情報!$C$4),DAY(基本情報!$C$4))&gt;DATE(YEAR($G13),MONTH($G13)+6,DAY($G13)),
                  HLOOKUP(0.5,付与日数一覧!$O$3:$W$8,2+$F13,1),
                  0),
              0),
          0),
      0))</f>
        <v>0</v>
      </c>
      <c r="AR13" s="19">
        <f>IF(AQ$1=$AN13,$AP13,IF(AQ$1=有給管理簿!$AH$1,0,AP13) )</f>
        <v>0</v>
      </c>
      <c r="AS13" s="19">
        <f ca="1">IF(ISERROR(MATCH($A13,有給管理簿!$A:$A,0)),
    0,
    SUMIFS(INDIRECT("有給管理簿!R" &amp; MATCH($A13,有給管理簿!$A:$A,0) &amp; "C35:R" &amp; MATCH($A13,有給管理簿!$A:$A,0) &amp; "C2239",0),
      有給管理簿!$AI$11:$CHC$11,"&gt;="&amp;IF(OR(AND($V13&lt;&gt;3,$V13&lt;&gt;6,$V13&lt;&gt;7,
                                                                                MONTH(DATE(YEAR($G13),MONTH($G13)+6,DAY($G13)))&lt;=MONTH($Z13),
                                                                                DATE(AQ$1,MONTH($Z13),DAY($Z13))&lt;DATE(YEAR($G13),MONTH($G13)+6,DAY($G13))),
                                                                          AND($V13&lt;&gt;3,$V13&lt;&gt;6,$V13&lt;&gt;7,
                                                                            AQ$1=YEAR(DATE(YEAR($G13),MONTH($G13)+6,DAY($G13))),
                                                                            DATE(AQ$1,MONTH($Z13),DAY($Z13))&gt;DATE(YEAR($G13),MONTH($G13)+6,DAY($G13)))),
                                                                       DATE(YEAR($G13),MONTH($G13)+6,DAY($G13)),
                                                                       IF(AND($V13&lt;&gt;3,$V13&lt;&gt;6,$V13&lt;&gt;7,
                                                                              DATE(YEAR($G13),MONTH($G13)+6,DAY($G13))&gt;=DATE(AQ$1,MONTH($Z13),DAY($Z13))),
                                                                           DATE(YEAR($G13),MONTH($G13)+6,DAY($G13)),
                                                                           DATE(AQ$1,MONTH($Z13),DAY($Z13)))),
      有給管理簿!$AI$11:$CHC$11,"&lt;="&amp;IF(DATE(AQ$1+1,MONTH($Z13),DAY($Z13))-1&gt;EOMONTH(DATE(有給管理簿!$E$10,有給管理簿!$F$10,1),0),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DATE(AQ$1+1,MONTH($Z13),DAY($Z13))-1)))</f>
        <v>0</v>
      </c>
      <c r="AT13" s="19">
        <f ca="1">IF(AQ$1+2=$AN13,
       $AK13,
       IF(AQ$1+1=$AN13,
           $AP13,
           IF(AQ13&lt;IF(基本情報!$C$10=TRUE,
                                 IF(AQ13&lt;AS13,0,AQ13-AS13),
                                 IF(AND(基本情報!$C$3="一斉",基本情報!$C$7="-",EDATE($G13,6)&lt;DATE(YEAR(EDATE($G13,6)),MONTH(基本情報!$C$4),DAY(基本情報!$C$4)),
                                       EDATE($G13,6)&lt;=$AI13,$AI13&lt;DATE(YEAR(EDATE($G13,6)),MONTH(基本情報!$C$4),DAY(基本情報!$C$4)),AQ$1=YEAR(EDATE($G13,6))),
                                     $AJ13-$AO13+HLOOKUP(1.5,付与日数一覧!$O$3:$W$8,2+$F13,1),
                                     IF(SUM(AQ13,AR13)&lt;AS13,
                                         0,
                                         SUM(AQ13,AR13)-AS13))),
               IF(AND(基本情報!$C$3="一斉",基本情報!$C$7="-",EDATE($G13,6)&lt;DATE(YEAR(EDATE($G13,6)),MONTH(基本情報!$C$4),DAY(基本情報!$C$4)),
                      AND(ISERROR(MATCH(AQ$1,$BQ$1:$CN$1,0))=FALSE,
                        OR(INDEX($BQ$1:$CN13,ROW(),MATCH(AQ$1,$BQ$1:$CN$1,0))=2,INDEX($BQ$1:$CN13,ROW(),MATCH(AQ$1,$BQ$1:$CN$1,0))=3,INDEX($BQ$1:$CN13,ROW(),MATCH(AQ$1,$BQ$1:$CN$1,0))=4))),
                   AP13,
                   AQ13),
               IF(基本情報!$C$10=TRUE,
                   IF(AQ13&lt;AS13,0,AQ13-AS13),
                   IF(AND(基本情報!$C$3="一斉",基本情報!$C$7="-",EDATE($G13,6)&lt;DATE(YEAR(EDATE($G13,6)),MONTH(基本情報!$C$4),DAY(基本情報!$C$4)),
                       EDATE($G13,6)&lt;=$AI13,$AI13&lt;DATE(YEAR(EDATE($G13,6)),MONTH(基本情報!$C$4),DAY(基本情報!$C$4)),AQ$1=YEAR(EDATE($G13,6))),
                           $AJ13-$AO13+HLOOKUP(1.5,付与日数一覧!$O$3:$W$8,2+$F13,1),
                           IF(SUM(AQ13,AR13)&lt;AS13,
                               0,
                               SUM(AQ13,AR13)-AS13))))))</f>
        <v>0</v>
      </c>
      <c r="AU13" s="19">
        <f>IF(OR(IF(ISERROR(INDEX($BQ$1:$CM13,ROW(),MATCH(IF(INDEX($BQ$1:$CM13,ROW(),MATCH(AU$1,$BQ$1:$CM$1,0)+1)&gt;DATE(AU$1,12,IF(基本情報!$C$12="末",31,基本情報!$C$12)),AU$1-1,AU$1),$BQ$1:$CM$1,0))),
                  0,
                  INDEX($BQ$1:$CM13,ROW(),MATCH(IF(INDEX($BQ$1:$CM13,ROW(),MATCH(AU$1,$BQ$1:$CM$1,0)+1)&gt;DATE(AU$1,12,IF(基本情報!$C$12="末",31,基本情報!$C$12)),AU$1-1,AU$1),$BQ$1:$CM$1,0)))=1,
              INDEX($BQ$1:$CM13,ROW(),MATCH(AU$1,$BQ$1:$CM$1,0))=3,
              INDEX($BQ$1:$CM13,ROW(),MATCH(AU$1,$BQ$1:$CM$1,0))=4),
     0,
     IF(AND($V13&lt;&gt;3,$V13&lt;&gt;6,$V13&lt;&gt;7,
         AU$1 =YEAR($G13),
         AND(基本情報!$C$3="一斉",$G13&lt;=DATE(AU$1,MONTH(基本情報!$C$4),DAY(基本情報!$C$4)),
                                                                   DATE(AU$1,MONTH(基本情報!$C$4),DAY(基本情報!$C$4))&lt;DATE(YEAR($G13),MONTH($G13)+6,DAY($G13)))),
       HLOOKUP(IF(AU$1=YEAR(DATE(YEAR($G13),MONTH($G13)+6,DAY($G13))),0.5,0)
                            -IF(基本情報!$C$12="末",
                                0,
                                IF(AND(基本情報!$C$3="一斉",EDATE($G13,6)=DATE(AU$1,MONTH(EDATE($G13,6)),DAY(EDATE($G13,6))),MONTH(EDATE($G13,6))=12,DAY(EDATE($G13,6))&gt;IF(基本情報!$C$12="末",DAY(EDATE($G13,6)),基本情報!$C$12)),1,0)),
         付与日数一覧!$O$3:$W$8,2+$F13,1),
       HLOOKUP(IF(AND($V13&lt;&gt;3,$V13&lt;&gt;6,$V13&lt;&gt;7,AU$1&lt;YEAR(DATE(YEAR($G13),MONTH($G13)+6,DAY($G13)))),
                              0,
                              IF(AND(基本情報!$C$3="一斉",
                                     OR(AND(基本情報!$C$7="-",DATE(AU$1,MONTH(基本情報!$C$4),DAY(基本情報!$C$4))&lt;$G13),
                                       AND(基本情報!$C$7&lt;&gt;"-",基本情報!$C$7&gt;0,DATE(AU$1,MONTH($J13),DAY($J13))&lt;$G13)),
                                     AND(MONTH(EDATE($G13,6))=12,DAY(EDATE($G13,6))&gt;IF(基本情報!$C$12="末",DAY(EOMONTH(EDATE($G13,6),0)),基本情報!$C$12))=FALSE)=TRUE,
                                  IF(AND(基本情報!$C$3="一斉",基本情報!$C$7="-",DATE(AU$1,MONTH(基本情報!$C$4),DAY(基本情報!$C$4))&lt;$G13),0.5,0),
                                  IF(基本情報!$C$3="法定",
                                      IF($H13&gt;=10,
                                          IF($G13&gt;DATE(AU$1,MONTH($J13),DAY($J13)),0,DATEDIF($G13,DATE(AU$1,MONTH($J13),DAY($J13)),"m")/12+0.5),
                                          DATEDIF($G13,DATE(AU$1,MONTH($J13),DAY($J13)),"m")/12)
                                        -IF($K13&lt;MONTH($J13),1,0),
                                      IF(AND(基本情報!$C$7&lt;&gt;"-",基本情報!$C$7&gt;0)=TRUE,
                                          IF(DATE(AU$1,MONTH($J13),DAY($J13))&lt;$G13,0,DATEDIF($G13,DATE(AU$1,MONTH($J13),DAY($J13)),"m")/12+0.5),
                                          IF(DATE(YEAR($G13),MONTH($G13)+6,DAY($G13))&gt;=DATE(AU$1,MONTH(基本情報!$C$4),DAY(基本情報!$C$4)),
                                              DATEDIF($G13,IF($G13&lt;DATE(AU$1,MONTH($J13),DAY($J13)),DATE(AU$1,MONTH($J13),DAY($J13)),DATE(AU$1+1,MONTH($J13),DAY($J13))),"m")/12
                                                +IF(DATE(YEAR($G13),MONTH($G13)+6,DAY($G13))&lt;DATE(AU$1,MONTH(基本情報!$C$4),DAY(基本情報!$C$4)),1.5,0.5),
                                              DATEDIF($G13,DATE(AU$1,MONTH(基本情報!$C$4),DAY(基本情報!$C$4)),"m")/12
                                                +IF(DATE(YEAR($G13),MONTH($G13)+6,DAY($G13))
                                                  =DATE(YEAR(DATE(YEAR($G13),MONTH($G13)+6,DAY($G13))),MONTH(基本情報!$C$4),DAY(基本情報!$C$4)),0,1)))
                                        -IF(基本情報!$C$12="末",
                                               0,
                                               IF(AND(EDATE($G13,6)=DATE(AU$1,MONTH(EDATE($G13,6)),DAY(EDATE($G13,6))),MONTH(EDATE($G13,6))=12,DAY(EDATE($G13,6))&gt;基本情報!$C$12),1,0))))),
         付与日数一覧!$O$3:$W$8,2+$F13,1)))
  +IF(OR(INDEX($BQ$1:$CM13,ROW(),MATCH(AU$1,$BQ$1:$CM$1,0))=2,INDEX($BQ$1:$CM13,ROW(),MATCH(AU$1,$BQ$1:$CM$1,0))=4),0,IF(基本情報!$C$3="一斉",
      IF(AND(基本情報!$C$7&lt;&gt;"-",基本情報!$C$7&gt;0)=FALSE,
          IF(OR(AU$1=YEAR(DATE(YEAR($G13),MONTH($G13)+6,DAY($G13))),
                 IF(基本情報!$C$12="末",
                     FALSE,
                     AU$1=IF(DATE(YEAR($G13),MONTH($G13)+6,DAY($G13))&gt;DATE(YEAR(DATE(YEAR($G13),MONTH($G13)+6,DAY($G13))),12,基本情報!$C$12),
                                  YEAR(DATE(YEAR($G13),MONTH($G13)+6,DAY($G13)))+1,
                                  YEAR(DATE(YEAR($G13),MONTH($G13)+6,DAY($G13)))))),
              IF(DATE(AU$1,MONTH(基本情報!$C$4),DAY(基本情報!$C$4))&gt;DATE(YEAR($G13),MONTH($G13)+6,DAY($G13)),
                  HLOOKUP(0.5,付与日数一覧!$O$3:$W$8,2+$F13,1),
                  0),
              0),
          0),
      0))</f>
        <v>0</v>
      </c>
      <c r="AV13" s="19">
        <f ca="1">IF(AU$1=$AN13,$AP13,IF(AU$1=有給管理簿!$AH$1,0,AT13) )</f>
        <v>0</v>
      </c>
      <c r="AW13" s="19">
        <f ca="1">IF(ISERROR(MATCH($A13,有給管理簿!$A:$A,0)),
    0,
    SUMIFS(INDIRECT("有給管理簿!R" &amp; MATCH($A13,有給管理簿!$A:$A,0) &amp; "C35:R" &amp; MATCH($A13,有給管理簿!$A:$A,0) &amp; "C2239",0),
      有給管理簿!$AI$11:$CHC$11,"&gt;="&amp;IF(OR(AND($V13&lt;&gt;3,$V13&lt;&gt;6,$V13&lt;&gt;7,
                                                                                MONTH(DATE(YEAR($G13),MONTH($G13)+6,DAY($G13)))&lt;=MONTH($Z13),
                                                                                DATE(AU$1,MONTH($Z13),DAY($Z13))&lt;DATE(YEAR($G13),MONTH($G13)+6,DAY($G13))),
                                                                          AND($V13&lt;&gt;3,$V13&lt;&gt;6,$V13&lt;&gt;7,
                                                                            AU$1=YEAR(DATE(YEAR($G13),MONTH($G13)+6,DAY($G13))),
                                                                            DATE(AU$1,MONTH($Z13),DAY($Z13))&gt;DATE(YEAR($G13),MONTH($G13)+6,DAY($G13)))),
                                                                       DATE(YEAR($G13),MONTH($G13)+6,DAY($G13)),
                                                                       IF(AND($V13&lt;&gt;3,$V13&lt;&gt;6,$V13&lt;&gt;7,
                                                                              DATE(YEAR($G13),MONTH($G13)+6,DAY($G13))&gt;=DATE(AU$1,MONTH($Z13),DAY($Z13))),
                                                                           DATE(YEAR($G13),MONTH($G13)+6,DAY($G13)),
                                                                           DATE(AU$1,MONTH($Z13),DAY($Z13)))),
      有給管理簿!$AI$11:$CHC$11,"&lt;="&amp;IF(DATE(AU$1+1,MONTH($Z13),DAY($Z13))-1&gt;EOMONTH(DATE(有給管理簿!$E$10,有給管理簿!$F$10,1),0),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DATE(AU$1+1,MONTH($Z13),DAY($Z13))-1)))</f>
        <v>0</v>
      </c>
      <c r="AX13" s="19">
        <f ca="1">IF(AU$1+2=$AN13,
       $AK13,
       IF(AU$1+1=$AN13,
           $AP13,
           IF(AU13&lt;IF(基本情報!$C$10=TRUE,
                                 IF(AU13&lt;AW13,0,AU13-AW13),
                                 IF(AND(基本情報!$C$3="一斉",基本情報!$C$7="-",EDATE($G13,6)&lt;DATE(YEAR(EDATE($G13,6)),MONTH(基本情報!$C$4),DAY(基本情報!$C$4)),
                                       EDATE($G13,6)&lt;=$AI13,$AI13&lt;DATE(YEAR(EDATE($G13,6)),MONTH(基本情報!$C$4),DAY(基本情報!$C$4)),AU$1=YEAR(EDATE($G13,6))),
                                     $AJ13-$AO13+HLOOKUP(1.5,付与日数一覧!$O$3:$W$8,2+$F13,1),
                                     IF(SUM(AU13,AV13)&lt;AW13,
                                         0,
                                         SUM(AU13,AV13)-AW13))),
               IF(AND(基本情報!$C$3="一斉",基本情報!$C$7="-",EDATE($G13,6)&lt;DATE(YEAR(EDATE($G13,6)),MONTH(基本情報!$C$4),DAY(基本情報!$C$4)),
                      AND(ISERROR(MATCH(AU$1,$BQ$1:$CN$1,0))=FALSE,
                        OR(INDEX($BQ$1:$CN13,ROW(),MATCH(AU$1,$BQ$1:$CN$1,0))=2,INDEX($BQ$1:$CN13,ROW(),MATCH(AU$1,$BQ$1:$CN$1,0))=3,INDEX($BQ$1:$CN13,ROW(),MATCH(AU$1,$BQ$1:$CN$1,0))=4))),
                   AT13,
                   AU13),
               IF(基本情報!$C$10=TRUE,
                   IF(AU13&lt;AW13,0,AU13-AW13),
                   IF(AND(基本情報!$C$3="一斉",基本情報!$C$7="-",EDATE($G13,6)&lt;DATE(YEAR(EDATE($G13,6)),MONTH(基本情報!$C$4),DAY(基本情報!$C$4)),
                       EDATE($G13,6)&lt;=$AI13,$AI13&lt;DATE(YEAR(EDATE($G13,6)),MONTH(基本情報!$C$4),DAY(基本情報!$C$4)),AU$1=YEAR(EDATE($G13,6))),
                           $AJ13-$AO13+HLOOKUP(1.5,付与日数一覧!$O$3:$W$8,2+$F13,1),
                           IF(SUM(AU13,AV13)&lt;AW13,
                               0,
                               SUM(AU13,AV13)-AW13))))))</f>
        <v>0</v>
      </c>
      <c r="AY13" s="19">
        <f>IF(OR(IF(ISERROR(INDEX($BQ$1:$CM13,ROW(),MATCH(IF(INDEX($BQ$1:$CM13,ROW(),MATCH(AY$1,$BQ$1:$CM$1,0)+1)&gt;DATE(AY$1,12,IF(基本情報!$C$12="末",31,基本情報!$C$12)),AY$1-1,AY$1),$BQ$1:$CM$1,0))),
                  0,
                  INDEX($BQ$1:$CM13,ROW(),MATCH(IF(INDEX($BQ$1:$CM13,ROW(),MATCH(AY$1,$BQ$1:$CM$1,0)+1)&gt;DATE(AY$1,12,IF(基本情報!$C$12="末",31,基本情報!$C$12)),AY$1-1,AY$1),$BQ$1:$CM$1,0)))=1,
              INDEX($BQ$1:$CM13,ROW(),MATCH(AY$1,$BQ$1:$CM$1,0))=3,
              INDEX($BQ$1:$CM13,ROW(),MATCH(AY$1,$BQ$1:$CM$1,0))=4),
     0,
     IF(AND($V13&lt;&gt;3,$V13&lt;&gt;6,$V13&lt;&gt;7,
         AY$1 =YEAR($G13),
         AND(基本情報!$C$3="一斉",$G13&lt;=DATE(AY$1,MONTH(基本情報!$C$4),DAY(基本情報!$C$4)),
                                                                   DATE(AY$1,MONTH(基本情報!$C$4),DAY(基本情報!$C$4))&lt;DATE(YEAR($G13),MONTH($G13)+6,DAY($G13)))),
       HLOOKUP(IF(AY$1=YEAR(DATE(YEAR($G13),MONTH($G13)+6,DAY($G13))),0.5,0)
                            -IF(基本情報!$C$12="末",
                                0,
                                IF(AND(基本情報!$C$3="一斉",EDATE($G13,6)=DATE(AY$1,MONTH(EDATE($G13,6)),DAY(EDATE($G13,6))),MONTH(EDATE($G13,6))=12,DAY(EDATE($G13,6))&gt;IF(基本情報!$C$12="末",DAY(EDATE($G13,6)),基本情報!$C$12)),1,0)),
         付与日数一覧!$O$3:$W$8,2+$F13,1),
       HLOOKUP(IF(AND($V13&lt;&gt;3,$V13&lt;&gt;6,$V13&lt;&gt;7,AY$1&lt;YEAR(DATE(YEAR($G13),MONTH($G13)+6,DAY($G13)))),
                              0,
                              IF(AND(基本情報!$C$3="一斉",
                                     OR(AND(基本情報!$C$7="-",DATE(AY$1,MONTH(基本情報!$C$4),DAY(基本情報!$C$4))&lt;$G13),
                                       AND(基本情報!$C$7&lt;&gt;"-",基本情報!$C$7&gt;0,DATE(AY$1,MONTH($J13),DAY($J13))&lt;$G13)),
                                     AND(MONTH(EDATE($G13,6))=12,DAY(EDATE($G13,6))&gt;IF(基本情報!$C$12="末",DAY(EOMONTH(EDATE($G13,6),0)),基本情報!$C$12))=FALSE)=TRUE,
                                  IF(AND(基本情報!$C$3="一斉",基本情報!$C$7="-",DATE(AY$1,MONTH(基本情報!$C$4),DAY(基本情報!$C$4))&lt;$G13),0.5,0),
                                  IF(基本情報!$C$3="法定",
                                      IF($H13&gt;=10,
                                          IF($G13&gt;DATE(AY$1,MONTH($J13),DAY($J13)),0,DATEDIF($G13,DATE(AY$1,MONTH($J13),DAY($J13)),"m")/12+0.5),
                                          DATEDIF($G13,DATE(AY$1,MONTH($J13),DAY($J13)),"m")/12)
                                        -IF($K13&lt;MONTH($J13),1,0),
                                      IF(AND(基本情報!$C$7&lt;&gt;"-",基本情報!$C$7&gt;0)=TRUE,
                                          IF(DATE(AY$1,MONTH($J13),DAY($J13))&lt;$G13,0,DATEDIF($G13,DATE(AY$1,MONTH($J13),DAY($J13)),"m")/12+0.5),
                                          IF(DATE(YEAR($G13),MONTH($G13)+6,DAY($G13))&gt;=DATE(AY$1,MONTH(基本情報!$C$4),DAY(基本情報!$C$4)),
                                              DATEDIF($G13,IF($G13&lt;DATE(AY$1,MONTH($J13),DAY($J13)),DATE(AY$1,MONTH($J13),DAY($J13)),DATE(AY$1+1,MONTH($J13),DAY($J13))),"m")/12
                                                +IF(DATE(YEAR($G13),MONTH($G13)+6,DAY($G13))&lt;DATE(AY$1,MONTH(基本情報!$C$4),DAY(基本情報!$C$4)),1.5,0.5),
                                              DATEDIF($G13,DATE(AY$1,MONTH(基本情報!$C$4),DAY(基本情報!$C$4)),"m")/12
                                                +IF(DATE(YEAR($G13),MONTH($G13)+6,DAY($G13))
                                                  =DATE(YEAR(DATE(YEAR($G13),MONTH($G13)+6,DAY($G13))),MONTH(基本情報!$C$4),DAY(基本情報!$C$4)),0,1)))
                                        -IF(基本情報!$C$12="末",
                                               0,
                                               IF(AND(EDATE($G13,6)=DATE(AY$1,MONTH(EDATE($G13,6)),DAY(EDATE($G13,6))),MONTH(EDATE($G13,6))=12,DAY(EDATE($G13,6))&gt;基本情報!$C$12),1,0))))),
         付与日数一覧!$O$3:$W$8,2+$F13,1)))
  +IF(OR(INDEX($BQ$1:$CM13,ROW(),MATCH(AY$1,$BQ$1:$CM$1,0))=2,INDEX($BQ$1:$CM13,ROW(),MATCH(AY$1,$BQ$1:$CM$1,0))=4),0,IF(基本情報!$C$3="一斉",
      IF(AND(基本情報!$C$7&lt;&gt;"-",基本情報!$C$7&gt;0)=FALSE,
          IF(OR(AY$1=YEAR(DATE(YEAR($G13),MONTH($G13)+6,DAY($G13))),
                 IF(基本情報!$C$12="末",
                     FALSE,
                     AY$1=IF(DATE(YEAR($G13),MONTH($G13)+6,DAY($G13))&gt;DATE(YEAR(DATE(YEAR($G13),MONTH($G13)+6,DAY($G13))),12,基本情報!$C$12),
                                  YEAR(DATE(YEAR($G13),MONTH($G13)+6,DAY($G13)))+1,
                                  YEAR(DATE(YEAR($G13),MONTH($G13)+6,DAY($G13)))))),
              IF(DATE(AY$1,MONTH(基本情報!$C$4),DAY(基本情報!$C$4))&gt;DATE(YEAR($G13),MONTH($G13)+6,DAY($G13)),
                  HLOOKUP(0.5,付与日数一覧!$O$3:$W$8,2+$F13,1),
                  0),
              0),
          0),
      0))</f>
        <v>0</v>
      </c>
      <c r="AZ13" s="19">
        <f ca="1">IF(AY$1=$AN13,$AP13,IF(AY$1=有給管理簿!$AH$1,0,AX13) )</f>
        <v>0</v>
      </c>
      <c r="BA13" s="19">
        <f ca="1">IF(ISERROR(MATCH($A13,有給管理簿!$A:$A,0)),
    0,
    SUMIFS(INDIRECT("有給管理簿!R" &amp; MATCH($A13,有給管理簿!$A:$A,0) &amp; "C35:R" &amp; MATCH($A13,有給管理簿!$A:$A,0) &amp; "C2239",0),
      有給管理簿!$AI$11:$CHC$11,"&gt;="&amp;IF(OR(AND($V13&lt;&gt;3,$V13&lt;&gt;6,$V13&lt;&gt;7,
                                                                                MONTH(DATE(YEAR($G13),MONTH($G13)+6,DAY($G13)))&lt;=MONTH($Z13),
                                                                                DATE(AY$1,MONTH($Z13),DAY($Z13))&lt;DATE(YEAR($G13),MONTH($G13)+6,DAY($G13))),
                                                                          AND($V13&lt;&gt;3,$V13&lt;&gt;6,$V13&lt;&gt;7,
                                                                            AY$1=YEAR(DATE(YEAR($G13),MONTH($G13)+6,DAY($G13))),
                                                                            DATE(AY$1,MONTH($Z13),DAY($Z13))&gt;DATE(YEAR($G13),MONTH($G13)+6,DAY($G13)))),
                                                                       DATE(YEAR($G13),MONTH($G13)+6,DAY($G13)),
                                                                       IF(AND($V13&lt;&gt;3,$V13&lt;&gt;6,$V13&lt;&gt;7,
                                                                              DATE(YEAR($G13),MONTH($G13)+6,DAY($G13))&gt;=DATE(AY$1,MONTH($Z13),DAY($Z13))),
                                                                           DATE(YEAR($G13),MONTH($G13)+6,DAY($G13)),
                                                                           DATE(AY$1,MONTH($Z13),DAY($Z13)))),
      有給管理簿!$AI$11:$CHC$11,"&lt;="&amp;IF(DATE(AY$1+1,MONTH($Z13),DAY($Z13))-1&gt;EOMONTH(DATE(有給管理簿!$E$10,有給管理簿!$F$10,1),0),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DATE(AY$1+1,MONTH($Z13),DAY($Z13))-1)))</f>
        <v>0</v>
      </c>
      <c r="BB13" s="19">
        <f ca="1">IF(AY$1+2=$AN13,
       $AK13,
       IF(AY$1+1=$AN13,
           $AP13,
           IF(AY13&lt;IF(基本情報!$C$10=TRUE,
                                 IF(AY13&lt;BA13,0,AY13-BA13),
                                 IF(AND(基本情報!$C$3="一斉",基本情報!$C$7="-",EDATE($G13,6)&lt;DATE(YEAR(EDATE($G13,6)),MONTH(基本情報!$C$4),DAY(基本情報!$C$4)),
                                       EDATE($G13,6)&lt;=$AI13,$AI13&lt;DATE(YEAR(EDATE($G13,6)),MONTH(基本情報!$C$4),DAY(基本情報!$C$4)),AY$1=YEAR(EDATE($G13,6))),
                                     $AJ13-$AO13+HLOOKUP(1.5,付与日数一覧!$O$3:$W$8,2+$F13,1),
                                     IF(SUM(AY13,AZ13)&lt;BA13,
                                         0,
                                         SUM(AY13,AZ13)-BA13))),
               IF(AND(基本情報!$C$3="一斉",基本情報!$C$7="-",EDATE($G13,6)&lt;DATE(YEAR(EDATE($G13,6)),MONTH(基本情報!$C$4),DAY(基本情報!$C$4)),
                      AND(ISERROR(MATCH(AY$1,$BQ$1:$CN$1,0))=FALSE,
                        OR(INDEX($BQ$1:$CN13,ROW(),MATCH(AY$1,$BQ$1:$CN$1,0))=2,INDEX($BQ$1:$CN13,ROW(),MATCH(AY$1,$BQ$1:$CN$1,0))=3,INDEX($BQ$1:$CN13,ROW(),MATCH(AY$1,$BQ$1:$CN$1,0))=4))),
                   AX13,
                   AY13),
               IF(基本情報!$C$10=TRUE,
                   IF(AY13&lt;BA13,0,AY13-BA13),
                   IF(AND(基本情報!$C$3="一斉",基本情報!$C$7="-",EDATE($G13,6)&lt;DATE(YEAR(EDATE($G13,6)),MONTH(基本情報!$C$4),DAY(基本情報!$C$4)),
                       EDATE($G13,6)&lt;=$AI13,$AI13&lt;DATE(YEAR(EDATE($G13,6)),MONTH(基本情報!$C$4),DAY(基本情報!$C$4)),AY$1=YEAR(EDATE($G13,6))),
                           $AJ13-$AO13+HLOOKUP(1.5,付与日数一覧!$O$3:$W$8,2+$F13,1),
                           IF(SUM(AY13,AZ13)&lt;BA13,
                               0,
                               SUM(AY13,AZ13)-BA13))))))</f>
        <v>0</v>
      </c>
      <c r="BC13" s="19">
        <f>IF(OR(IF(ISERROR(INDEX($BQ$1:$CM13,ROW(),MATCH(IF(INDEX($BQ$1:$CM13,ROW(),MATCH(BC$1,$BQ$1:$CM$1,0)+1)&gt;DATE(BC$1,12,IF(基本情報!$C$12="末",31,基本情報!$C$12)),BC$1-1,BC$1),$BQ$1:$CM$1,0))),
                  0,
                  INDEX($BQ$1:$CM13,ROW(),MATCH(IF(INDEX($BQ$1:$CM13,ROW(),MATCH(BC$1,$BQ$1:$CM$1,0)+1)&gt;DATE(BC$1,12,IF(基本情報!$C$12="末",31,基本情報!$C$12)),BC$1-1,BC$1),$BQ$1:$CM$1,0)))=1,
              INDEX($BQ$1:$CM13,ROW(),MATCH(BC$1,$BQ$1:$CM$1,0))=3,
              INDEX($BQ$1:$CM13,ROW(),MATCH(BC$1,$BQ$1:$CM$1,0))=4),
     0,
     IF(AND($V13&lt;&gt;3,$V13&lt;&gt;6,$V13&lt;&gt;7,
         BC$1 =YEAR($G13),
         AND(基本情報!$C$3="一斉",$G13&lt;=DATE(BC$1,MONTH(基本情報!$C$4),DAY(基本情報!$C$4)),
                                                                   DATE(BC$1,MONTH(基本情報!$C$4),DAY(基本情報!$C$4))&lt;DATE(YEAR($G13),MONTH($G13)+6,DAY($G13)))),
       HLOOKUP(IF(BC$1=YEAR(DATE(YEAR($G13),MONTH($G13)+6,DAY($G13))),0.5,0)
                            -IF(基本情報!$C$12="末",
                                0,
                                IF(AND(基本情報!$C$3="一斉",EDATE($G13,6)=DATE(BC$1,MONTH(EDATE($G13,6)),DAY(EDATE($G13,6))),MONTH(EDATE($G13,6))=12,DAY(EDATE($G13,6))&gt;IF(基本情報!$C$12="末",DAY(EDATE($G13,6)),基本情報!$C$12)),1,0)),
         付与日数一覧!$O$3:$W$8,2+$F13,1),
       HLOOKUP(IF(AND($V13&lt;&gt;3,$V13&lt;&gt;6,$V13&lt;&gt;7,BC$1&lt;YEAR(DATE(YEAR($G13),MONTH($G13)+6,DAY($G13)))),
                              0,
                              IF(AND(基本情報!$C$3="一斉",
                                     OR(AND(基本情報!$C$7="-",DATE(BC$1,MONTH(基本情報!$C$4),DAY(基本情報!$C$4))&lt;$G13),
                                       AND(基本情報!$C$7&lt;&gt;"-",基本情報!$C$7&gt;0,DATE(BC$1,MONTH($J13),DAY($J13))&lt;$G13)),
                                     AND(MONTH(EDATE($G13,6))=12,DAY(EDATE($G13,6))&gt;IF(基本情報!$C$12="末",DAY(EOMONTH(EDATE($G13,6),0)),基本情報!$C$12))=FALSE)=TRUE,
                                  IF(AND(基本情報!$C$3="一斉",基本情報!$C$7="-",DATE(BC$1,MONTH(基本情報!$C$4),DAY(基本情報!$C$4))&lt;$G13),0.5,0),
                                  IF(基本情報!$C$3="法定",
                                      IF($H13&gt;=10,
                                          IF($G13&gt;DATE(BC$1,MONTH($J13),DAY($J13)),0,DATEDIF($G13,DATE(BC$1,MONTH($J13),DAY($J13)),"m")/12+0.5),
                                          DATEDIF($G13,DATE(BC$1,MONTH($J13),DAY($J13)),"m")/12)
                                        -IF($K13&lt;MONTH($J13),1,0),
                                      IF(AND(基本情報!$C$7&lt;&gt;"-",基本情報!$C$7&gt;0)=TRUE,
                                          IF(DATE(BC$1,MONTH($J13),DAY($J13))&lt;$G13,0,DATEDIF($G13,DATE(BC$1,MONTH($J13),DAY($J13)),"m")/12+0.5),
                                          IF(DATE(YEAR($G13),MONTH($G13)+6,DAY($G13))&gt;=DATE(BC$1,MONTH(基本情報!$C$4),DAY(基本情報!$C$4)),
                                              DATEDIF($G13,IF($G13&lt;DATE(BC$1,MONTH($J13),DAY($J13)),DATE(BC$1,MONTH($J13),DAY($J13)),DATE(BC$1+1,MONTH($J13),DAY($J13))),"m")/12
                                                +IF(DATE(YEAR($G13),MONTH($G13)+6,DAY($G13))&lt;DATE(BC$1,MONTH(基本情報!$C$4),DAY(基本情報!$C$4)),1.5,0.5),
                                              DATEDIF($G13,DATE(BC$1,MONTH(基本情報!$C$4),DAY(基本情報!$C$4)),"m")/12
                                                +IF(DATE(YEAR($G13),MONTH($G13)+6,DAY($G13))
                                                  =DATE(YEAR(DATE(YEAR($G13),MONTH($G13)+6,DAY($G13))),MONTH(基本情報!$C$4),DAY(基本情報!$C$4)),0,1)))
                                        -IF(基本情報!$C$12="末",
                                               0,
                                               IF(AND(EDATE($G13,6)=DATE(BC$1,MONTH(EDATE($G13,6)),DAY(EDATE($G13,6))),MONTH(EDATE($G13,6))=12,DAY(EDATE($G13,6))&gt;基本情報!$C$12),1,0))))),
         付与日数一覧!$O$3:$W$8,2+$F13,1)))
  +IF(OR(INDEX($BQ$1:$CM13,ROW(),MATCH(BC$1,$BQ$1:$CM$1,0))=2,INDEX($BQ$1:$CM13,ROW(),MATCH(BC$1,$BQ$1:$CM$1,0))=4),0,IF(基本情報!$C$3="一斉",
      IF(AND(基本情報!$C$7&lt;&gt;"-",基本情報!$C$7&gt;0)=FALSE,
          IF(OR(BC$1=YEAR(DATE(YEAR($G13),MONTH($G13)+6,DAY($G13))),
                 IF(基本情報!$C$12="末",
                     FALSE,
                     BC$1=IF(DATE(YEAR($G13),MONTH($G13)+6,DAY($G13))&gt;DATE(YEAR(DATE(YEAR($G13),MONTH($G13)+6,DAY($G13))),12,基本情報!$C$12),
                                  YEAR(DATE(YEAR($G13),MONTH($G13)+6,DAY($G13)))+1,
                                  YEAR(DATE(YEAR($G13),MONTH($G13)+6,DAY($G13)))))),
              IF(DATE(BC$1,MONTH(基本情報!$C$4),DAY(基本情報!$C$4))&gt;DATE(YEAR($G13),MONTH($G13)+6,DAY($G13)),
                  HLOOKUP(0.5,付与日数一覧!$O$3:$W$8,2+$F13,1),
                  0),
              0),
          0),
      0))</f>
        <v>0</v>
      </c>
      <c r="BD13" s="19">
        <f ca="1">IF(BC$1=$AN13,$AP13,IF(BC$1=有給管理簿!$AH$1,0,BB13) )</f>
        <v>0</v>
      </c>
      <c r="BE13" s="19">
        <f ca="1">IF(ISERROR(MATCH($A13,有給管理簿!$A:$A,0)),
    0,
    SUMIFS(INDIRECT("有給管理簿!R" &amp; MATCH($A13,有給管理簿!$A:$A,0) &amp; "C35:R" &amp; MATCH($A13,有給管理簿!$A:$A,0) &amp; "C2239",0),
      有給管理簿!$AI$11:$CHC$11,"&gt;="&amp;IF(OR(AND($V13&lt;&gt;3,$V13&lt;&gt;6,$V13&lt;&gt;7,
                                                                                MONTH(DATE(YEAR($G13),MONTH($G13)+6,DAY($G13)))&lt;=MONTH($Z13),
                                                                                DATE(BC$1,MONTH($Z13),DAY($Z13))&lt;DATE(YEAR($G13),MONTH($G13)+6,DAY($G13))),
                                                                          AND($V13&lt;&gt;3,$V13&lt;&gt;6,$V13&lt;&gt;7,
                                                                            BC$1=YEAR(DATE(YEAR($G13),MONTH($G13)+6,DAY($G13))),
                                                                            DATE(BC$1,MONTH($Z13),DAY($Z13))&gt;DATE(YEAR($G13),MONTH($G13)+6,DAY($G13)))),
                                                                       DATE(YEAR($G13),MONTH($G13)+6,DAY($G13)),
                                                                       IF(AND($V13&lt;&gt;3,$V13&lt;&gt;6,$V13&lt;&gt;7,
                                                                              DATE(YEAR($G13),MONTH($G13)+6,DAY($G13))&gt;=DATE(BC$1,MONTH($Z13),DAY($Z13))),
                                                                           DATE(YEAR($G13),MONTH($G13)+6,DAY($G13)),
                                                                           DATE(BC$1,MONTH($Z13),DAY($Z13)))),
      有給管理簿!$AI$11:$CHC$11,"&lt;="&amp;IF(DATE(BC$1+1,MONTH($Z13),DAY($Z13))-1&gt;EOMONTH(DATE(有給管理簿!$E$10,有給管理簿!$F$10,1),0),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DATE(BC$1+1,MONTH($Z13),DAY($Z13))-1)))</f>
        <v>0</v>
      </c>
      <c r="BF13" s="19">
        <f>IF(BC$1+2=$AN13,
       $AK13,
       IF(BC$1+1=$AN13,
           $AP13,
           IF(BC13&lt;IF(基本情報!$C$10=TRUE,
                                 IF(BC13&lt;BE13,0,BC13-BE13),
                                 IF(AND(基本情報!$C$3="一斉",基本情報!$C$7="-",EDATE($G13,6)&lt;DATE(YEAR(EDATE($G13,6)),MONTH(基本情報!$C$4),DAY(基本情報!$C$4)),
                                       EDATE($G13,6)&lt;=$AI13,$AI13&lt;DATE(YEAR(EDATE($G13,6)),MONTH(基本情報!$C$4),DAY(基本情報!$C$4)),BC$1=YEAR(EDATE($G13,6))),
                                     $AJ13-$AO13+HLOOKUP(1.5,付与日数一覧!$O$3:$W$8,2+$F13,1),
                                     IF(SUM(BC13,BD13)&lt;BE13,
                                         0,
                                         SUM(BC13,BD13)-BE13))),
               IF(AND(基本情報!$C$3="一斉",基本情報!$C$7="-",EDATE($G13,6)&lt;DATE(YEAR(EDATE($G13,6)),MONTH(基本情報!$C$4),DAY(基本情報!$C$4)),
                      AND(ISERROR(MATCH(BC$1,$BQ$1:$CN$1,0))=FALSE,
                        OR(INDEX($BQ$1:$CN13,ROW(),MATCH(BC$1,$BQ$1:$CN$1,0))=2,INDEX($BQ$1:$CN13,ROW(),MATCH(BC$1,$BQ$1:$CN$1,0))=3,INDEX($BQ$1:$CN13,ROW(),MATCH(BC$1,$BQ$1:$CN$1,0))=4))),
                   BB13,
                   BC13),
               IF(基本情報!$C$10=TRUE,
                   IF(BC13&lt;BE13,0,BC13-BE13),
                   IF(AND(基本情報!$C$3="一斉",基本情報!$C$7="-",EDATE($G13,6)&lt;DATE(YEAR(EDATE($G13,6)),MONTH(基本情報!$C$4),DAY(基本情報!$C$4)),
                       EDATE($G13,6)&lt;=$AI13,$AI13&lt;DATE(YEAR(EDATE($G13,6)),MONTH(基本情報!$C$4),DAY(基本情報!$C$4)),BC$1=YEAR(EDATE($G13,6))),
                           $AJ13-$AO13+HLOOKUP(1.5,付与日数一覧!$O$3:$W$8,2+$F13,1),
                           IF(SUM(BC13,BD13)&lt;BE13,
                               0,
                               SUM(BC13,BD13)-BE13))))))</f>
        <v>0</v>
      </c>
      <c r="BG13" s="19">
        <f>IF(OR(IF(ISERROR(INDEX($BQ$1:$CM13,ROW(),MATCH(IF(INDEX($BQ$1:$CM13,ROW(),MATCH(BG$1,$BQ$1:$CM$1,0)+1)&gt;DATE(BG$1,12,IF(基本情報!$C$12="末",31,基本情報!$C$12)),BG$1-1,BG$1),$BQ$1:$CM$1,0))),
                  0,
                  INDEX($BQ$1:$CM13,ROW(),MATCH(IF(INDEX($BQ$1:$CM13,ROW(),MATCH(BG$1,$BQ$1:$CM$1,0)+1)&gt;DATE(BG$1,12,IF(基本情報!$C$12="末",31,基本情報!$C$12)),BG$1-1,BG$1),$BQ$1:$CM$1,0)))=1,
              INDEX($BQ$1:$CM13,ROW(),MATCH(BG$1,$BQ$1:$CM$1,0))=3,
              INDEX($BQ$1:$CM13,ROW(),MATCH(BG$1,$BQ$1:$CM$1,0))=4),
     0,
     IF(AND($V13&lt;&gt;3,$V13&lt;&gt;6,$V13&lt;&gt;7,
         BG$1 =YEAR($G13),
         AND(基本情報!$C$3="一斉",$G13&lt;=DATE(BG$1,MONTH(基本情報!$C$4),DAY(基本情報!$C$4)),
                                                                   DATE(BG$1,MONTH(基本情報!$C$4),DAY(基本情報!$C$4))&lt;DATE(YEAR($G13),MONTH($G13)+6,DAY($G13)))),
       HLOOKUP(IF(BG$1=YEAR(DATE(YEAR($G13),MONTH($G13)+6,DAY($G13))),0.5,0)
                            -IF(基本情報!$C$12="末",
                                0,
                                IF(AND(基本情報!$C$3="一斉",EDATE($G13,6)=DATE(BG$1,MONTH(EDATE($G13,6)),DAY(EDATE($G13,6))),MONTH(EDATE($G13,6))=12,DAY(EDATE($G13,6))&gt;IF(基本情報!$C$12="末",DAY(EDATE($G13,6)),基本情報!$C$12)),1,0)),
         付与日数一覧!$O$3:$W$8,2+$F13,1),
       HLOOKUP(IF(AND($V13&lt;&gt;3,$V13&lt;&gt;6,$V13&lt;&gt;7,BG$1&lt;YEAR(DATE(YEAR($G13),MONTH($G13)+6,DAY($G13)))),
                              0,
                              IF(AND(基本情報!$C$3="一斉",
                                     OR(AND(基本情報!$C$7="-",DATE(BG$1,MONTH(基本情報!$C$4),DAY(基本情報!$C$4))&lt;$G13),
                                       AND(基本情報!$C$7&lt;&gt;"-",基本情報!$C$7&gt;0,DATE(BG$1,MONTH($J13),DAY($J13))&lt;$G13)),
                                     AND(MONTH(EDATE($G13,6))=12,DAY(EDATE($G13,6))&gt;IF(基本情報!$C$12="末",DAY(EOMONTH(EDATE($G13,6),0)),基本情報!$C$12))=FALSE)=TRUE,
                                  IF(AND(基本情報!$C$3="一斉",基本情報!$C$7="-",DATE(BG$1,MONTH(基本情報!$C$4),DAY(基本情報!$C$4))&lt;$G13),0.5,0),
                                  IF(基本情報!$C$3="法定",
                                      IF($H13&gt;=10,
                                          IF($G13&gt;DATE(BG$1,MONTH($J13),DAY($J13)),0,DATEDIF($G13,DATE(BG$1,MONTH($J13),DAY($J13)),"m")/12+0.5),
                                          DATEDIF($G13,DATE(BG$1,MONTH($J13),DAY($J13)),"m")/12)
                                        -IF($K13&lt;MONTH($J13),1,0),
                                      IF(AND(基本情報!$C$7&lt;&gt;"-",基本情報!$C$7&gt;0)=TRUE,
                                          IF(DATE(BG$1,MONTH($J13),DAY($J13))&lt;$G13,0,DATEDIF($G13,DATE(BG$1,MONTH($J13),DAY($J13)),"m")/12+0.5),
                                          IF(DATE(YEAR($G13),MONTH($G13)+6,DAY($G13))&gt;=DATE(BG$1,MONTH(基本情報!$C$4),DAY(基本情報!$C$4)),
                                              DATEDIF($G13,IF($G13&lt;DATE(BG$1,MONTH($J13),DAY($J13)),DATE(BG$1,MONTH($J13),DAY($J13)),DATE(BG$1+1,MONTH($J13),DAY($J13))),"m")/12
                                                +IF(DATE(YEAR($G13),MONTH($G13)+6,DAY($G13))&lt;DATE(BG$1,MONTH(基本情報!$C$4),DAY(基本情報!$C$4)),1.5,0.5),
                                              DATEDIF($G13,DATE(BG$1,MONTH(基本情報!$C$4),DAY(基本情報!$C$4)),"m")/12
                                                +IF(DATE(YEAR($G13),MONTH($G13)+6,DAY($G13))
                                                  =DATE(YEAR(DATE(YEAR($G13),MONTH($G13)+6,DAY($G13))),MONTH(基本情報!$C$4),DAY(基本情報!$C$4)),0,1)))
                                        -IF(基本情報!$C$12="末",
                                               0,
                                               IF(AND(EDATE($G13,6)=DATE(BG$1,MONTH(EDATE($G13,6)),DAY(EDATE($G13,6))),MONTH(EDATE($G13,6))=12,DAY(EDATE($G13,6))&gt;基本情報!$C$12),1,0))))),
         付与日数一覧!$O$3:$W$8,2+$F13,1)))
  +IF(OR(INDEX($BQ$1:$CM13,ROW(),MATCH(BG$1,$BQ$1:$CM$1,0))=2,INDEX($BQ$1:$CM13,ROW(),MATCH(BG$1,$BQ$1:$CM$1,0))=4),0,IF(基本情報!$C$3="一斉",
      IF(AND(基本情報!$C$7&lt;&gt;"-",基本情報!$C$7&gt;0)=FALSE,
          IF(OR(BG$1=YEAR(DATE(YEAR($G13),MONTH($G13)+6,DAY($G13))),
                 IF(基本情報!$C$12="末",
                     FALSE,
                     BG$1=IF(DATE(YEAR($G13),MONTH($G13)+6,DAY($G13))&gt;DATE(YEAR(DATE(YEAR($G13),MONTH($G13)+6,DAY($G13))),12,基本情報!$C$12),
                                  YEAR(DATE(YEAR($G13),MONTH($G13)+6,DAY($G13)))+1,
                                  YEAR(DATE(YEAR($G13),MONTH($G13)+6,DAY($G13)))))),
              IF(DATE(BG$1,MONTH(基本情報!$C$4),DAY(基本情報!$C$4))&gt;DATE(YEAR($G13),MONTH($G13)+6,DAY($G13)),
                  HLOOKUP(0.5,付与日数一覧!$O$3:$W$8,2+$F13,1),
                  0),
              0),
          0),
      0))</f>
        <v>10</v>
      </c>
      <c r="BH13" s="19">
        <f>IF(BG$1=$AN13,$AP13,IF(BG$1=有給管理簿!$AH$1,0,BF13) )</f>
        <v>0</v>
      </c>
      <c r="BI13" s="19">
        <f ca="1">IF(ISERROR(MATCH($A13,有給管理簿!$A:$A,0)),
    0,
    SUMIFS(INDIRECT("有給管理簿!R" &amp; MATCH($A13,有給管理簿!$A:$A,0) &amp; "C35:R" &amp; MATCH($A13,有給管理簿!$A:$A,0) &amp; "C2239",0),
      有給管理簿!$AI$11:$CHC$11,"&gt;="&amp;IF(OR(AND($V13&lt;&gt;3,$V13&lt;&gt;6,$V13&lt;&gt;7,
                                                                                MONTH(DATE(YEAR($G13),MONTH($G13)+6,DAY($G13)))&lt;=MONTH($Z13),
                                                                                DATE(BG$1,MONTH($Z13),DAY($Z13))&lt;DATE(YEAR($G13),MONTH($G13)+6,DAY($G13))),
                                                                          AND($V13&lt;&gt;3,$V13&lt;&gt;6,$V13&lt;&gt;7,
                                                                            BG$1=YEAR(DATE(YEAR($G13),MONTH($G13)+6,DAY($G13))),
                                                                            DATE(BG$1,MONTH($Z13),DAY($Z13))&gt;DATE(YEAR($G13),MONTH($G13)+6,DAY($G13)))),
                                                                       DATE(YEAR($G13),MONTH($G13)+6,DAY($G13)),
                                                                       IF(AND($V13&lt;&gt;3,$V13&lt;&gt;6,$V13&lt;&gt;7,
                                                                              DATE(YEAR($G13),MONTH($G13)+6,DAY($G13))&gt;=DATE(BG$1,MONTH($Z13),DAY($Z13))),
                                                                           DATE(YEAR($G13),MONTH($G13)+6,DAY($G13)),
                                                                           DATE(BG$1,MONTH($Z13),DAY($Z13)))),
      有給管理簿!$AI$11:$CHC$11,"&lt;="&amp;IF(DATE(BG$1+1,MONTH($Z13),DAY($Z13))-1&gt;EOMONTH(DATE(有給管理簿!$E$10,有給管理簿!$F$10,1),0),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DATE(BG$1+1,MONTH($Z13),DAY($Z13))-1)))</f>
        <v>7</v>
      </c>
      <c r="BJ13" s="19">
        <f ca="1">IF(BG$1+2=$AN13,
       $AK13,
       IF(BG$1+1=$AN13,
           $AP13,
           IF(BG13&lt;IF(基本情報!$C$10=TRUE,
                                 IF(BG13&lt;BI13,0,BG13-BI13),
                                 IF(AND(基本情報!$C$3="一斉",基本情報!$C$7="-",EDATE($G13,6)&lt;DATE(YEAR(EDATE($G13,6)),MONTH(基本情報!$C$4),DAY(基本情報!$C$4)),
                                       EDATE($G13,6)&lt;=$AI13,$AI13&lt;DATE(YEAR(EDATE($G13,6)),MONTH(基本情報!$C$4),DAY(基本情報!$C$4)),BG$1=YEAR(EDATE($G13,6))),
                                     $AJ13-$AO13+HLOOKUP(1.5,付与日数一覧!$O$3:$W$8,2+$F13,1),
                                     IF(SUM(BG13,BH13)&lt;BI13,
                                         0,
                                         SUM(BG13,BH13)-BI13))),
               IF(AND(基本情報!$C$3="一斉",基本情報!$C$7="-",EDATE($G13,6)&lt;DATE(YEAR(EDATE($G13,6)),MONTH(基本情報!$C$4),DAY(基本情報!$C$4)),
                      AND(ISERROR(MATCH(BG$1,$BQ$1:$CN$1,0))=FALSE,
                        OR(INDEX($BQ$1:$CN13,ROW(),MATCH(BG$1,$BQ$1:$CN$1,0))=2,INDEX($BQ$1:$CN13,ROW(),MATCH(BG$1,$BQ$1:$CN$1,0))=3,INDEX($BQ$1:$CN13,ROW(),MATCH(BG$1,$BQ$1:$CN$1,0))=4))),
                   BF13,
                   BG13),
               IF(基本情報!$C$10=TRUE,
                   IF(BG13&lt;BI13,0,BG13-BI13),
                   IF(AND(基本情報!$C$3="一斉",基本情報!$C$7="-",EDATE($G13,6)&lt;DATE(YEAR(EDATE($G13,6)),MONTH(基本情報!$C$4),DAY(基本情報!$C$4)),
                       EDATE($G13,6)&lt;=$AI13,$AI13&lt;DATE(YEAR(EDATE($G13,6)),MONTH(基本情報!$C$4),DAY(基本情報!$C$4)),BG$1=YEAR(EDATE($G13,6))),
                           $AJ13-$AO13+HLOOKUP(1.5,付与日数一覧!$O$3:$W$8,2+$F13,1),
                           IF(SUM(BG13,BH13)&lt;BI13,
                               0,
                               SUM(BG13,BH13)-BI13))))))</f>
        <v>0</v>
      </c>
      <c r="BK13" s="19">
        <f>IF(OR(IF(ISERROR(INDEX($BQ$1:$CM13,ROW(),MATCH(IF(INDEX($BQ$1:$CM13,ROW(),MATCH(BK$1,$BQ$1:$CM$1,0)+1)&gt;DATE(BK$1,12,IF(基本情報!$C$12="末",31,基本情報!$C$12)),BK$1-1,BK$1),$BQ$1:$CM$1,0))),
                  0,
                  INDEX($BQ$1:$CM13,ROW(),MATCH(IF(INDEX($BQ$1:$CM13,ROW(),MATCH(BK$1,$BQ$1:$CM$1,0)+1)&gt;DATE(BK$1,12,IF(基本情報!$C$12="末",31,基本情報!$C$12)),BK$1-1,BK$1),$BQ$1:$CM$1,0)))=1,
              INDEX($BQ$1:$CM13,ROW(),MATCH(BK$1,$BQ$1:$CM$1,0))=3,
              INDEX($BQ$1:$CM13,ROW(),MATCH(BK$1,$BQ$1:$CM$1,0))=4),
     0,
     IF(AND($V13&lt;&gt;3,$V13&lt;&gt;6,$V13&lt;&gt;7,
         BK$1 =YEAR($G13),
         AND(基本情報!$C$3="一斉",$G13&lt;=DATE(BK$1,MONTH(基本情報!$C$4),DAY(基本情報!$C$4)),
                                                                   DATE(BK$1,MONTH(基本情報!$C$4),DAY(基本情報!$C$4))&lt;DATE(YEAR($G13),MONTH($G13)+6,DAY($G13)))),
       HLOOKUP(IF(BK$1=YEAR(DATE(YEAR($G13),MONTH($G13)+6,DAY($G13))),0.5,0)
                            -IF(基本情報!$C$12="末",
                                0,
                                IF(AND(基本情報!$C$3="一斉",EDATE($G13,6)=DATE(BK$1,MONTH(EDATE($G13,6)),DAY(EDATE($G13,6))),MONTH(EDATE($G13,6))=12,DAY(EDATE($G13,6))&gt;IF(基本情報!$C$12="末",DAY(EDATE($G13,6)),基本情報!$C$12)),1,0)),
         付与日数一覧!$O$3:$W$8,2+$F13,1),
       HLOOKUP(IF(AND($V13&lt;&gt;3,$V13&lt;&gt;6,$V13&lt;&gt;7,BK$1&lt;YEAR(DATE(YEAR($G13),MONTH($G13)+6,DAY($G13)))),
                              0,
                              IF(AND(基本情報!$C$3="一斉",
                                     OR(AND(基本情報!$C$7="-",DATE(BK$1,MONTH(基本情報!$C$4),DAY(基本情報!$C$4))&lt;$G13),
                                       AND(基本情報!$C$7&lt;&gt;"-",基本情報!$C$7&gt;0,DATE(BK$1,MONTH($J13),DAY($J13))&lt;$G13)),
                                     AND(MONTH(EDATE($G13,6))=12,DAY(EDATE($G13,6))&gt;IF(基本情報!$C$12="末",DAY(EOMONTH(EDATE($G13,6),0)),基本情報!$C$12))=FALSE)=TRUE,
                                  IF(AND(基本情報!$C$3="一斉",基本情報!$C$7="-",DATE(BK$1,MONTH(基本情報!$C$4),DAY(基本情報!$C$4))&lt;$G13),0.5,0),
                                  IF(基本情報!$C$3="法定",
                                      IF($H13&gt;=10,
                                          IF($G13&gt;DATE(BK$1,MONTH($J13),DAY($J13)),0,DATEDIF($G13,DATE(BK$1,MONTH($J13),DAY($J13)),"m")/12+0.5),
                                          DATEDIF($G13,DATE(BK$1,MONTH($J13),DAY($J13)),"m")/12)
                                        -IF($K13&lt;MONTH($J13),1,0),
                                      IF(AND(基本情報!$C$7&lt;&gt;"-",基本情報!$C$7&gt;0)=TRUE,
                                          IF(DATE(BK$1,MONTH($J13),DAY($J13))&lt;$G13,0,DATEDIF($G13,DATE(BK$1,MONTH($J13),DAY($J13)),"m")/12+0.5),
                                          IF(DATE(YEAR($G13),MONTH($G13)+6,DAY($G13))&gt;=DATE(BK$1,MONTH(基本情報!$C$4),DAY(基本情報!$C$4)),
                                              DATEDIF($G13,IF($G13&lt;DATE(BK$1,MONTH($J13),DAY($J13)),DATE(BK$1,MONTH($J13),DAY($J13)),DATE(BK$1+1,MONTH($J13),DAY($J13))),"m")/12
                                                +IF(DATE(YEAR($G13),MONTH($G13)+6,DAY($G13))&lt;DATE(BK$1,MONTH(基本情報!$C$4),DAY(基本情報!$C$4)),1.5,0.5),
                                              DATEDIF($G13,DATE(BK$1,MONTH(基本情報!$C$4),DAY(基本情報!$C$4)),"m")/12
                                                +IF(DATE(YEAR($G13),MONTH($G13)+6,DAY($G13))
                                                  =DATE(YEAR(DATE(YEAR($G13),MONTH($G13)+6,DAY($G13))),MONTH(基本情報!$C$4),DAY(基本情報!$C$4)),0,1)))
                                        -IF(基本情報!$C$12="末",
                                               0,
                                               IF(AND(EDATE($G13,6)=DATE(BK$1,MONTH(EDATE($G13,6)),DAY(EDATE($G13,6))),MONTH(EDATE($G13,6))=12,DAY(EDATE($G13,6))&gt;基本情報!$C$12),1,0))))),
         付与日数一覧!$O$3:$W$8,2+$F13,1)))
  +IF(OR(INDEX($BQ$1:$CM13,ROW(),MATCH(BK$1,$BQ$1:$CM$1,0))=2,INDEX($BQ$1:$CM13,ROW(),MATCH(BK$1,$BQ$1:$CM$1,0))=4),0,IF(基本情報!$C$3="一斉",
      IF(AND(基本情報!$C$7&lt;&gt;"-",基本情報!$C$7&gt;0)=FALSE,
          IF(OR(BK$1=YEAR(DATE(YEAR($G13),MONTH($G13)+6,DAY($G13))),
                 IF(基本情報!$C$12="末",
                     FALSE,
                     BK$1=IF(DATE(YEAR($G13),MONTH($G13)+6,DAY($G13))&gt;DATE(YEAR(DATE(YEAR($G13),MONTH($G13)+6,DAY($G13))),12,基本情報!$C$12),
                                  YEAR(DATE(YEAR($G13),MONTH($G13)+6,DAY($G13)))+1,
                                  YEAR(DATE(YEAR($G13),MONTH($G13)+6,DAY($G13)))))),
              IF(DATE(BK$1,MONTH(基本情報!$C$4),DAY(基本情報!$C$4))&gt;DATE(YEAR($G13),MONTH($G13)+6,DAY($G13)),
                  HLOOKUP(0.5,付与日数一覧!$O$3:$W$8,2+$F13,1),
                  0),
              0),
          0),
      0))</f>
        <v>11</v>
      </c>
      <c r="BL13" s="19">
        <f ca="1">IF(BK$1=$AN13,$AP13,IF(BK$1=有給管理簿!$AH$1,0,BJ13) )</f>
        <v>0</v>
      </c>
      <c r="BM13" s="19">
        <f ca="1">IF(ISERROR(MATCH($A13,有給管理簿!$A:$A,0)),
    0,
    SUMIFS(INDIRECT("有給管理簿!R" &amp; MATCH($A13,有給管理簿!$A:$A,0) &amp; "C35:R" &amp; MATCH($A13,有給管理簿!$A:$A,0) &amp; "C2239",0),
      有給管理簿!$AI$11:$CHC$11,"&gt;="&amp;IF(OR(AND($V13&lt;&gt;3,$V13&lt;&gt;6,$V13&lt;&gt;7,
                                                                                MONTH(DATE(YEAR($G13),MONTH($G13)+6,DAY($G13)))&lt;=MONTH($Z13),
                                                                                DATE(BK$1,MONTH($Z13),DAY($Z13))&lt;DATE(YEAR($G13),MONTH($G13)+6,DAY($G13))),
                                                                          AND($V13&lt;&gt;3,$V13&lt;&gt;6,$V13&lt;&gt;7,
                                                                            BK$1=YEAR(DATE(YEAR($G13),MONTH($G13)+6,DAY($G13))),
                                                                            DATE(BK$1,MONTH($Z13),DAY($Z13))&gt;DATE(YEAR($G13),MONTH($G13)+6,DAY($G13)))),
                                                                       DATE(YEAR($G13),MONTH($G13)+6,DAY($G13)),
                                                                       IF(AND($V13&lt;&gt;3,$V13&lt;&gt;6,$V13&lt;&gt;7,
                                                                              DATE(YEAR($G13),MONTH($G13)+6,DAY($G13))&gt;=DATE(BK$1,MONTH($Z13),DAY($Z13))),
                                                                           DATE(YEAR($G13),MONTH($G13)+6,DAY($G13)),
                                                                           DATE(BK$1,MONTH($Z13),DAY($Z13)))),
      有給管理簿!$AI$11:$CHC$11,"&lt;="&amp;IF(DATE(BK$1+1,MONTH($Z13),DAY($Z13))-1&gt;EOMONTH(DATE(有給管理簿!$E$10,有給管理簿!$F$10,1),0),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DATE(BK$1+1,MONTH($Z13),DAY($Z13))-1)))</f>
        <v>2</v>
      </c>
      <c r="BN13" s="19">
        <f ca="1">IF(BK$1+2=$AN13,
       $AK13,
       IF(BK$1+1=$AN13,
           $AP13,
           IF(BK13&lt;IF(基本情報!$C$10=TRUE,
                                 IF(BK13&lt;BM13,0,BK13-BM13),
                                 IF(AND(基本情報!$C$3="一斉",基本情報!$C$7="-",EDATE($G13,6)&lt;DATE(YEAR(EDATE($G13,6)),MONTH(基本情報!$C$4),DAY(基本情報!$C$4)),
                                       EDATE($G13,6)&lt;=$AI13,$AI13&lt;DATE(YEAR(EDATE($G13,6)),MONTH(基本情報!$C$4),DAY(基本情報!$C$4)),BK$1=YEAR(EDATE($G13,6))),
                                     $AJ13-$AO13+HLOOKUP(1.5,付与日数一覧!$O$3:$W$8,2+$F13,1),
                                     IF(SUM(BK13,BL13)&lt;BM13,
                                         0,
                                         SUM(BK13,BL13)-BM13))),
               IF(AND(基本情報!$C$3="一斉",基本情報!$C$7="-",EDATE($G13,6)&lt;DATE(YEAR(EDATE($G13,6)),MONTH(基本情報!$C$4),DAY(基本情報!$C$4)),
                      AND(ISERROR(MATCH(BK$1,$BQ$1:$CN$1,0))=FALSE,
                        OR(INDEX($BQ$1:$CN13,ROW(),MATCH(BK$1,$BQ$1:$CN$1,0))=2,INDEX($BQ$1:$CN13,ROW(),MATCH(BK$1,$BQ$1:$CN$1,0))=3,INDEX($BQ$1:$CN13,ROW(),MATCH(BK$1,$BQ$1:$CN$1,0))=4))),
                   BJ13,
                   BK13),
               IF(基本情報!$C$10=TRUE,
                   IF(BK13&lt;BM13,0,BK13-BM13),
                   IF(AND(基本情報!$C$3="一斉",基本情報!$C$7="-",EDATE($G13,6)&lt;DATE(YEAR(EDATE($G13,6)),MONTH(基本情報!$C$4),DAY(基本情報!$C$4)),
                       EDATE($G13,6)&lt;=$AI13,$AI13&lt;DATE(YEAR(EDATE($G13,6)),MONTH(基本情報!$C$4),DAY(基本情報!$C$4)),BK$1=YEAR(EDATE($G13,6))),
                           $AJ13-$AO13+HLOOKUP(1.5,付与日数一覧!$O$3:$W$8,2+$F13,1),
                           IF(SUM(BK13,BL13)&lt;BM13,
                               0,
                               SUM(BK13,BL13)-BM13))))))</f>
        <v>9</v>
      </c>
      <c r="BQ13" s="19">
        <v>0</v>
      </c>
      <c r="BR13" s="57">
        <f>IF(基本情報!$C$3="法定",
       IF($V13=3,
           IF($G13&lt;=DATE(BQ$1,MONTH($G13),DAY($G13)),DATE(BQ$1,MONTH($G13),DAY($G13)),0),
           IF($G13&lt;=DATE(BQ$1,MONTH(EDATE($G13,6)),DAY(EDATE($G13,6))),DATE(BQ$1,MONTH(EDATE($G13,6)),DAY(EDATE($G13,6))),0)),
       IF(基本情報!$C$7="-",
           IF(DATE(BQ$1,MONTH(EDATE($G13,6)),DAY(EDATE($G13,6)))=EDATE($G13,6),
               IF(AND(BQ$1=YEAR(EDATE($G13,6)),IF(基本情報!$C$12="末",FALSE,DATE(BQ$1,MONTH(EDATE($G13,6)),DAY(EDATE($G13,6)))&gt;DATE(BQ$1,12,基本情報!$C$12))),
                   0,
                   DATE(BQ$1,MONTH(EDATE($G13,6)),DAY(EDATE($G13,6)))),
               IF(EDATE($G13,6)&lt;DATE(BQ$1,MONTH(基本情報!$C$4),DAY(基本情報!$C$4)),
                   IF(AND(BQ$1-1=YEAR(EDATE($G13,6)),IF(基本情報!$C$12="末",FALSE,DATE(BQ$1-1,MONTH(EDATE($G13,6)),DAY(EDATE($G13,6)))&gt;DATE(BQ$1-1,12,基本情報!$C$12))),
                       DATE(BQ$1-1,MONTH(EDATE($G13,6)),DAY(EDATE($G13,6))),
                       DATE(BQ$1,MONTH(基本情報!$C$4),DAY(基本情報!$C$4))),
                   IF($G13&lt;=DATE(BQ$1,MONTH(EDATE($G13,6)),DAY(EDATE($G13,6))),DATE(BQ$1,MONTH(EDATE($G13,6)),DAY(EDATE($G13,6))),0))),
           IF($G13&lt;=IF(DATE(BQ$1,MONTH(基本情報!$C$4),DAY(基本情報!$C$4))
                           &lt;DATE(BQ$1,MONTH(基本情報!$C$7),DAY(基本情報!$C$7)),
                             IF(AND(DATE(BQ$1,MONTH(基本情報!$C$4),DAY(基本情報!$C$4))&lt;=DATE(BQ$1,MONTH($G13),DAY($G13)),
                                   DATE(BQ$1,MONTH($G13),DAY($G13))&lt;DATE(BQ$1,MONTH(基本情報!$C$7),DAY(基本情報!$C$7)))=TRUE,
                                 DATE(BQ$1,MONTH(基本情報!$C$7),DAY(基本情報!$C$7)),
                                 IF($G13&gt;DATE(BQ$1,MONTH(基本情報!$C$4),DAY(基本情報!$C$4)),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IF(AND(DATE(BQ$1,MONTH(基本情報!$C$7),DAY(基本情報!$C$7))&lt;=DATE(BQ$1,MONTH($G13),DAY($G13)),
                                    DATE(BQ$1,MONTH($G13),DAY($G13))&lt;DATE(BQ$1,MONTH(基本情報!$C$4),DAY(基本情報!$C$4)))=TRUE,
                                 DATE(BQ$1,MONTH(基本情報!$C$4),DAY(基本情報!$C$4)),
                                 IF($G13&gt;DATE(BQ$1,MONTH(基本情報!$C$7),DAY(基本情報!$C$7)),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IF(AND(DATE(BQ$1,MONTH(基本情報!$C$4),DAY(基本情報!$C$4))&lt;=DATE(BQ$1,MONTH($G13),DAY($G13)),
                      DATE(BQ$1,MONTH($G13),DAY($G13))&lt;DATE(BQ$1,MONTH(基本情報!$C$7),DAY(基本情報!$C$7)))=TRUE,
                   DATE(BQ$1,MONTH(基本情報!$C$7),DAY(基本情報!$C$7)),
                   IF($G13&gt;DATE(BQ$1,MONTH(基本情報!$C$4),DAY(基本情報!$C$4)),
                       0,
                       DATE(BQ$1,MONTH(基本情報!$C$4),DAY(基本情報!$C$4)))),
               IF(AND(DATE(BQ$1,MONTH(基本情報!$C$7),DAY(基本情報!$C$7))&lt;=DATE(BQ$1,MONTH($G13),DAY($G13)),
                      DATE(BQ$1,MONTH($G13),DAY($G13))&lt;DATE(BQ$1,MONTH(基本情報!$C$4),DAY(基本情報!$C$4)))=TRUE,
                   DATE(BQ$1,MONTH(基本情報!$C$4),DAY(基本情報!$C$4)),
                   IF($G13&gt;DATE(BQ$1,MONTH(基本情報!$C$7),DAY(基本情報!$C$7)),
                       0,
                       DATE(BQ$1,MONTH(基本情報!$C$7),DAY(基本情報!$C$7))))),
           0)))</f>
        <v>0</v>
      </c>
      <c r="BS13" s="57">
        <f>IF(AND(OR($V13=4,$V13=5),BR13=EDATE($G13,6)),
       IF(DATE(BQ$1,MONTH(基本情報!$C$4),DAY(基本情報!$C$4))&gt;EDATE($G13,6),
           DATE(BQ$1,MONTH(基本情報!$C$4),DAY(基本情報!$C$4)),
           0),
       IF(AND(基本情報!$C$3="一斉",基本情報!$C$7="-",
              BR13=EDATE($G13,6),
              DATE(BQ$1,MONTH(基本情報!$C$4),DAY(基本情報!$C$4))&gt;EDATE($G13,6)),
           DATE(BQ$1,MONTH(基本情報!$C$4),DAY(基本情報!$C$4)),
           0))</f>
        <v>0</v>
      </c>
      <c r="BU13" s="19">
        <v>0</v>
      </c>
      <c r="BV13" s="57">
        <f>IF(基本情報!$C$3="法定",
       IF($V13=3,
           IF($G13&lt;=DATE(BU$1,MONTH($G13),DAY($G13)),DATE(BU$1,MONTH($G13),DAY($G13)),0),
           IF($G13&lt;=DATE(BU$1,MONTH(EDATE($G13,6)),DAY(EDATE($G13,6))),DATE(BU$1,MONTH(EDATE($G13,6)),DAY(EDATE($G13,6))),0)),
       IF(基本情報!$C$7="-",
           IF(DATE(BU$1,MONTH(EDATE($G13,6)),DAY(EDATE($G13,6)))=EDATE($G13,6),
               IF(AND(BU$1=YEAR(EDATE($G13,6)),IF(基本情報!$C$12="末",FALSE,DATE(BU$1,MONTH(EDATE($G13,6)),DAY(EDATE($G13,6)))&gt;DATE(BU$1,12,基本情報!$C$12))),
                   0,
                   DATE(BU$1,MONTH(EDATE($G13,6)),DAY(EDATE($G13,6)))),
               IF(EDATE($G13,6)&lt;DATE(BU$1,MONTH(基本情報!$C$4),DAY(基本情報!$C$4)),
                   IF(AND(BU$1-1=YEAR(EDATE($G13,6)),IF(基本情報!$C$12="末",FALSE,DATE(BU$1-1,MONTH(EDATE($G13,6)),DAY(EDATE($G13,6)))&gt;DATE(BU$1-1,12,基本情報!$C$12))),
                       DATE(BU$1-1,MONTH(EDATE($G13,6)),DAY(EDATE($G13,6))),
                       DATE(BU$1,MONTH(基本情報!$C$4),DAY(基本情報!$C$4))),
                   IF($G13&lt;=DATE(BU$1,MONTH(EDATE($G13,6)),DAY(EDATE($G13,6))),DATE(BU$1,MONTH(EDATE($G13,6)),DAY(EDATE($G13,6))),0))),
           IF($G13&lt;=IF(DATE(BU$1,MONTH(基本情報!$C$4),DAY(基本情報!$C$4))
                           &lt;DATE(BU$1,MONTH(基本情報!$C$7),DAY(基本情報!$C$7)),
                             IF(AND(DATE(BU$1,MONTH(基本情報!$C$4),DAY(基本情報!$C$4))&lt;=DATE(BU$1,MONTH($G13),DAY($G13)),
                                   DATE(BU$1,MONTH($G13),DAY($G13))&lt;DATE(BU$1,MONTH(基本情報!$C$7),DAY(基本情報!$C$7)))=TRUE,
                                 DATE(BU$1,MONTH(基本情報!$C$7),DAY(基本情報!$C$7)),
                                 IF($G13&gt;DATE(BU$1,MONTH(基本情報!$C$4),DAY(基本情報!$C$4)),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IF(AND(DATE(BU$1,MONTH(基本情報!$C$7),DAY(基本情報!$C$7))&lt;=DATE(BU$1,MONTH($G13),DAY($G13)),
                                    DATE(BU$1,MONTH($G13),DAY($G13))&lt;DATE(BU$1,MONTH(基本情報!$C$4),DAY(基本情報!$C$4)))=TRUE,
                                 DATE(BU$1,MONTH(基本情報!$C$4),DAY(基本情報!$C$4)),
                                 IF($G13&gt;DATE(BU$1,MONTH(基本情報!$C$7),DAY(基本情報!$C$7)),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IF(AND(DATE(BU$1,MONTH(基本情報!$C$4),DAY(基本情報!$C$4))&lt;=DATE(BU$1,MONTH($G13),DAY($G13)),
                      DATE(BU$1,MONTH($G13),DAY($G13))&lt;DATE(BU$1,MONTH(基本情報!$C$7),DAY(基本情報!$C$7)))=TRUE,
                   DATE(BU$1,MONTH(基本情報!$C$7),DAY(基本情報!$C$7)),
                   IF($G13&gt;DATE(BU$1,MONTH(基本情報!$C$4),DAY(基本情報!$C$4)),
                       0,
                       DATE(BU$1,MONTH(基本情報!$C$4),DAY(基本情報!$C$4)))),
               IF(AND(DATE(BU$1,MONTH(基本情報!$C$7),DAY(基本情報!$C$7))&lt;=DATE(BU$1,MONTH($G13),DAY($G13)),
                      DATE(BU$1,MONTH($G13),DAY($G13))&lt;DATE(BU$1,MONTH(基本情報!$C$4),DAY(基本情報!$C$4)))=TRUE,
                   DATE(BU$1,MONTH(基本情報!$C$4),DAY(基本情報!$C$4)),
                   IF($G13&gt;DATE(BU$1,MONTH(基本情報!$C$7),DAY(基本情報!$C$7)),
                       0,
                       DATE(BU$1,MONTH(基本情報!$C$7),DAY(基本情報!$C$7))))),
           0)))</f>
        <v>0</v>
      </c>
      <c r="BW13" s="57">
        <f>IF(AND(OR($V13=4,$V13=5),BV13=EDATE($G13,6)),
       IF(DATE(BU$1,MONTH(基本情報!$C$4),DAY(基本情報!$C$4))&gt;EDATE($G13,6),
           DATE(BU$1,MONTH(基本情報!$C$4),DAY(基本情報!$C$4)),
           0),
       IF(AND(基本情報!$C$3="一斉",基本情報!$C$7="-",
              BV13=EDATE($G13,6),
              DATE(BU$1,MONTH(基本情報!$C$4),DAY(基本情報!$C$4))&gt;EDATE($G13,6)),
           DATE(BU$1,MONTH(基本情報!$C$4),DAY(基本情報!$C$4)),
           0))</f>
        <v>0</v>
      </c>
      <c r="BY13" s="19">
        <v>0</v>
      </c>
      <c r="BZ13" s="57">
        <f>IF(基本情報!$C$3="法定",
       IF($V13=3,
           IF($G13&lt;=DATE(BY$1,MONTH($G13),DAY($G13)),DATE(BY$1,MONTH($G13),DAY($G13)),0),
           IF($G13&lt;=DATE(BY$1,MONTH(EDATE($G13,6)),DAY(EDATE($G13,6))),DATE(BY$1,MONTH(EDATE($G13,6)),DAY(EDATE($G13,6))),0)),
       IF(基本情報!$C$7="-",
           IF(DATE(BY$1,MONTH(EDATE($G13,6)),DAY(EDATE($G13,6)))=EDATE($G13,6),
               IF(AND(BY$1=YEAR(EDATE($G13,6)),IF(基本情報!$C$12="末",FALSE,DATE(BY$1,MONTH(EDATE($G13,6)),DAY(EDATE($G13,6)))&gt;DATE(BY$1,12,基本情報!$C$12))),
                   0,
                   DATE(BY$1,MONTH(EDATE($G13,6)),DAY(EDATE($G13,6)))),
               IF(EDATE($G13,6)&lt;DATE(BY$1,MONTH(基本情報!$C$4),DAY(基本情報!$C$4)),
                   IF(AND(BY$1-1=YEAR(EDATE($G13,6)),IF(基本情報!$C$12="末",FALSE,DATE(BY$1-1,MONTH(EDATE($G13,6)),DAY(EDATE($G13,6)))&gt;DATE(BY$1-1,12,基本情報!$C$12))),
                       DATE(BY$1-1,MONTH(EDATE($G13,6)),DAY(EDATE($G13,6))),
                       DATE(BY$1,MONTH(基本情報!$C$4),DAY(基本情報!$C$4))),
                   IF($G13&lt;=DATE(BY$1,MONTH(EDATE($G13,6)),DAY(EDATE($G13,6))),DATE(BY$1,MONTH(EDATE($G13,6)),DAY(EDATE($G13,6))),0))),
           IF($G13&lt;=IF(DATE(BY$1,MONTH(基本情報!$C$4),DAY(基本情報!$C$4))
                           &lt;DATE(BY$1,MONTH(基本情報!$C$7),DAY(基本情報!$C$7)),
                             IF(AND(DATE(BY$1,MONTH(基本情報!$C$4),DAY(基本情報!$C$4))&lt;=DATE(BY$1,MONTH($G13),DAY($G13)),
                                   DATE(BY$1,MONTH($G13),DAY($G13))&lt;DATE(BY$1,MONTH(基本情報!$C$7),DAY(基本情報!$C$7)))=TRUE,
                                 DATE(BY$1,MONTH(基本情報!$C$7),DAY(基本情報!$C$7)),
                                 IF($G13&gt;DATE(BY$1,MONTH(基本情報!$C$4),DAY(基本情報!$C$4)),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IF(AND(DATE(BY$1,MONTH(基本情報!$C$7),DAY(基本情報!$C$7))&lt;=DATE(BY$1,MONTH($G13),DAY($G13)),
                                    DATE(BY$1,MONTH($G13),DAY($G13))&lt;DATE(BY$1,MONTH(基本情報!$C$4),DAY(基本情報!$C$4)))=TRUE,
                                 DATE(BY$1,MONTH(基本情報!$C$4),DAY(基本情報!$C$4)),
                                 IF($G13&gt;DATE(BY$1,MONTH(基本情報!$C$7),DAY(基本情報!$C$7)),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IF(AND(DATE(BY$1,MONTH(基本情報!$C$4),DAY(基本情報!$C$4))&lt;=DATE(BY$1,MONTH($G13),DAY($G13)),
                      DATE(BY$1,MONTH($G13),DAY($G13))&lt;DATE(BY$1,MONTH(基本情報!$C$7),DAY(基本情報!$C$7)))=TRUE,
                   DATE(BY$1,MONTH(基本情報!$C$7),DAY(基本情報!$C$7)),
                   IF($G13&gt;DATE(BY$1,MONTH(基本情報!$C$4),DAY(基本情報!$C$4)),
                       0,
                       DATE(BY$1,MONTH(基本情報!$C$4),DAY(基本情報!$C$4)))),
               IF(AND(DATE(BY$1,MONTH(基本情報!$C$7),DAY(基本情報!$C$7))&lt;=DATE(BY$1,MONTH($G13),DAY($G13)),
                      DATE(BY$1,MONTH($G13),DAY($G13))&lt;DATE(BY$1,MONTH(基本情報!$C$4),DAY(基本情報!$C$4)))=TRUE,
                   DATE(BY$1,MONTH(基本情報!$C$4),DAY(基本情報!$C$4)),
                   IF($G13&gt;DATE(BY$1,MONTH(基本情報!$C$7),DAY(基本情報!$C$7)),
                       0,
                       DATE(BY$1,MONTH(基本情報!$C$7),DAY(基本情報!$C$7))))),
           0)))</f>
        <v>0</v>
      </c>
      <c r="CA13" s="57">
        <f>IF(AND(OR($V13=4,$V13=5),BZ13=EDATE($G13,6)),
       IF(DATE(BY$1,MONTH(基本情報!$C$4),DAY(基本情報!$C$4))&gt;EDATE($G13,6),
           DATE(BY$1,MONTH(基本情報!$C$4),DAY(基本情報!$C$4)),
           0),
       IF(AND(基本情報!$C$3="一斉",基本情報!$C$7="-",
              BZ13=EDATE($G13,6),
              DATE(BY$1,MONTH(基本情報!$C$4),DAY(基本情報!$C$4))&gt;EDATE($G13,6)),
           DATE(BY$1,MONTH(基本情報!$C$4),DAY(基本情報!$C$4)),
           0))</f>
        <v>0</v>
      </c>
      <c r="CC13" s="19">
        <v>0</v>
      </c>
      <c r="CD13" s="57">
        <f>IF(基本情報!$C$3="法定",
       IF($V13=3,
           IF($G13&lt;=DATE(CC$1,MONTH($G13),DAY($G13)),DATE(CC$1,MONTH($G13),DAY($G13)),0),
           IF($G13&lt;=DATE(CC$1,MONTH(EDATE($G13,6)),DAY(EDATE($G13,6))),DATE(CC$1,MONTH(EDATE($G13,6)),DAY(EDATE($G13,6))),0)),
       IF(基本情報!$C$7="-",
           IF(DATE(CC$1,MONTH(EDATE($G13,6)),DAY(EDATE($G13,6)))=EDATE($G13,6),
               IF(AND(CC$1=YEAR(EDATE($G13,6)),IF(基本情報!$C$12="末",FALSE,DATE(CC$1,MONTH(EDATE($G13,6)),DAY(EDATE($G13,6)))&gt;DATE(CC$1,12,基本情報!$C$12))),
                   0,
                   DATE(CC$1,MONTH(EDATE($G13,6)),DAY(EDATE($G13,6)))),
               IF(EDATE($G13,6)&lt;DATE(CC$1,MONTH(基本情報!$C$4),DAY(基本情報!$C$4)),
                   IF(AND(CC$1-1=YEAR(EDATE($G13,6)),IF(基本情報!$C$12="末",FALSE,DATE(CC$1-1,MONTH(EDATE($G13,6)),DAY(EDATE($G13,6)))&gt;DATE(CC$1-1,12,基本情報!$C$12))),
                       DATE(CC$1-1,MONTH(EDATE($G13,6)),DAY(EDATE($G13,6))),
                       DATE(CC$1,MONTH(基本情報!$C$4),DAY(基本情報!$C$4))),
                   IF($G13&lt;=DATE(CC$1,MONTH(EDATE($G13,6)),DAY(EDATE($G13,6))),DATE(CC$1,MONTH(EDATE($G13,6)),DAY(EDATE($G13,6))),0))),
           IF($G13&lt;=IF(DATE(CC$1,MONTH(基本情報!$C$4),DAY(基本情報!$C$4))
                           &lt;DATE(CC$1,MONTH(基本情報!$C$7),DAY(基本情報!$C$7)),
                             IF(AND(DATE(CC$1,MONTH(基本情報!$C$4),DAY(基本情報!$C$4))&lt;=DATE(CC$1,MONTH($G13),DAY($G13)),
                                   DATE(CC$1,MONTH($G13),DAY($G13))&lt;DATE(CC$1,MONTH(基本情報!$C$7),DAY(基本情報!$C$7)))=TRUE,
                                 DATE(CC$1,MONTH(基本情報!$C$7),DAY(基本情報!$C$7)),
                                 IF($G13&gt;DATE(CC$1,MONTH(基本情報!$C$4),DAY(基本情報!$C$4)),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IF(AND(DATE(CC$1,MONTH(基本情報!$C$7),DAY(基本情報!$C$7))&lt;=DATE(CC$1,MONTH($G13),DAY($G13)),
                                    DATE(CC$1,MONTH($G13),DAY($G13))&lt;DATE(CC$1,MONTH(基本情報!$C$4),DAY(基本情報!$C$4)))=TRUE,
                                 DATE(CC$1,MONTH(基本情報!$C$4),DAY(基本情報!$C$4)),
                                 IF($G13&gt;DATE(CC$1,MONTH(基本情報!$C$7),DAY(基本情報!$C$7)),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IF(AND(DATE(CC$1,MONTH(基本情報!$C$4),DAY(基本情報!$C$4))&lt;=DATE(CC$1,MONTH($G13),DAY($G13)),
                      DATE(CC$1,MONTH($G13),DAY($G13))&lt;DATE(CC$1,MONTH(基本情報!$C$7),DAY(基本情報!$C$7)))=TRUE,
                   DATE(CC$1,MONTH(基本情報!$C$7),DAY(基本情報!$C$7)),
                   IF($G13&gt;DATE(CC$1,MONTH(基本情報!$C$4),DAY(基本情報!$C$4)),
                       0,
                       DATE(CC$1,MONTH(基本情報!$C$4),DAY(基本情報!$C$4)))),
               IF(AND(DATE(CC$1,MONTH(基本情報!$C$7),DAY(基本情報!$C$7))&lt;=DATE(CC$1,MONTH($G13),DAY($G13)),
                      DATE(CC$1,MONTH($G13),DAY($G13))&lt;DATE(CC$1,MONTH(基本情報!$C$4),DAY(基本情報!$C$4)))=TRUE,
                   DATE(CC$1,MONTH(基本情報!$C$4),DAY(基本情報!$C$4)),
                   IF($G13&gt;DATE(CC$1,MONTH(基本情報!$C$7),DAY(基本情報!$C$7)),
                       0,
                       DATE(CC$1,MONTH(基本情報!$C$7),DAY(基本情報!$C$7))))),
           0)))</f>
        <v>0</v>
      </c>
      <c r="CE13" s="57">
        <f>IF(AND(OR($V13=4,$V13=5),CD13=EDATE($G13,6)),
       IF(DATE(CC$1,MONTH(基本情報!$C$4),DAY(基本情報!$C$4))&gt;EDATE($G13,6),
           DATE(CC$1,MONTH(基本情報!$C$4),DAY(基本情報!$C$4)),
           0),
       IF(AND(基本情報!$C$3="一斉",基本情報!$C$7="-",
              CD13=EDATE($G13,6),
              DATE(CC$1,MONTH(基本情報!$C$4),DAY(基本情報!$C$4))&gt;EDATE($G13,6)),
           DATE(CC$1,MONTH(基本情報!$C$4),DAY(基本情報!$C$4)),
           0))</f>
        <v>0</v>
      </c>
      <c r="CG13" s="19">
        <v>0</v>
      </c>
      <c r="CH13" s="57">
        <f>IF(基本情報!$C$3="法定",
       IF($V13=3,
           IF($G13&lt;=DATE(CG$1,MONTH($G13),DAY($G13)),DATE(CG$1,MONTH($G13),DAY($G13)),0),
           IF($G13&lt;=DATE(CG$1,MONTH(EDATE($G13,6)),DAY(EDATE($G13,6))),DATE(CG$1,MONTH(EDATE($G13,6)),DAY(EDATE($G13,6))),0)),
       IF(基本情報!$C$7="-",
           IF(DATE(CG$1,MONTH(EDATE($G13,6)),DAY(EDATE($G13,6)))=EDATE($G13,6),
               IF(AND(CG$1=YEAR(EDATE($G13,6)),IF(基本情報!$C$12="末",FALSE,DATE(CG$1,MONTH(EDATE($G13,6)),DAY(EDATE($G13,6)))&gt;DATE(CG$1,12,基本情報!$C$12))),
                   0,
                   DATE(CG$1,MONTH(EDATE($G13,6)),DAY(EDATE($G13,6)))),
               IF(EDATE($G13,6)&lt;DATE(CG$1,MONTH(基本情報!$C$4),DAY(基本情報!$C$4)),
                   IF(AND(CG$1-1=YEAR(EDATE($G13,6)),IF(基本情報!$C$12="末",FALSE,DATE(CG$1-1,MONTH(EDATE($G13,6)),DAY(EDATE($G13,6)))&gt;DATE(CG$1-1,12,基本情報!$C$12))),
                       DATE(CG$1-1,MONTH(EDATE($G13,6)),DAY(EDATE($G13,6))),
                       DATE(CG$1,MONTH(基本情報!$C$4),DAY(基本情報!$C$4))),
                   IF($G13&lt;=DATE(CG$1,MONTH(EDATE($G13,6)),DAY(EDATE($G13,6))),DATE(CG$1,MONTH(EDATE($G13,6)),DAY(EDATE($G13,6))),0))),
           IF($G13&lt;=IF(DATE(CG$1,MONTH(基本情報!$C$4),DAY(基本情報!$C$4))
                           &lt;DATE(CG$1,MONTH(基本情報!$C$7),DAY(基本情報!$C$7)),
                             IF(AND(DATE(CG$1,MONTH(基本情報!$C$4),DAY(基本情報!$C$4))&lt;=DATE(CG$1,MONTH($G13),DAY($G13)),
                                   DATE(CG$1,MONTH($G13),DAY($G13))&lt;DATE(CG$1,MONTH(基本情報!$C$7),DAY(基本情報!$C$7)))=TRUE,
                                 DATE(CG$1,MONTH(基本情報!$C$7),DAY(基本情報!$C$7)),
                                 IF($G13&gt;DATE(CG$1,MONTH(基本情報!$C$4),DAY(基本情報!$C$4)),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IF(AND(DATE(CG$1,MONTH(基本情報!$C$7),DAY(基本情報!$C$7))&lt;=DATE(CG$1,MONTH($G13),DAY($G13)),
                                    DATE(CG$1,MONTH($G13),DAY($G13))&lt;DATE(CG$1,MONTH(基本情報!$C$4),DAY(基本情報!$C$4)))=TRUE,
                                 DATE(CG$1,MONTH(基本情報!$C$4),DAY(基本情報!$C$4)),
                                 IF($G13&gt;DATE(CG$1,MONTH(基本情報!$C$7),DAY(基本情報!$C$7)),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IF(AND(DATE(CG$1,MONTH(基本情報!$C$4),DAY(基本情報!$C$4))&lt;=DATE(CG$1,MONTH($G13),DAY($G13)),
                      DATE(CG$1,MONTH($G13),DAY($G13))&lt;DATE(CG$1,MONTH(基本情報!$C$7),DAY(基本情報!$C$7)))=TRUE,
                   DATE(CG$1,MONTH(基本情報!$C$7),DAY(基本情報!$C$7)),
                   IF($G13&gt;DATE(CG$1,MONTH(基本情報!$C$4),DAY(基本情報!$C$4)),
                       0,
                       DATE(CG$1,MONTH(基本情報!$C$4),DAY(基本情報!$C$4)))),
               IF(AND(DATE(CG$1,MONTH(基本情報!$C$7),DAY(基本情報!$C$7))&lt;=DATE(CG$1,MONTH($G13),DAY($G13)),
                      DATE(CG$1,MONTH($G13),DAY($G13))&lt;DATE(CG$1,MONTH(基本情報!$C$4),DAY(基本情報!$C$4)))=TRUE,
                   DATE(CG$1,MONTH(基本情報!$C$4),DAY(基本情報!$C$4)),
                   IF($G13&gt;DATE(CG$1,MONTH(基本情報!$C$7),DAY(基本情報!$C$7)),
                       0,
                       DATE(CG$1,MONTH(基本情報!$C$7),DAY(基本情報!$C$7))))),
           0)))</f>
        <v>45352</v>
      </c>
      <c r="CI13" s="57">
        <f>IF(AND(OR($V13=4,$V13=5),CH13=EDATE($G13,6)),
       IF(DATE(CG$1,MONTH(基本情報!$C$4),DAY(基本情報!$C$4))&gt;EDATE($G13,6),
           DATE(CG$1,MONTH(基本情報!$C$4),DAY(基本情報!$C$4)),
           0),
       IF(AND(基本情報!$C$3="一斉",基本情報!$C$7="-",
              CH13=EDATE($G13,6),
              DATE(CG$1,MONTH(基本情報!$C$4),DAY(基本情報!$C$4))&gt;EDATE($G13,6)),
           DATE(CG$1,MONTH(基本情報!$C$4),DAY(基本情報!$C$4)),
           0))</f>
        <v>0</v>
      </c>
      <c r="CK13" s="19">
        <v>0</v>
      </c>
      <c r="CL13" s="57">
        <f>IF(基本情報!$C$3="法定",
       IF($V13=3,
           IF($G13&lt;=DATE(CK$1,MONTH($G13),DAY($G13)),DATE(CK$1,MONTH($G13),DAY($G13)),0),
           IF($G13&lt;=DATE(CK$1,MONTH(EDATE($G13,6)),DAY(EDATE($G13,6))),DATE(CK$1,MONTH(EDATE($G13,6)),DAY(EDATE($G13,6))),0)),
       IF(基本情報!$C$7="-",
           IF(DATE(CK$1,MONTH(EDATE($G13,6)),DAY(EDATE($G13,6)))=EDATE($G13,6),
               IF(AND(CK$1=YEAR(EDATE($G13,6)),IF(基本情報!$C$12="末",FALSE,DATE(CK$1,MONTH(EDATE($G13,6)),DAY(EDATE($G13,6)))&gt;DATE(CK$1,12,基本情報!$C$12))),
                   0,
                   DATE(CK$1,MONTH(EDATE($G13,6)),DAY(EDATE($G13,6)))),
               IF(EDATE($G13,6)&lt;DATE(CK$1,MONTH(基本情報!$C$4),DAY(基本情報!$C$4)),
                   IF(AND(CK$1-1=YEAR(EDATE($G13,6)),IF(基本情報!$C$12="末",FALSE,DATE(CK$1-1,MONTH(EDATE($G13,6)),DAY(EDATE($G13,6)))&gt;DATE(CK$1-1,12,基本情報!$C$12))),
                       DATE(CK$1-1,MONTH(EDATE($G13,6)),DAY(EDATE($G13,6))),
                       DATE(CK$1,MONTH(基本情報!$C$4),DAY(基本情報!$C$4))),
                   IF($G13&lt;=DATE(CK$1,MONTH(EDATE($G13,6)),DAY(EDATE($G13,6))),DATE(CK$1,MONTH(EDATE($G13,6)),DAY(EDATE($G13,6))),0))),
           IF($G13&lt;=IF(DATE(CK$1,MONTH(基本情報!$C$4),DAY(基本情報!$C$4))
                           &lt;DATE(CK$1,MONTH(基本情報!$C$7),DAY(基本情報!$C$7)),
                             IF(AND(DATE(CK$1,MONTH(基本情報!$C$4),DAY(基本情報!$C$4))&lt;=DATE(CK$1,MONTH($G13),DAY($G13)),
                                   DATE(CK$1,MONTH($G13),DAY($G13))&lt;DATE(CK$1,MONTH(基本情報!$C$7),DAY(基本情報!$C$7)))=TRUE,
                                 DATE(CK$1,MONTH(基本情報!$C$7),DAY(基本情報!$C$7)),
                                 IF($G13&gt;DATE(CK$1,MONTH(基本情報!$C$4),DAY(基本情報!$C$4)),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IF(AND(DATE(CK$1,MONTH(基本情報!$C$7),DAY(基本情報!$C$7))&lt;=DATE(CK$1,MONTH($G13),DAY($G13)),
                                    DATE(CK$1,MONTH($G13),DAY($G13))&lt;DATE(CK$1,MONTH(基本情報!$C$4),DAY(基本情報!$C$4)))=TRUE,
                                 DATE(CK$1,MONTH(基本情報!$C$4),DAY(基本情報!$C$4)),
                                 IF($G13&gt;DATE(CK$1,MONTH(基本情報!$C$7),DAY(基本情報!$C$7)),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IF(AND(DATE(CK$1,MONTH(基本情報!$C$4),DAY(基本情報!$C$4))&lt;=DATE(CK$1,MONTH($G13),DAY($G13)),
                      DATE(CK$1,MONTH($G13),DAY($G13))&lt;DATE(CK$1,MONTH(基本情報!$C$7),DAY(基本情報!$C$7)))=TRUE,
                   DATE(CK$1,MONTH(基本情報!$C$7),DAY(基本情報!$C$7)),
                   IF($G13&gt;DATE(CK$1,MONTH(基本情報!$C$4),DAY(基本情報!$C$4)),
                       0,
                       DATE(CK$1,MONTH(基本情報!$C$4),DAY(基本情報!$C$4)))),
               IF(AND(DATE(CK$1,MONTH(基本情報!$C$7),DAY(基本情報!$C$7))&lt;=DATE(CK$1,MONTH($G13),DAY($G13)),
                      DATE(CK$1,MONTH($G13),DAY($G13))&lt;DATE(CK$1,MONTH(基本情報!$C$4),DAY(基本情報!$C$4)))=TRUE,
                   DATE(CK$1,MONTH(基本情報!$C$4),DAY(基本情報!$C$4)),
                   IF($G13&gt;DATE(CK$1,MONTH(基本情報!$C$7),DAY(基本情報!$C$7)),
                       0,
                       DATE(CK$1,MONTH(基本情報!$C$7),DAY(基本情報!$C$7))))),
           0)))</f>
        <v>45717</v>
      </c>
      <c r="CM13" s="57">
        <f>IF(AND(OR($V13=4,$V13=5),CL13=EDATE($G13,6)),
       IF(DATE(CK$1,MONTH(基本情報!$C$4),DAY(基本情報!$C$4))&gt;EDATE($G13,6),
           DATE(CK$1,MONTH(基本情報!$C$4),DAY(基本情報!$C$4)),
           0),
       IF(AND(基本情報!$C$3="一斉",基本情報!$C$7="-",
              CL13=EDATE($G13,6),
              DATE(CK$1,MONTH(基本情報!$C$4),DAY(基本情報!$C$4))&gt;EDATE($G13,6)),
           DATE(CK$1,MONTH(基本情報!$C$4),DAY(基本情報!$C$4)),
           0))</f>
        <v>0</v>
      </c>
    </row>
    <row r="14" spans="1:94">
      <c r="A14" s="19">
        <v>29</v>
      </c>
      <c r="B14" s="19">
        <v>3</v>
      </c>
      <c r="C14" s="19" t="s">
        <v>192</v>
      </c>
      <c r="G14" s="57">
        <v>43825</v>
      </c>
      <c r="H14" s="1">
        <v>0</v>
      </c>
      <c r="I14" s="56">
        <f>IF($J14&lt;$G14,
      0,
      IF(基本情報!$C$3="法定",
          IF($H14&gt;=10,
              DATEDIF($G14,$J14,"m")/12+0.5,
              DATEDIF($G14,$J14,"m")/12),
          IF(AND(基本情報!$C$7&lt;&gt;"-",基本情報!$C$7&gt;0)=TRUE,
              DATEDIF($G14,$J14,"m")/12+0.5,
              IF(DATE(YEAR($G14),MONTH($G14)+6,DAY($G14))
                &gt;=DATE(有給管理簿!$E$10,MONTH(基本情報!$C$4),DAY(基本情報!$C$4)),
                  DATEDIF($G14,$J14,"m")/12
                    +IF(DATE(YEAR($G14),MONTH($G14)+6,DAY($G14))&lt;DATE(有給管理簿!$E$10,MONTH(基本情報!$C$4),DAY(基本情報!$C$4)),1.5,0.5),
                  DATEDIF($G14,$J14,"m")/12
                    +IF(DATE(YEAR($G14),MONTH($G14)+6,DAY($G14))
                      =DATE(YEAR(DATE(YEAR($G14),MONTH($G14)+6,DAY($G14))),MONTH(基本情報!$C$4),DAY(基本情報!$C$4)),0,1)))))</f>
        <v>6.5</v>
      </c>
      <c r="J14" s="57">
        <f>IF(OR(有給管理簿!$E$10
         &gt;=YEAR(DATE(YEAR($G14),MONTH($G14)+6,DAY($G14)))
           -IF(AND(OR($V14=6,$V14=7),YEAR($G14)&lt;YEAR(DATE(YEAR($G14),MONTH($G14)+6,DAY($G14)))),1,0),
         AND(基本情報!$C$3="法定",$H14&gt;=10,有給管理簿!$E$10&gt;=YEAR($G14))),
       IF(基本情報!$C$3="法定",
           IF(AND(($F14&gt;0)=FALSE,$H14&gt;=10),
               DATE(有給管理簿!$E$10,MONTH($G14),DAY($G14)),
               IF(MONTH($G14)&gt;6,
                   DATE(有給管理簿!$E$10-1,MONTH($G14)+6,DAY($G14)),
                   DATE(有給管理簿!$E$10,MONTH($G14)+6,DAY($G14)))),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IF(AND(DATE(有給管理簿!$E$10,MONTH(基本情報!$C$4),DAY(基本情報!$C$4))&lt;=DATE(有給管理簿!$E$10,MONTH($G14),DAY($G14)),
                                     DATE(有給管理簿!$E$10,MONTH($G14),DAY($G14))&lt;DATE(有給管理簿!$E$10,MONTH(基本情報!$C$7),DAY(基本情報!$C$7)))
                                       =TRUE,
                           DATE(有給管理簿!$E$10,MONTH(基本情報!$C$7),DAY(基本情報!$C$7)),
                           IF($G14&gt;DATE(有給管理簿!$E$10,MONTH(基本情報!$C$4),DAY(基本情報!$C$4)),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IF(AND(DATE(有給管理簿!$E$10,MONTH(基本情報!$C$7),DAY(基本情報!$C$7))&lt;=DATE(有給管理簿!$E$10,MONTH($G14),DAY($G14)),
                                     DATE(有給管理簿!$E$10,MONTH($G14),DAY($G14))&lt;DATE(有給管理簿!$E$10,MONTH(基本情報!$C$4),DAY(基本情報!$C$4)))
                                       =TRUE,
                           DATE(有給管理簿!$E$10,MONTH(基本情報!$C$4),DAY(基本情報!$C$4)),
                           IF($G14&gt;DATE(有給管理簿!$E$10,MONTH(基本情報!$C$7),DAY(基本情報!$C$7)),
                               0,
                               DATE(有給管理簿!$E$10,MONTH(基本情報!$C$7),DAY(基本情報!$C$7))))),
                   IF(OR(YEAR(DATE(YEAR($G14),MONTH($G14)+6,DAY($G14)))&gt;有給管理簿!$E$10,
                            AND(YEAR(DATE(YEAR($G14),MONTH($G14)+6,DAY($G14)))=有給管理簿!$E$10,
                                     MONTH(DATE(YEAR($G14),MONTH($G14)+6,DAY($G14)))&gt;=有給管理簿!$F$10))=TRUE,
                       DATE(YEAR($G14),MONTH($G14)+6,DAY($G14)),
                       IF(DATE(有給管理簿!$E$10,MONTH(基本情報!$C$4),DAY(基本情報!$C$4))&gt;DATE(YEAR($G14),MONTH($G14)+6,DAY($G14)),
                           DATE(有給管理簿!$E$10,MONTH(基本情報!$C$4),DAY(基本情報!$C$4)),
                           DATE(YEAR($G14),MONTH($G14)+6,DAY($G14)))))),
       0)</f>
        <v>46199</v>
      </c>
      <c r="K14" s="19">
        <f>IF($J14=0,
       "-",
       IF(基本情報!$C$12="末",
           MONTH($J14),
           IF(DAY($J14)&lt;=基本情報!$C$12,
               MONTH($J14),
               IF(MONTH($J14)+1=13,1,MONTH($J14)+1))))</f>
        <v>6</v>
      </c>
      <c r="L14" s="19">
        <f>HLOOKUP(IF(AND(OR(基本情報!$C$3="法定", AND(基本情報!$C$3="一斉",EDATE($G14,6)=$J14)),$K14&lt;MONTH($J14)),$I14-1,$I14),
     付与日数一覧!$O$3:$W$8,2+$F14,1)
  +IF(基本情報!$C$3="一斉",
    IF(AND(基本情報!$C$7&lt;&gt;"-",基本情報!$C$7&gt;0)=FALSE,
        IF(OR(有給管理簿!$E$10=YEAR(DATE(YEAR($G14),MONTH($G14)+6,DAY($G14))),
               IF(基本情報!$C$12="末",
                   FALSE,
                   有給管理簿!$E$10=IF(DATE(YEAR($G14),MONTH($G14)+6,DAY($G14))&gt;DATE(YEAR(DATE(YEAR($G14),MONTH($G14)+6,DAY($G14))),12,基本情報!$C$12),
                                                        YEAR(DATE(YEAR($G14),MONTH($G14)+6,DAY($G14)))+1,
                                                        YEAR(DATE(YEAR($G14),MONTH($G14)+6,DAY($G14)))))),
            IF(DATE(有給管理簿!$E$10,MONTH(基本情報!$C$4),DAY(基本情報!$C$4))&gt;DATE(YEAR($G14),MONTH($G14)+6,DAY($G14)),
                HLOOKUP(0.5,付与日数一覧!$O$3:$W$8,2+$F14,1),
                0),
            0),
        0),
    0)</f>
        <v>20</v>
      </c>
      <c r="M14" s="19" t="e">
        <f>IF(有給管理簿!$F$10
     &lt;IF(基本情報!$C$12="末",MONTH($Z14),IF(DAY($Z14)&lt;=基本情報!$C$12,MONTH($Z14),IF(MONTH($Z14)+1=13,1,MONTH($Z14)+1))),
       IF(有給管理簿!$E$10-1&lt;有給管理簿!$AH$1,
           0,
           IF(AND(基本情報!$C$3="一斉",基本情報!$C$7="-"),
               IF(OR(AND(YEAR(EDATE($G14,6))=YEAR($J14),$J14=DATE(YEAR(EDATE($G14,6)),MONTH(基本情報!$C$4),DAY(基本情報!$C$4))),
                     AND(基本情報!$C$12&lt;&gt;"末",MONTH(EDATE($G14,6))=12,DAY(EDATE($G14,6))&gt;基本情報!$C$12,有給管理簿!$E$10=YEAR(EDATE($G14,6))+1)),
                   INDEX($AQ$1:$BN14,ROW(),MATCH(有給管理簿!$E$10,$AQ$1:$BN$1,0)+3),
                   INDEX($AQ$1:$BN14,ROW(),MATCH(有給管理簿!$E$10-1,$AQ$1:$BN$1,0)+3)),
               INDEX($AQ$1:$BN14,ROW(),MATCH(有給管理簿!$E$10-1,$AQ$1:$BN$1,0)+3))),
           IF(有給管理簿!$E$10&lt;有給管理簿!$AH$1,
               0,
               INDEX($AQ$1:$BN14,ROW(),MATCH(有給管理簿!$E$10,$AQ$1:$BN$1,0)+3)))</f>
        <v>#N/A</v>
      </c>
      <c r="N14" s="19" t="e">
        <f>IF(有給管理簿!$F$10&lt;IF(基本情報!$C$12="末",MONTH($Z14),IF(DAY($Z14)&lt;=基本情報!$C$12,MONTH($Z14),IF(MONTH($Z14)+1=13,1,MONTH($Z14)+1))),
    IF(有給管理簿!$E$10-1&lt;有給管理簿!$AH$1,
      0,
      INDEX($AQ$1:$BN14,ROW(),MATCH(有給管理簿!$E$10-1,$AQ$1:$BN$1,0)+1)),
    INDEX($AQ$1:$BN14,ROW(),MATCH(有給管理簿!$E$10,$AQ$1:$BN$1,0)+1))</f>
        <v>#N/A</v>
      </c>
      <c r="O14" s="19" t="e">
        <f ca="1">IF(AND($AI14&lt;&gt;"-",$AI14&gt;0,EOMONTH(DATE(有給管理簿!$E$10,有給管理簿!$F$10,1),0)&lt;$AI14),
       IF(EOMONTH(DATE(有給管理簿!$E$10,有給管理簿!$F$10,1),0)&lt;$G14,0,$AJ14),
       IF($G14&gt;EOMONTH(DATE(有給管理簿!$E$10,有給管理簿!$F$10,1),0),
           0,
           IF(AND($AI14&lt;&gt;"-",$AI14&gt;0,
                  OR(AND($AA14&lt;=$AI14,$AI14&lt;=$AB14,$AI14&lt;=EOMONTH(DATE(有給管理簿!$E$10,有給管理簿!$F$10,1),0)),
                    AND($AA14=0,$AM14&gt;=EOMONTH(DATE(有給管理簿!$E$10,有給管理簿!$F$10,1),0)),
                    AND(OR($V14=4,$V14=5),EDATE($G14,6)&gt;DATE(YEAR(EDATE($G14,6)),MONTH(基本情報!$C$4),DAY(基本情報!$C$4)),
                    AND($AE14=1,DATE(YEAR(EDATE($G14,6))+2,MONTH(基本情報!$C$4),DAY(基本情報!$C$4))&gt;DATE(有給管理簿!$E$10,有給管理簿!$F$10,1))),
                    AND(OR($V14=4,$V14=5),$AF14=1,EDATE($G14,6)&lt;DATE(YEAR(EDATE($G14,6)),MONTH(基本情報!$C$4),DAY(基本情報!$C$4)),
                      DATE(YEAR(EDATE($G14,6))+2,MONTH(基本情報!$C$4),DAY(基本情報!$C$4))&gt;DATE(有給管理簿!$E$10,有給管理簿!$F$10,1))))=TRUE,
               $AJ14-$AO14
                 +IF(AND(OR($V14=4,$V14=5),
                          EDATE($G14,6)&lt;=$AI14,
                          $AI14&lt;IF(DATE(YEAR($G14),MONTH($G14)+6,DAY($G14))
                                       &gt;=DATE(YEAR(EDATE($G14,6)),MONTH(基本情報!$C$4),DAY(基本情報!$C$4)),
                                         DATE(YEAR(EDATE($G14,6))+1,MONTH(基本情報!$C$4),DAY(基本情報!$C$4)),
                                         DATE(YEAR(EDATE($G14,6)),MONTH(基本情報!$C$4),DAY(基本情報!$C$4)))),
                     IF(IF(DATE(YEAR($G14),MONTH($G14)+6,DAY($G14))
                            &gt;=DATE(YEAR(EDATE($G14,6)),MONTH(基本情報!$C$4),DAY(基本情報!$C$4)),
                              DATE(YEAR(EDATE($G14,6))+1,MONTH(基本情報!$C$4),DAY(基本情報!$C$4)),
                              DATE(YEAR(EDATE($G14,6)),MONTH(基本情報!$C$4),DAY(基本情報!$C$4)))
                       &lt;=EOMONTH(DATE(有給管理簿!$E$10,有給管理簿!$F$10,1),0),HLOOKUP(1.5,付与日数一覧!$O$3:$W$8,2+$F14,1),0),
                     0)
                     -IF(OR(AND(OR($V14=4,$V14=5),EDATE($G14,6)&lt;DATE(YEAR(EDATE($G14,6)),MONTH(基本情報!$C$4),DAY(基本情報!$C$4)),$AI14&lt;DATE(YEAR(EDATE($G14,6)),MONTH(基本情報!$C$4),DAY(基本情報!$C$4)),
                                  OR(AND(OR($AF14=2,$AF14=3,$AF14=4),DATE(YEAR(EDATE($G14,6)),MONTH(基本情報!$C$4),DAY(基本情報!$C$4))&lt;=DATE(有給管理簿!$E$10,有給管理簿!$F$10,1)),
                                    AND(OR($AE14=2,$AE14=3,$AE14=4),DATE(YEAR(EDATE($G14,6))+1,MONTH(基本情報!$C$4),DAY(基本情報!$C$4))&gt;DATE(有給管理簿!$E$10,有給管理簿!$F$10,1)))),
                             AND(OR($V14=4,$V14=5),EDATE($G14,6)&gt;DATE(YEAR(EDATE($G14,6)),MONTH(基本情報!$C$4),DAY(基本情報!$C$4)),$AI14&lt;DATE(YEAR(EDATE($G14,6))+1,MONTH(基本情報!$C$4),DAY(基本情報!$C$4)),
                               OR(AND($AF14=1,DATE(YEAR(EDATE($G14,6))+1,MONTH(基本情報!$C$4),DAY(基本情報!$C$4))&lt;=DATE(有給管理簿!$E$10,有給管理簿!$F$10,1)),
                                 AND($AE14=1,DATE(YEAR(EDATE($G14,6))+2,MONTH(基本情報!$C$4),DAY(基本情報!$C$4))&gt;DATE(有給管理簿!$E$10,有給管理簿!$F$10,1),有給管理簿!$E$10&lt;&gt;YEAR(EDATE($G14,6))+1)))),
                           HLOOKUP(1.5,付与日数一覧!$O$3:$W$8,2+$F14,1),
                           0),
               IF(OR(AND($J14=0,$H14&gt;0),
                      AND(IF(OR($V14=6,$V14=7),IF($G14&lt;DATE(YEAR($G14),MONTH($J14),DAY($J14)),
                                                                            DATE(YEAR($G14),MONTH($J14),DAY($J14)),
                                                                            DATE(YEAR($G14)+1,MONTH($J14),DAY($J14)))
                                                                              &gt;EOMONTH(DATE(有給管理簿!$E$10,有給管理簿!$F$10,1),0),FALSE)),
                       AND($V14&lt;&gt;3,$V14&lt;&gt;6,$V14&lt;&gt;7,EDATE($G14,6)
                                                                                   &gt;EOMONTH(DATE(有給管理簿!$E$10,IF(AND(基本情報!$C$3="法定",MONTH($J14)&lt;$K14),
                                                                                                                                                     有給管理簿!$F$10-1,有給管理簿!$F$10),1),0)))=TRUE,
                      $H14
                        -IF(ISERROR(MATCH($A14,有給管理簿!$A:$A,0))=TRUE,
                            0,
                            SUMIFS(INDIRECT("有給管理簿!R" &amp; MATCH($A14,有給管理簿!$A:$A,0) &amp; "C35:R" &amp; MATCH($A14,有給管理簿!$A:$A,0) &amp; "C2239",0),
                                有給管理簿!$AI$11:$CHC$11,"&gt;="&amp;$G14,
                                有給管理簿!$AI$11:$CHC$11,"&lt;="&amp;EOMONTH(DATE(有給管理簿!$E$10,有給管理簿!$F$10,1),0))),
                      IF(AND(IF(AND(基本情報!$C$3="一斉",基本情報!$C$7="-",MONTH(EDATE($G14,6))=12,DAY($G14)&gt;基本情報!$C$12,有給管理簿!$E$10&lt;YEAR(EDATE($G14,6))+2),
                                        DATE(有給管理簿!$E$10,MONTH(基本情報!$C$4),DAY(基本情報!$C$4)),
                                        $J14)
                                      &gt;EOMONTH(DATE(有給管理簿!$E$10,IF(AND(基本情報!$C$3="法定",MONTH($J14)&lt;$K14),有給管理簿!$F$10-1,有給管理簿!$F$10),1),0),
                               OR($V14=3,
                                 AND(AND(AND(基本情報!$C$3="一斉",基本情報!$C$7="-")=FALSE,EDATE($G14,6)&lt;$J14,$J14&lt;=EDATE($G14,12))=FALSE,
                                   YEAR($J14)&gt;YEAR(DATE(YEAR($G14),MONTH($G14)+6,DAY($G14)))
                                                         +IF(IF(基本情報!$C$12="末",FALSE,DATE(YEAR(EDATE($G14,6)),MONTH(EDATE($G14,6)),DAY(EDATE($G14,6)))&gt;DATE(YEAR(EDATE($G14,6)),12,基本情報!$C$12)),1,0)
                                                         -IF(AND(OR($V14=6,$V14=7),YEAR($G14)&lt;YEAR(EDATE($G14,6))),1,0))),
                               AND(OR(基本情報!$C$3="法定", AND(基本情報!$C$3="一斉",EDATE($G14,6)=$J14)),$K14&lt;MONTH($J14))=FALSE),
                          IF(ISERROR(MATCH(有給管理簿!$E$10-1,$AQ$1:$BN$1,0))=TRUE,
                              0,
                              INDEX($AQ$1:$BN14,ROW(),MATCH(有給管理簿!$E$10-1,$AQ$1:$BN$1,0))
                                -IF(AND(基本情報!$C$3="一斉",基本情報!$C$7="-",$J14&lt;DATE(YEAR($J14),MONTH(基本情報!$C$4),DAY(基本情報!$C$4)),AND($AF14&lt;&gt;2,$AF14&lt;&gt;3,$AF14&lt;&gt;4)),
                                    HLOOKUP($I14,付与日数一覧!$O$3:$W$8,2+$F14,1),
                                    0)
                                +IF(AND($Y14&lt;&gt;"-",$Y14&lt;&gt;5,MONTH(基本情報!$C$4)&gt;MONTH(EDATE($G14,6)))=TRUE,
                                    0,
                                    INDEX($AQ$1:$BN14,ROW(),MATCH(有給管理簿!$E$10-1,$AQ$1:$BN$1,0)+1))
                                -$S14),
                          IF(AND(OR($AF14=2,$AE14=2),IF(EDATE($G14,6)&lt;DATE(YEAR(EDATE($G14,6)),MONTH(基本情報!$C$4),DAY(基本情報!$C$4)),
                                                      EOMONTH(DATE(YEAR(EDATE($G14,6)),MONTH(基本情報!$C$4),DAY(基本情報!$C$4)),-1),
                                                      EOMONTH(DATE(YEAR(EDATE($G14,6))+1,MONTH(基本情報!$C$4),DAY(基本情報!$C$4)),-1))
                                                        &gt;DATE(有給管理簿!$E$10,有給管理簿!$F$10,1)),0,INDEX($AQ$1:$BN14,ROW(),MATCH(有給管理簿!$E$10,$AQ$1:$BN$1,0)))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&lt;DATE(YEAR($J14),MONTH(基本情報!$C$4),DAY(基本情報!$C$4)),
                                  AND($AF14&lt;&gt;2,$AF14&lt;&gt;3,$AF14&lt;&gt;4,$AE14&lt;&gt;2,$AE14&lt;&gt;3,$AE14&lt;&gt;4)),
                                HLOOKUP($I14,付与日数一覧!$O$3:$W$8,2+$F14,1),
                                0)
                            +IF(AND($Y14&lt;&gt;"-",$Y14&lt;&gt;5,
                                     EDATE($G14,6)&lt;EOMONTH(DATE(有給管理簿!$E$10,有給管理簿!$F$10,1),0),
                                     AND(基本情報!$C$3="一斉",基本情報!$C$7="-",
                                       DATE(YEAR($G14),MONTH($G14)+6,DAY($G14))
                                         =DATE(YEAR(EDATE($G14,6)),MONTH(基本情報!$C$4),DAY(基本情報!$C$4))))=TRUE,
                                0,
                                INDEX($AQ$1:$BN14,ROW(),MATCH(有給管理簿!$E$10,$AQ$1:$BN$1,0)+1))
                            -$S14)))))</f>
        <v>#N/A</v>
      </c>
      <c r="P14" s="57" t="e">
        <f>IF($AF14 = 4,
       0,
       IF($AF14 = 3,
           DATE(YEAR($G14),MONTH($G14)+6,DAY($G14)),
           IF($AF14 = 2,
               DATE(YEAR(DATE(YEAR($G14)+IF(IF(基本情報!$C$12="末",FALSE,DATE(YEAR(EDATE($G14,6)),MONTH(EDATE($G14,6)),DAY(EDATE($G14,6)))&gt;DATE(YEAR(EDATE($G14,6)),12,基本情報!$C$12)),1,0),
                 MONTH($G14)+6,DAY($G14))),MONTH(基本情報!$C$4),DAY(基本情報!$C$4)),
               IF($AF14 = 1,
                   0,
                   $J14))))</f>
        <v>#N/A</v>
      </c>
      <c r="Q14" s="50" t="e">
        <f>IF($P14=0,
       "-",
       IF(基本情報!$C$12="末",
           MONTH($P14),
           IF(DAY($P14)&lt;=基本情報!$C$12,
               MONTH($P14),
               IF(MONTH($P14)+1=13,1,MONTH($P14)+1))))</f>
        <v>#N/A</v>
      </c>
      <c r="R14" s="50" t="e">
        <f>INDEX($AQ$1:$BN14,ROW(),MATCH(有給管理簿!$E$10,$AQ$1:$BN$1,0))</f>
        <v>#N/A</v>
      </c>
      <c r="S14" s="19" t="e">
        <f ca="1">IF(ISERROR(MATCH($A14,有給管理簿!$A:$A,0))=TRUE,
       0,
       SUMIFS(INDIRECT("有給管理簿!R" &amp; MATCH($A14,有給管理簿!$A:$A,0) &amp; "C35:R" &amp; MATCH($A14,有給管理簿!$A:$A,0) &amp; "C2239",0),
           有給管理簿!$AI$11:$CHC$11,"&gt;="&amp;IF(AND($AA14=0,EOMONTH(DATE(有給管理簿!$E$10,有給管理簿!$F$10,1),0)&gt;$J14),$J14,$AA14),
           有給管理簿!$AI$11:$CHC$11,"&lt;="&amp;EOMONTH(DATE(有給管理簿!$E$10,有給管理簿!$F$10,1),0))
         -IF(AND(基本情報!$C$3="一斉",基本情報!$C$7="-",$AA14&lt;=$AI14,
                 EDATE($G14,6)&gt;DATE(YEAR(EDATE($G14,6)),MONTH(基本情報!$C$4),DAY(基本情報!$C$4)),
                 IF($J14&gt;$AB14,YEAR($J14)-1,YEAR($J14))=YEAR(EDATE($G14,6))+1,
                 EOMONTH(DATE(有給管理簿!$E$10,有給管理簿!$F$10,1),0)&gt;IF($J14&gt;$AB14,DATE(YEAR($J14)-1,MONTH($J14),DAY($J14)),$J14)),
               SUMIFS(INDIRECT("有給管理簿!R" &amp; MATCH($A14,有給管理簿!$A:$A,0) &amp; "C35:R" &amp; MATCH($A14,有給管理簿!$A:$A,0) &amp; "C2239",0),
                   有給管理簿!$AI$11:$CHC$11,"&gt;="&amp;EDATE($G14,6),
                   有給管理簿!$AI$11:$CHC$11,"&lt;="&amp;IF($J14&gt;$AB14,DATE(YEAR($J14)-1,MONTH($J14),DAY($J14)),$J14)-1),
               0))</f>
        <v>#N/A</v>
      </c>
      <c r="T14" s="19">
        <f ca="1">IF(ISERROR(MATCH($A14,有給管理簿!$A:$A,0))=TRUE,
       0,
       SUMIFS(INDIRECT("有給管理簿!R" &amp; MATCH($A14,有給管理簿!$A:$A,0) &amp; "C35:R" &amp; MATCH($A14,有給管理簿!$A:$A,0) &amp; "C2239",0),
           有給管理簿!$AI$11:$CHC$11,"&gt;="&amp;IF(AND($AA14=0,EOMONTH(DATE(有給管理簿!$E$10,有給管理簿!$F$10,1),0)&gt;$J14),$J14,$AA14),
           有給管理簿!$AI$11:$CHC$11,"&lt;="&amp;EOMONTH(DATE(有給管理簿!$E$10,有給管理簿!$F$10,1),0)))</f>
        <v>0</v>
      </c>
      <c r="U14" s="19" t="e">
        <f ca="1">IF(HLOOKUP($I14,付与日数一覧!$O$3:$W$8,2+$F14,1)&lt;IF(基本情報!$C$10=TRUE,
                                                                                        IF($L14&lt;$S14,0,$L14-$S14),
                                                                                        IF(SUM($L14,$N14)&lt;$S14,0,SUM($L14,$N14)-$S14)),
    HLOOKUP($I14,付与日数一覧!$O$3:$W$8,2+$F14,1),
    IF(基本情報!$C$10=TRUE,
      IF($L14&lt;$S14,0,$L14-$S14),
      IF(SUM($L14,$N14)&lt;$S14,0,SUM($L14,$N14)-$S14)))</f>
        <v>#N/A</v>
      </c>
      <c r="V14" s="50">
        <f>IF($F14&gt;0,
       1,
       IF(基本情報!$C$3="法定",
           IF($H14&gt;=10,3,IF(AND(0&lt;$H14,$H14&lt;10)=TRUE,2,1)),
           IF(AND(基本情報!$C$7&lt;&gt;"-",基本情報!$C$7&gt;0)=FALSE,
               IF($H14&gt;0,5,4),
               IF($H14&gt;0,7,6))))</f>
        <v>1</v>
      </c>
      <c r="W14" s="57" t="e">
        <f>IF($AF14 = 4,
       0,
       IF($AF14 = 3,
           IF(EOMONTH(EDATE($G14,6),-1)&gt;DATE(有給管理簿!$E$10,有給管理簿!$F$10,DAY($G14)),
               0,
               EDATE($G14,6)),
           IF($AF14 = 2,
               IF(EOMONTH(DATE(YEAR(EDATE($G14,6)),MONTH(基本情報!$C$4),DAY(基本情報!$C$4)),-1)&gt;DATE(有給管理簿!$E$10,有給管理簿!$F$10,DAY(基本情報!$C$4)),
                   0,
                   DATE(YEAR(EDATE($G14,6))+IF(IF(基本情報!$C$12="末",FALSE,DATE(YEAR(EDATE($G14,6)),MONTH(EDATE($G14,6)),DAY(EDATE($G14,6)))&gt;DATE(YEAR(EDATE($G14,6)),12,基本情報!$C$12)),1,0),
                     MONTH(基本情報!$C$4),DAY(基本情報!$C$4))),
               IF($AF14 = 1,
                   IF(AND($V14&lt;&gt;4,$V14&lt;&gt;5),
                       IF($J14=0,0,IF(EDATE($J14,-12)&lt;=$G14,
                                                 0,
                                                 IF($J14-1&lt;DATE(有給管理簿!$E$10,有給管理簿!$F$10,DAY($J14)),
                                                     0,
                                                     EDATE($J14,-12)))),
                       IF($AE14 = 4,
                           0,
                           IF($AE14 = 3,
                               IF(EOMONTH(EDATE(EDATE($G14,6),12)-1,0)&lt;DATE(有給管理簿!$E$10,有給管理簿!$F$10,DAY($G14)),
                                   0,
                                   EDATE($G14,6)),
                               IF($AE14 = 2,
                                   IF(EOMONTH(EDATE(DATE(YEAR(EDATE($G14,6)),MONTH(基本情報!$C$4),DAY(基本情報!$C$4)),12)-1,0)&gt;DATE(有給管理簿!$E$10,有給管理簿!$F$10,DAY(基本情報!$C$4)),
                                       0,
                                       DATE(YEAR(EDATE($G14,6)),MONTH(基本情報!$C$4),DAY(基本情報!$C$4))),
                                   IF($AE14 = 1,
                                       0,
                                       IF($J14=0,0,IF(EDATE($J14,-12)&lt;=EDATE($G14,6),IF($J14=EDATE($G14,6),0,EDATE($G14,6)),EDATE($J14,-12)))))))),
                   IF($AE14 = 4,
                       IF($J14&gt;DATE(有給管理簿!$E$10,有給管理簿!$F$10,DAY(基本情報!$C$4)),
                           0,
                           $J14),
                       IF($AE14 = 3,
                           IF(EOMONTH(DATE(YEAR($G14)+1,MONTH($G14)+6,DAY($G14)-1),0)&lt;DATE(有給管理簿!$E$10,有給管理簿!$F$10,DAY($G14)),
                               IF($J14&gt;DATE(有給管理簿!$E$10,有給管理簿!$F$10,1),
                                   0,
                                   $J14),
                               EDATE($G14,6)),
                           IF($AE14 = 2,
                               IF($J14-1&lt;DATE(有給管理簿!$E$10,有給管理簿!$F$10,DAY(基本情報!$C$4)),
                                   $J14,
                                   IF($J14=0,0,EDATE($J14,-12))),
                               IF($AE14 = 1,
                                   IF(EOMONTH($J14,-1)&gt;DATE(有給管理簿!$E$10,有給管理簿!$F$10,DAY($J14)),
                                       0,
                                       IF($J14&gt;IF(基本情報!$C$12="末",EOMONTH(DATE(有給管理簿!$E$10,有給管理簿!$F$10,1),0),DATE(有給管理簿!$E$10,有給管理簿!$F$10,基本情報!$C$12)),0,$J14)),
                                   IF(AND(OR($V14=4,$V14=5),
                                         AND(MONTH(EDATE($G14,6))=MONTH(基本情報!$C$4),DAY($G14)=DAY(基本情報!$C$4))=FALSE)=TRUE,
                                       IF(IF(DATE(YEAR(EDATE($G14,6)),MONTH(基本情報!$C$4),DAY(基本情報!$C$4))
                                             &gt;EDATE($G14,6),
                                               DATE(YEAR(EDATE($G14,6))+1,MONTH(基本情報!$C$4),DAY(基本情報!$C$4))-1,
                                               DATE(YEAR(EDATE($G14,6))+2,MONTH(基本情報!$C$4),DAY(基本情報!$C$4))-1)
                                         &gt;DATE(有給管理簿!$E$10,有給管理簿!$F$10,DAY(基本情報!$C$4)),
                                           IF(YEAR(EDATE($G14,6))&lt;=有給管理簿!$E$10,EDATE($G14,6),0),
                                           IF($J14&gt;DATE(有給管理簿!$E$10,有給管理簿!$F$10,DAY($J14)),
                                               IF(DATE(YEAR($J14)-1,MONTH($J14),DAY($J14))&lt;$G14,
                                                   0,
                                                   DATE(YEAR($J14)-1,MONTH($J14),DAY($J14))),
                                               $J14)),
                                       IF($J14&gt;DATE(有給管理簿!$E$10,IF(AND(基本情報!$C$3="法定",OR(MONTH($J14)&lt;$K14,AND(MONTH($J14)=12,$K14=1))),
                                                                                                     有給管理簿!$F$10-1,有給管理簿!$F$10),DAY($J14)),
                                          IF(DATE(YEAR($J14)-1,MONTH($J14),DAY($J14))&lt;$G14,
                                               0,
                                               IF(AND($V14&lt;&gt;3,$V14&lt;&gt;6,$V14&lt;&gt;7,DATE(YEAR($J14)-1,MONTH($J14),DAY($J14))&lt;EDATE($G14,6)),
                                                   EDATE($G14,6),
                                                   DATE(YEAR($J14)-1,MONTH($J14),DAY($J14)))),
                                           $J14))))))))))</f>
        <v>#N/A</v>
      </c>
      <c r="X14" s="57" t="e">
        <f>IF($AF14 = 4,
       0,
       IF($AF14 = 3,
           IF(EOMONTH(EDATE($G14,6),-1)&gt;DATE(有給管理簿!$E$10,有給管理簿!$F$10,DAY($G14)),
               0,
               EDATE(EDATE($G14,6),12)-1),
           IF($AF14 = 2,
               IF(EOMONTH(DATE(YEAR(EDATE($G14,6)),MONTH(基本情報!$C$4),DAY(基本情報!$C$4)),-1)&gt;DATE(有給管理簿!$E$10,有給管理簿!$F$10,DAY(基本情報!$C$4)),
                   0,
                   EDATE(DATE(YEAR(EDATE($G14,6))+IF(IF(基本情報!$C$12="末",FALSE,DATE(YEAR(EDATE($G14,6)),MONTH(EDATE($G14,6)),DAY(EDATE($G14,6)))&gt;DATE(YEAR(EDATE($G14,6)),12,基本情報!$C$12)),1,0),
                     MONTH(基本情報!$C$4),DAY(基本情報!$C$4)),12)-1),
               IF($AF14 = 1,
                   IF(AND($V14&lt;&gt;4,$V14&lt;&gt;5),
                       IF($J14=0,0,IF(EDATE($J14,-12)&lt;=$G14,
                                                 0,
                                                 IF($J14-1&lt;DATE(有給管理簿!$E$10,有給管理簿!$F$10,DAY($J14)),
                                                     0,
                                                     $J14-1))),
                       IF($AE14 = 4,
                           0,
                           IF($AE14 = 3,
                               IF(EOMONTH(EDATE(EDATE($G14,6),12)-1,0)&lt;DATE(有給管理簿!$E$10,有給管理簿!$F$10,DAY($G14)),
                                   0,
                                   EDATE(EDATE($G14,6),12)-1),
                               IF($AE14 = 2,
                                   IF(EOMONTH(EDATE(DATE(YEAR(EDATE($G14,6)),MONTH(基本情報!$C$4),DAY(基本情報!$C$4)),12)-1,0)&gt;DATE(有給管理簿!$E$10,有給管理簿!$F$10,DAY(基本情報!$C$4)),
                                       0,
                                       EDATE(DATE(YEAR(EDATE($G14,6)),MONTH(基本情報!$C$4),DAY(基本情報!$C$4)),12)-1),
                                   IF($AE14 = 1,
                                       0,
                                       IF($J14-1&lt;=EDATE($G14,18)-1,IF(EDATE($J14,12)-1=EDATE($G14,18)-1,0,EDATE($G14,18)-1),$J14-1)))))),
                   IF($AE14 = 4,
                       IF($J14&gt;DATE(有給管理簿!$E$10,有給管理簿!$F$10,1),
                           0,
                           EDATE($J14,12)-1),
                       IF($AE14 = 3,
                           IF(EOMONTH(DATE(YEAR($G14)+1,MONTH($G14)+6,DAY($G14)-1),0)&lt;DATE(有給管理簿!$E$10,有給管理簿!$F$10,DAY($G14)),
                               IF($J14&gt;DATE(有給管理簿!$E$10,有給管理簿!$F$10,1),
                                   0,
                                   EDATE($J14,12)-1),
                               EDATE(EDATE($G14,6),12)-1),
                           IF($AE14 = 2,
                               IF($J14-1&lt;DATE(有給管理簿!$E$10,有給管理簿!$F$10,DAY(基本情報!$C$4)),
                                   EDATE($J14,12)-1,
                                   $J14-1),
                               IF($AE14 = 1,
                                   IF(EOMONTH($J14,-1)&gt;DATE(有給管理簿!$E$10,有給管理簿!$F$10,DAY($J14)),
                                       0,
                                       IF(EDATE($J14,12)-1&gt;IF(基本情報!$C$12="末",EOMONTH(DATE(有給管理簿!$E$10,有給管理簿!$F$10,1),12)-1,EDATE(DATE(有給管理簿!$E$10,有給管理簿!$F$10,基本情報!$C$12),12)-1),0,EDATE($J14,12)-1)),
                                   IF($W14=0,
                                       0,
                                       IF(AND(OR($V14=4,$V14=5),
                                              IF(ISERROR(MATCH(有給管理簿!$E$10+1,$BQ$1:$CM$1,0)),0,INDEX($BQ$1:$CM14,ROW(),MATCH(有給管理簿!$E$10+1,$BQ$1:$CM$1,0)))=0,
                                              AND(MONTH(EDATE($G14,6))=MONTH(基本情報!$C$4),DAY($G14)=DAY(基本情報!$C$4))=FALSE)=TRUE,
                                           IF(DATE(YEAR(EDATE($G14,6)),MONTH(基本情報!$C$4),DAY(基本情報!$C$4))
                                               &gt;EDATE($G14,6),
                                               IF($W14&lt;DATE(YEAR(EDATE($G14,6))+1,MONTH(基本情報!$C$4),DAY(基本情報!$C$4))-1,
                                                   DATE(YEAR(EDATE($G14,6))+1,MONTH(基本情報!$C$4),DAY(基本情報!$C$4))-1,
                                                   DATE(YEAR($W14),MONTH($W14)+12,DAY($W14))-1),
                                               IF($W14&lt;DATE(YEAR(EDATE($G14,6))+2,MONTH(基本情報!$C$4),DAY(基本情報!$C$4))-1,
                                                   DATE(YEAR(EDATE($G14,6))+2,MONTH(基本情報!$C$4),DAY(基本情報!$C$4))-1,
                                                   DATE(YEAR($W14),MONTH($W14)+12,DAY($W14))-1)),
                                           DATE(YEAR($W14),MONTH($W14)+12,DAY($W14))-1))))))))))</f>
        <v>#N/A</v>
      </c>
      <c r="Y14" s="58" t="e">
        <f>IF(OR($L14&lt;10,
           $W14=0,
           AND($I14&lt;=0.5,有給管理簿!$F$10&lt;$K14),
           $G14&gt;DATE(有給管理簿!$E$10,有給管理簿!$F$10,1),
           AND($W14=DATE(YEAR($G14),MONTH($G14)+6,DAY($G14)),$W14&gt;EOMONTH(DATE(有給管理簿!$E$10,有給管理簿!$F$10,1),0)),
           OR(AND($F14=3,$I14&lt;5.5),AND($F14=4,$I14&lt;3.5))),
    "-",
    IF(DATEDIF($W14,$X14+1,"m")&gt;12,
        IF(DATEDIF($W14,$X14+1,"m")/12*5-INT(DATEDIF($W14,$X14+1,"m")/12*5)&gt;0.5,
          INT(DATEDIF($W14,$X14+1,"m")/12*5)+1,
          INT(DATEDIF($W14,$X14+1,"m")/12*5)+0.5),
        5))</f>
        <v>#N/A</v>
      </c>
      <c r="Z14" s="57">
        <f t="shared" si="0"/>
        <v>46199</v>
      </c>
      <c r="AA14" s="57" t="e">
        <f>IF($AF14 = 4,
       0,
       IF($AF14 = 3,
           IF(EOMONTH(EDATE($G14,6),-1)&gt;DATE(有給管理簿!$E$10,有給管理簿!$F$10,DAY($G14)),
               0,
               EDATE($G14,6)),
           IF($AF14 = 2,
               IF(EOMONTH(DATE(YEAR(EDATE($G14,6)),MONTH(基本情報!$C$4),DAY(基本情報!$C$4)),-1)&gt;DATE(有給管理簿!$E$10,有給管理簿!$F$10,DAY(基本情報!$C$4)),
                   0,
                   DATE(YEAR(EDATE($G14,6))+IF(IF(基本情報!$C$12="末",FALSE,DATE(YEAR(EDATE($G14,6)),MONTH(EDATE($G14,6)),DAY(EDATE($G14,6)))&gt;DATE(YEAR(EDATE($G14,6)),12,基本情報!$C$12)),1,0),
                     MONTH(基本情報!$C$4),DAY(基本情報!$C$4))),
               IF($AF14 = 1,
                   IF(AND($V14&lt;&gt;4,$V14&lt;&gt;5),
                       IF($J14=0,0,IF(EDATE($J14,-12)&lt;=$G14,
                                                 0,
                                                 IF($J14-1&lt;DATE(有給管理簿!$E$10,有給管理簿!$F$10,DAY($J14)),
                                                     $J14,
                                                     EDATE($J14,-12)))),
                       IF($AE14 = 4,
                           0,
                           IF($AE14 = 3,
                               IF(EOMONTH(EDATE(EDATE($G14,6),12)-1,0)&lt;DATE(有給管理簿!$E$10,有給管理簿!$F$10,DAY($G14)),
                                   0,
                                   EDATE($G14,6)),
                               IF($AE14 = 2,
                                   IF(EOMONTH(EDATE(DATE(YEAR(EDATE($G14,6)),MONTH(基本情報!$C$4),DAY(基本情報!$C$4)),12)-1,0)&gt;DATE(有給管理簿!$E$10,有給管理簿!$F$10,DAY(基本情報!$C$4)),
                                       0,
                                       DATE(YEAR(EDATE($G14,6)),MONTH(基本情報!$C$4),DAY(基本情報!$C$4))),
                                   IF($AE14 = 1,
                                       0,
                                       IF($J14=0,0,IF(EDATE($J14,-12)&lt;=EDATE($G14,6),IF($J14=EDATE($G14,6),0,EDATE($G14,6)),EDATE($J14,-12)))))))),
                   IF($AE14 = 4,
                       IF($J14&gt;DATE(有給管理簿!$E$10,有給管理簿!$F$10,DAY(基本情報!$C$4)),
                           0,
                           $J14),
                       IF($AE14 = 3,
                           IF(EOMONTH(DATE(YEAR($G14)+1,MONTH($G14)+6,DAY($G14)-1),0)&lt;DATE(有給管理簿!$E$10,有給管理簿!$F$10,DAY($G14)),
                               IF($J14&gt;DATE(有給管理簿!$E$10,有給管理簿!$F$10,1),
                                   0,
                                   $J14),
                               EDATE($G14,6)),
                           IF($AE14 = 2,
                               IF($J14-1&lt;DATE(有給管理簿!$E$10,有給管理簿!$F$10,DAY(基本情報!$C$4)),
                                   $J14,
                                   IF($J14=0,0,EDATE($J14,-12))),
                               IF($AE14 = 1,
                                   IF(EOMONTH($J14,-1)&gt;DATE(有給管理簿!$E$10,有給管理簿!$F$10,DAY($J14)),
                                       EDATE($J14,-12),
                                       IF($J14&gt;IF(基本情報!$C$12="末",EOMONTH(DATE(有給管理簿!$E$10,有給管理簿!$F$10,1),0),DATE(有給管理簿!$E$10,有給管理簿!$F$10,基本情報!$C$12)),0,$J14)),
                                   IF($W14=0,
                                       0,
                                       IF(AND($H14&gt;0,
                                              $W14=$G14,
                                              $W14&lt;=EOMONTH(DATE(有給管理簿!$E$10,有給管理簿!$F$10,1),0))=TRUE,
                                           $G14,
                                           IF(AND($J14=0,$H14&gt;0),
                                               $G14,
                                               IF(AND(基本情報!$C$3="法定",
                                                      IF(ISNUMBER($K14),EOMONTH(DATE(有給管理簿!$E$10,有給管理簿!$F$10,1),0)&lt;DATE(YEAR($J14),$K14,1),FALSE),
                                                      IF(ISNUMBER($K14),IF(MONTH($W14)&lt;$K14,TRUE,FALSE),FALSE),
                                                     YEAR($J14)=YEAR($W14)),
                                                   DATE(YEAR($W14)-1,MONTH($W14),DAY($W14)),
                                                   IF($W14&gt;EOMONTH(DATE(有給管理簿!$E$10,有給管理簿!$F$10,1),0),0,$W14)))))))))))))</f>
        <v>#N/A</v>
      </c>
      <c r="AB14" s="57" t="e">
        <f>0+(IF($AF14 = 4,
       0,
       IF($AF14 = 3,
           IF(EOMONTH(EDATE($G14,6),-1)&gt;DATE(有給管理簿!$E$10,有給管理簿!$F$10,DAY($G14)),
               0,
               EDATE(EDATE($G14,6),12)-1),
           IF($AF14 = 2,
               IF(EOMONTH(DATE(YEAR(EDATE($G14,6)),MONTH(基本情報!$C$4),DAY(基本情報!$C$4)),-1)&gt;DATE(有給管理簿!$E$10,有給管理簿!$F$10,DAY(基本情報!$C$4)),
                   0,
                   EDATE(DATE(YEAR(EDATE($G14,6))+IF(IF(基本情報!$C$12="末",FALSE,DATE(YEAR(EDATE($G14,6)),MONTH(EDATE($G14,6)),DAY(EDATE($G14,6)))&gt;DATE(YEAR(EDATE($G14,6)),12,基本情報!$C$12)),1,0),
                     MONTH(基本情報!$C$4),DAY(基本情報!$C$4)),12)-1),
               IF($AF14 = 1,
                   IF(AND($V14&lt;&gt;4,$V14&lt;&gt;5),
                       IF($J14=0,0,IF(EDATE($J14,-12)&lt;=$G14,
                                                 0,
                                                 IF($J14-1&lt;DATE(有給管理簿!$E$10,有給管理簿!$F$10,DAY($J14)),
                                                     EDATE($J14,12)-1,
                                                     $J14-1))),
                       IF($AE14 = 4,
                           0,
                           IF($AE14 = 3,
                               IF(EOMONTH(EDATE(EDATE($G14,6),12)-1,0)&lt;DATE(有給管理簿!$E$10,有給管理簿!$F$10,DAY($G14)),
                                   0,
                                   EDATE(EDATE($G14,6),12)-1),
                               IF($AE14 = 2,
                                   IF(EOMONTH(EDATE(DATE(YEAR(EDATE($G14,6)),MONTH(基本情報!$C$4),DAY(基本情報!$C$4)),12)-1,0)&gt;DATE(有給管理簿!$E$10,有給管理簿!$F$10,DAY(基本情報!$C$4)),
                                       0,
                                       EDATE(DATE(YEAR(EDATE($G14,6)),MONTH(基本情報!$C$4),DAY(基本情報!$C$4)),12)-1),
                                   IF($AE14 = 1,
                                       0,
                                       IF($J14-1&lt;=EDATE($G14,18)-1,IF(EDATE($J14,12)-1=EDATE($G14,18)-1,0,EDATE($G14,18)-1),$J14-1)))))),
                   IF($AE14 = 4,
                       IF($J14&gt;DATE(有給管理簿!$E$10,有給管理簿!$F$10,DAY(基本情報!$C$4)),
                           0,
                           EDATE($J14,12)-1),
                       IF($AE14 = 3,
                           IF(EOMONTH(DATE(YEAR($G14)+1,MONTH($G14)+6,DAY($G14)-1),0)&lt;DATE(有給管理簿!$E$10,有給管理簿!$F$10,DAY($G14)),
                               IF($J14&gt;DATE(有給管理簿!$E$10,有給管理簿!$F$10,1),
                                   0,
                                   EDATE($J14,12)-1),
                               EDATE(EDATE($G14,6),12)-1),
                           IF($AE14 = 2,
                               IF($J14-1&lt;DATE(有給管理簿!$E$10,有給管理簿!$F$10,DAY(基本情報!$C$4)),
                                   EDATE($J14,12)-1,
                                   $J14-1),
                               IF($AE14 = 1,
                                   IF(EOMONTH($J14,-1)&gt;DATE(有給管理簿!$E$10,有給管理簿!$F$10,DAY($J14)),
                                       $J14-1,
                                       IF(EDATE($J14,12)-1&gt;IF(基本情報!$C$12="末",EOMONTH(DATE(有給管理簿!$E$10,有給管理簿!$F$10,1),12)-1,EDATE(DATE(有給管理簿!$E$10,有給管理簿!$F$10,基本情報!$C$12),12)-1),0,EDATE($J14,12)-1)),
                                   IF($X14=0,
                                       0,
                                       IF(AND($J14=0,$H14&gt;0),
                                           EOMONTH(DATE(有給管理簿!$E$10,有給管理簿!$F$10,1),0),
                                           IF(AND(基本情報!$C$3="法定",
                                                  IF(ISNUMBER($K14),EOMONTH(DATE(有給管理簿!$E$10,有給管理簿!$F$10,1),0)&lt;DATE(YEAR($J14),$K14,1),FALSE),
                                                  IF(ISNUMBER($K14),MONTH($W14)&lt;$K14,FALSE),
                                                  YEAR($J14)=YEAR($W14)),
                                               DATE(YEAR($X14)-1,MONTH($X14),DAY($X14)),
                                               IF($W14&gt;EOMONTH(DATE(有給管理簿!$E$10,有給管理簿!$F$10,1),0),0,$X14)))))))))))))</f>
        <v>#N/A</v>
      </c>
      <c r="AC14" s="50" t="e">
        <f ca="1">IF($Y14="-",
       "-",
       IF($Y14&lt;=IF(AND($AI14&lt;&gt;"-",$AI14&gt;0),
                              IF(AND($W14&lt;=$AI14,$AI14&lt;=$X14),
                                  SUMIFS(INDIRECT("有給管理簿!R"&amp;MATCH($A14,有給管理簿!$A:$A,0)&amp;"C35:R"&amp;MATCH($A14,有給管理簿!$A:$A,0)&amp;"C2239",0),
                                      有給管理簿!$AI$11:$CHC$11,"&gt;="&amp;$AL14,
                                      有給管理簿!$AI$11:$CHC$11,"&lt;="&amp;EOMONTH(DATE(有給管理簿!$E$10,有給管理簿!$F$10,1),0)),
                                  SUMIFS(INDIRECT("有給管理簿!R"&amp;MATCH($A14,有給管理簿!$A:$A,0)&amp;"C35:R"&amp;MATCH($A14,有給管理簿!$A:$A,0)&amp;"C2239",0),
                                      有給管理簿!$AI$11:$CHC$11,"&gt;="&amp;$AA14,
                                      有給管理簿!$AI$11:$CHC$11,"&lt;="&amp;EOMONTH(DATE(有給管理簿!$E$10,有給管理簿!$F$10,1),0))),
                              SUMIFS(INDIRECT("有給管理簿!R"&amp;MATCH($A14,有給管理簿!$A:$A,0)&amp;"C35:R"&amp;MATCH($A14,有給管理簿!$A:$A,0)&amp;"C2239",0),
                                  有給管理簿!$AI$11:$CHC$11,"&gt;="&amp;$AA14,
                                  有給管理簿!$AI$11:$CHC$11,"&lt;="&amp;EOMONTH(DATE(有給管理簿!$E$10,有給管理簿!$F$10,1),0))),
           "OK",
           $Y14 - IF(AND($AI14&lt;&gt;"-",$AI14&gt;0),
                           IF(AND($W14&lt;=$AI14,$AI14&lt;=$X14),
                               SUMIFS(INDIRECT("有給管理簿!R"&amp;MATCH($A14,有給管理簿!$A:$A,0)&amp;"C35:R"&amp;MATCH($A14,有給管理簿!$A:$A,0)&amp;"C2239",0),
                                   有給管理簿!$AI$11:$CHC$11,"&gt;="&amp;$AL14,
                                   有給管理簿!$AI$11:$CHC$11,"&lt;="&amp;EOMONTH(DATE(有給管理簿!$E$10,有給管理簿!$F$10,1),0)),
                               SUMIFS(INDIRECT("有給管理簿!R"&amp;MATCH($A14,有給管理簿!$A:$A,0)&amp;"C35:R"&amp;MATCH($A14,有給管理簿!$A:$A,0)&amp;"C2239",0),
                                   有給管理簿!$AI$11:$CHC$11,"&gt;="&amp;$AA14,
                                   有給管理簿!$AI$11:$CHC$11,"&lt;="&amp;EOMONTH(DATE(有給管理簿!$E$10,有給管理簿!$F$10,1),0))),
                           SUMIFS(INDIRECT("有給管理簿!R"&amp;MATCH($A14,有給管理簿!$A:$A,0)&amp;"C35:R"&amp;MATCH($A14,有給管理簿!$A:$A,0)&amp;"C2239",0),
                               有給管理簿!$AI$11:$CHC$11,"&gt;="&amp;$AA14,
                               有給管理簿!$AI$11:$CHC$11,"&lt;="&amp;EOMONTH(DATE(有給管理簿!$E$10,有給管理簿!$F$10,1),0)))))</f>
        <v>#N/A</v>
      </c>
      <c r="AE14" s="19">
        <f>IF(ISERROR(INDEX($BQ14:$CN14,1,MATCH(有給管理簿!$E$10-1,社員情報!$BQ$1:$CN$1,0))),"",INDEX($BQ14:$CN14,1,MATCH(有給管理簿!$E$10-1,$BQ$1:$CN$1,0)))</f>
        <v>0</v>
      </c>
      <c r="AF14" s="19" t="e">
        <f>INDEX($BQ14:$CN14,1,MATCH(有給管理簿!$E$10,$BQ$1:$CN$1,0))</f>
        <v>#N/A</v>
      </c>
      <c r="AI14" s="30">
        <v>45438</v>
      </c>
      <c r="AJ14" s="19">
        <v>-5</v>
      </c>
      <c r="AK14" s="19">
        <v>0</v>
      </c>
      <c r="AL14" s="30">
        <f>IF($AI14="-",
       0,
       IF(AND($V14&lt;&gt;3,$AI14&lt;EDATE($G14,6))=TRUE,
           IF(AND(基本情報!$C$3="一斉",基本情報!$C$7="-"),
               $AI14,
               IF(OR($V14=6,$V14=7),
                       IF(AND(DATE(YEAR($G14),MONTH(基本情報!$C$4),DAY(基本情報!$C$4))&lt;=$G14,
                             $G14&lt;DATE(YEAR($G14),MONTH(基本情報!$C$7),DAY(基本情報!$C$7))),
                           DATE(YEAR($G14),MONTH(基本情報!$C$7),DAY(基本情報!$C$7)),
                           DATE(YEAR($G14),MONTH(基本情報!$C$4),DAY(基本情報!$C$4))),
                   EDATE($G14,6))),
           $AI14))</f>
        <v>45438</v>
      </c>
      <c r="AM14" s="30">
        <f>IF($AI14="-",
    0,
    IF(AND(基本情報!$C$3="一斉",基本情報!$C$7="-",$AI14&lt;EDATE($G14,6)),
        EDATE($G14,6),
        IF(OR($V14=4,$V14=5)=TRUE,
            IF(DATE(YEAR(EDATE($G14,6)),MONTH(基本情報!$C$4),DAY(基本情報!$C$4))
              &gt;EDATE($G14,6),
                IF(OR($W14&lt;DATE(YEAR(EDATE($G14,6))+1,MONTH(基本情報!$C$4),DAY(基本情報!$C$4))-1,YEAR($AI14)=YEAR(EDATE($G14,6))),
                    DATE(YEAR(EDATE($G14,6))+1,MONTH(基本情報!$C$4),DAY(基本情報!$C$4))-1,
                    IF($AI14&gt;=DATE(YEAR($AI14),MONTH($Z14),DAY($Z14)),
                        DATE(YEAR($AI14)+1,MONTH($Z14),DAY($Z14))-1,
                        DATE(YEAR($AI14),MONTH($Z14),DAY($Z14))-1)),
                IF($W14&lt;DATE(YEAR(EDATE($G14,6))+2,MONTH(基本情報!$C$4),DAY(基本情報!$C$4))-1,
                    DATE(YEAR(EDATE($G14,6))+2,MONTH(基本情報!$C$4),DAY(基本情報!$C$4))-1,
                    IF($AI14&gt;=DATE(YEAR($AI14),MONTH($Z14),DAY($Z14)),
                        DATE(YEAR($AI14)+1,MONTH($Z14),DAY($Z14))-1,
                        DATE(YEAR($AI14),MONTH($Z14),DAY($Z14))-1))),
            IF($AI14&gt;=DATE(YEAR($AI14),MONTH($Z14),DAY($Z14)),
                DATE(YEAR($AI14)+1,MONTH($Z14),DAY($Z14))-1,
                DATE(YEAR($AI14),MONTH($Z14),DAY($Z14))-1))))</f>
        <v>45468</v>
      </c>
      <c r="AN14" s="28">
        <f>IF($AI14="-",
       0,
       IF(AND(OR(基本情報!$C$3="法定",AND(基本情報!$C$3="一斉",EDATE($G14,6))),$K14&lt;MONTH($J14)),
           YEAR($AM14)+1,
           IF(YEAR($AM14)=YEAR($AM14+1),
               YEAR($AM14),
               YEAR($AM14)+1)
             -IF(AND(OR($V14=4,$V14=5),EDATE($G14,6)&lt;=$AI14,$AI14&lt;IF(EDATE($G14,6)&gt;=DATE(YEAR(EDATE($G14,6)),MONTH(基本情報!$C$4),DAY(基本情報!$C$4)),
                                                                                 DATE(YEAR(EDATE($G14,6))+1,MONTH(基本情報!$C$4),DAY(基本情報!$C$4)),
                                                                                 DATE(YEAR(EDATE($G14,6)),MONTH(基本情報!$C$4),DAY(基本情報!$C$4)))),
                 1,
                 0)))</f>
        <v>2024</v>
      </c>
      <c r="AO14" s="19">
        <f ca="1">IF(ISERROR(MATCH($A14,有給管理簿!$A:$A,0))=TRUE,
       0,
       SUMIFS(INDIRECT("有給管理簿!R" &amp; MATCH($A14,有給管理簿!$A:$A,0) &amp; "C35:R" &amp; MATCH($A14,有給管理簿!$A:$A,0) &amp; "C2239",0),
           有給管理簿!$AI$11:$CHC$11,"&gt;="&amp;$AL14,
           有給管理簿!$AI$11:$CHC$11,"&lt;="&amp;IF(AND($AL14&lt;=EOMONTH(DATE(有給管理簿!$E$10,有給管理簿!$F$10,1),0),
                                                                                                EOMONTH(DATE(有給管理簿!$E$10,有給管理簿!$F$10,1),0)&lt;=$AM14)=TRUE,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IF(EOMONTH(DATE(有給管理簿!$E$10,有給管理簿!$F$10,1),0)&lt;$AL14,
                                                                                EOMONTH(DATE(有給管理簿!$E$10,有給管理簿!$F$10,1),0),
                                                                                $AM14))))</f>
        <v>0</v>
      </c>
      <c r="AP14" s="19">
        <f ca="1">IF($AI14="-",
    0,
    IF(HLOOKUP(IF(DATE(YEAR($AM14)-1,MONTH($AM14),DAY($AM14))+1&lt;$G14,
        0,
        IF(基本情報!$C$3="法定",
            IF($H14&gt;=10,
                DATEDIF($G14,DATE(YEAR($AM14)-1,MONTH($AM14),DAY($AM14))+1,"m")/12+0.5,
                DATEDIF($G14,DATE(YEAR($AM14)-1,MONTH($AM14),DAY($AM14))+1,"m")/12),
            IF(AND(基本情報!$C$7&lt;&gt;"-",基本情報!$C$7&gt;0)=TRUE,
                DATEDIF($G14,DATE(YEAR($AM14)-1,MONTH($AM14),DAY($AM14))+1,"m")/12+0.5,
                IF(DATE(YEAR($G14),MONTH($G14)+6,DAY($G14))
                  &gt;=DATE(有給管理簿!$E$10,MONTH(基本情報!$C$4),DAY(基本情報!$C$4)),
                    DATEDIF($G14,DATE(YEAR($AM14)-1,MONTH($AM14),DAY($AM14))+1,"m")/12
                      +IF(DATE(YEAR($G14),MONTH($G14)+6,DAY($G14))&lt;DATE(有給管理簿!$E$10,MONTH(基本情報!$C$4),DAY(基本情報!$C$4)),1.5,0.5),
                    DATEDIF($G14,DATE(YEAR($AM14)-1,MONTH($AM14),DAY($AM14))+1,"m")/12
                      +IF(DATE(YEAR($G14),MONTH($G14)+6,DAY($G14))
                        =DATE(YEAR(DATE(YEAR($G14),MONTH($G14)+6,DAY($G14))),MONTH(基本情報!$C$4),DAY(基本情報!$C$4)),0,1))))),
           付与日数一覧!$O$3:$W$8,2+$F14,1)&lt;IF(基本情報!$C$10=TRUE,
                                                                                IF(($AJ14-$AK14)&lt;$AO14,0,($AJ14-$AK14)-$AO14),
                                                                                IF($AJ14&lt;$AO14,0,IF($AK14&gt;$AO14,$AJ14-$AO14-($AK14-$AO14),$AJ14-$AO14))),
      HLOOKUP(IF(DATE(YEAR($AM14)-1,MONTH($AM14),DAY($AM14))+1&lt;$G14,
          0,
          IF(基本情報!$C$3="法定",
              IF($H14&gt;=10,
                  DATEDIF($G14,DATE(YEAR($AM14)-1,MONTH($AM14),DAY($AM14))+1,"m")/12+0.5,
                  DATEDIF($G14,DATE(YEAR($AM14)-1,MONTH($AM14),DAY($AM14))+1,"m")/12),
              IF(AND(基本情報!$C$7&lt;&gt;"-",基本情報!$C$7&gt;0)=TRUE,
                  DATEDIF($G14,DATE(YEAR($AM14)-1,MONTH($AM14),DAY($AM14))+1,"m")/12+0.5,
                  IF(DATE(YEAR($G14),MONTH($G14)+6,DAY($G14))
                    &gt;=DATE(有給管理簿!$E$10,MONTH(基本情報!$C$4),DAY(基本情報!$C$4)),
                      DATEDIF($G14,DATE(YEAR($AM14)-1,MONTH($AM14),DAY($AM14))+1,"m")/12
                        +IF(DATE(YEAR($G14),MONTH($G14)+6,DAY($G14))&lt;DATE(有給管理簿!$E$10,MONTH(基本情報!$C$4),DAY(基本情報!$C$4)),1.5,0.5),
                      DATEDIF($G14,DATE(YEAR($AM14)-1,MONTH($AM14),DAY($AM14))+1,"m")/12
                        +IF(DATE(YEAR($G14),MONTH($G14)+6,DAY($G14))
                          =DATE(YEAR(DATE(YEAR($G14),MONTH($G14)+6,DAY($G14))),MONTH(基本情報!$C$4),DAY(基本情報!$C$4)),0,1))))),
          付与日数一覧!$O$3:$W$8,2+$F14,1),
      IF(基本情報!$C$10=TRUE,
        IF(($AJ14-$AK14)&lt;$AO14,0,($AJ14-$AK14)-$AO14),
        IF($AJ14&lt;$AO14,0,IF($AK14&gt;$AO14,$AJ14-$AO14-($AK14-$AO14),$AJ14-$AO14)))))</f>
        <v>0</v>
      </c>
      <c r="AQ14" s="19">
        <f>IF(OR(IF(ISERROR(INDEX($BQ$1:$CM14,ROW(),MATCH(IF(INDEX($BQ$1:$CM14,ROW(),MATCH(AQ$1,$BQ$1:$CM$1,0)+1)&gt;DATE(AQ$1,12,IF(基本情報!$C$12="末",31,基本情報!$C$12)),AQ$1-1,AQ$1),$BQ$1:$CM$1,0))),
                  0,
                  INDEX($BQ$1:$CM14,ROW(),MATCH(IF(INDEX($BQ$1:$CM14,ROW(),MATCH(AQ$1,$BQ$1:$CM$1,0)+1)&gt;DATE(AQ$1,12,IF(基本情報!$C$12="末",31,基本情報!$C$12)),AQ$1-1,AQ$1),$BQ$1:$CM$1,0)))=1,
              INDEX($BQ$1:$CM14,ROW(),MATCH(AQ$1,$BQ$1:$CM$1,0))=3,
              INDEX($BQ$1:$CM14,ROW(),MATCH(AQ$1,$BQ$1:$CM$1,0))=4),
     0,
     IF(AND($V14&lt;&gt;3,$V14&lt;&gt;6,$V14&lt;&gt;7,
         AQ$1 =YEAR($G14),
         AND(基本情報!$C$3="一斉",$G14&lt;=DATE(AQ$1,MONTH(基本情報!$C$4),DAY(基本情報!$C$4)),
                                                                   DATE(AQ$1,MONTH(基本情報!$C$4),DAY(基本情報!$C$4))&lt;DATE(YEAR($G14),MONTH($G14)+6,DAY($G14)))),
       HLOOKUP(IF(AQ$1=YEAR(DATE(YEAR($G14),MONTH($G14)+6,DAY($G14))),0.5,0)
                            -IF(基本情報!$C$12="末",
                                0,
                                IF(AND(基本情報!$C$3="一斉",EDATE($G14,6)=DATE(AQ$1,MONTH(EDATE($G14,6)),DAY(EDATE($G14,6))),MONTH(EDATE($G14,6))=12,DAY(EDATE($G14,6))&gt;IF(基本情報!$C$12="末",DAY(EDATE($G14,6)),基本情報!$C$12)),1,0)),
         付与日数一覧!$O$3:$W$8,2+$F14,1),
       HLOOKUP(IF(AND($V14&lt;&gt;3,$V14&lt;&gt;6,$V14&lt;&gt;7,AQ$1&lt;YEAR(DATE(YEAR($G14),MONTH($G14)+6,DAY($G14)))),
                              0,
                              IF(AND(基本情報!$C$3="一斉",
                                     OR(AND(基本情報!$C$7="-",DATE(AQ$1,MONTH(基本情報!$C$4),DAY(基本情報!$C$4))&lt;$G14),
                                       AND(基本情報!$C$7&lt;&gt;"-",基本情報!$C$7&gt;0,DATE(AQ$1,MONTH($J14),DAY($J14))&lt;$G14)),
                                     AND(MONTH(EDATE($G14,6))=12,DAY(EDATE($G14,6))&gt;IF(基本情報!$C$12="末",DAY(EOMONTH(EDATE($G14,6),0)),基本情報!$C$12))=FALSE)=TRUE,
                                  IF(AND(基本情報!$C$3="一斉",基本情報!$C$7="-",DATE(AQ$1,MONTH(基本情報!$C$4),DAY(基本情報!$C$4))&lt;$G14),0.5,0),
                                  IF(基本情報!$C$3="法定",
                                      IF($H14&gt;=10,
                                          IF($G14&gt;DATE(AQ$1,MONTH($J14),DAY($J14)),0,DATEDIF($G14,DATE(AQ$1,MONTH($J14),DAY($J14)),"m")/12+0.5),
                                          DATEDIF($G14,DATE(AQ$1,MONTH($J14),DAY($J14)),"m")/12)
                                        -IF($K14&lt;MONTH($J14),1,0),
                                      IF(AND(基本情報!$C$7&lt;&gt;"-",基本情報!$C$7&gt;0)=TRUE,
                                          IF(DATE(AQ$1,MONTH($J14),DAY($J14))&lt;$G14,0,DATEDIF($G14,DATE(AQ$1,MONTH($J14),DAY($J14)),"m")/12+0.5),
                                          IF(DATE(YEAR($G14),MONTH($G14)+6,DAY($G14))&gt;=DATE(AQ$1,MONTH(基本情報!$C$4),DAY(基本情報!$C$4)),
                                              DATEDIF($G14,IF($G14&lt;DATE(AQ$1,MONTH($J14),DAY($J14)),DATE(AQ$1,MONTH($J14),DAY($J14)),DATE(AQ$1+1,MONTH($J14),DAY($J14))),"m")/12
                                                +IF(DATE(YEAR($G14),MONTH($G14)+6,DAY($G14))&lt;DATE(AQ$1,MONTH(基本情報!$C$4),DAY(基本情報!$C$4)),1.5,0.5),
                                              DATEDIF($G14,DATE(AQ$1,MONTH(基本情報!$C$4),DAY(基本情報!$C$4)),"m")/12
                                                +IF(DATE(YEAR($G14),MONTH($G14)+6,DAY($G14))
                                                  =DATE(YEAR(DATE(YEAR($G14),MONTH($G14)+6,DAY($G14))),MONTH(基本情報!$C$4),DAY(基本情報!$C$4)),0,1)))
                                        -IF(基本情報!$C$12="末",
                                               0,
                                               IF(AND(EDATE($G14,6)=DATE(AQ$1,MONTH(EDATE($G14,6)),DAY(EDATE($G14,6))),MONTH(EDATE($G14,6))=12,DAY(EDATE($G14,6))&gt;基本情報!$C$12),1,0))))),
         付与日数一覧!$O$3:$W$8,2+$F14,1)))
  +IF(OR(INDEX($BQ$1:$CM14,ROW(),MATCH(AQ$1,$BQ$1:$CM$1,0))=2,INDEX($BQ$1:$CM14,ROW(),MATCH(AQ$1,$BQ$1:$CM$1,0))=4),0,IF(基本情報!$C$3="一斉",
      IF(AND(基本情報!$C$7&lt;&gt;"-",基本情報!$C$7&gt;0)=FALSE,
          IF(OR(AQ$1=YEAR(DATE(YEAR($G14),MONTH($G14)+6,DAY($G14))),
                 IF(基本情報!$C$12="末",
                     FALSE,
                     AQ$1=IF(DATE(YEAR($G14),MONTH($G14)+6,DAY($G14))&gt;DATE(YEAR(DATE(YEAR($G14),MONTH($G14)+6,DAY($G14))),12,基本情報!$C$12),
                                  YEAR(DATE(YEAR($G14),MONTH($G14)+6,DAY($G14)))+1,
                                  YEAR(DATE(YEAR($G14),MONTH($G14)+6,DAY($G14)))))),
              IF(DATE(AQ$1,MONTH(基本情報!$C$4),DAY(基本情報!$C$4))&gt;DATE(YEAR($G14),MONTH($G14)+6,DAY($G14)),
                  HLOOKUP(0.5,付与日数一覧!$O$3:$W$8,2+$F14,1),
                  0),
              0),
          0),
      0))</f>
        <v>10</v>
      </c>
      <c r="AR14" s="19">
        <f>IF(AQ$1=$AN14,$AP14,IF(AQ$1=有給管理簿!$AH$1,0,AP14) )</f>
        <v>0</v>
      </c>
      <c r="AS14" s="19">
        <f ca="1">IF(ISERROR(MATCH($A14,有給管理簿!$A:$A,0)),
    0,
    SUMIFS(INDIRECT("有給管理簿!R" &amp; MATCH($A14,有給管理簿!$A:$A,0) &amp; "C35:R" &amp; MATCH($A14,有給管理簿!$A:$A,0) &amp; "C2239",0),
      有給管理簿!$AI$11:$CHC$11,"&gt;="&amp;IF(OR(AND($V14&lt;&gt;3,$V14&lt;&gt;6,$V14&lt;&gt;7,
                                                                                MONTH(DATE(YEAR($G14),MONTH($G14)+6,DAY($G14)))&lt;=MONTH($Z14),
                                                                                DATE(AQ$1,MONTH($Z14),DAY($Z14))&lt;DATE(YEAR($G14),MONTH($G14)+6,DAY($G14))),
                                                                          AND($V14&lt;&gt;3,$V14&lt;&gt;6,$V14&lt;&gt;7,
                                                                            AQ$1=YEAR(DATE(YEAR($G14),MONTH($G14)+6,DAY($G14))),
                                                                            DATE(AQ$1,MONTH($Z14),DAY($Z14))&gt;DATE(YEAR($G14),MONTH($G14)+6,DAY($G14)))),
                                                                       DATE(YEAR($G14),MONTH($G14)+6,DAY($G14)),
                                                                       IF(AND($V14&lt;&gt;3,$V14&lt;&gt;6,$V14&lt;&gt;7,
                                                                              DATE(YEAR($G14),MONTH($G14)+6,DAY($G14))&gt;=DATE(AQ$1,MONTH($Z14),DAY($Z14))),
                                                                           DATE(YEAR($G14),MONTH($G14)+6,DAY($G14)),
                                                                           DATE(AQ$1,MONTH($Z14),DAY($Z14)))),
      有給管理簿!$AI$11:$CHC$11,"&lt;="&amp;IF(DATE(AQ$1+1,MONTH($Z14),DAY($Z14))-1&gt;EOMONTH(DATE(有給管理簿!$E$10,有給管理簿!$F$10,1),0),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DATE(AQ$1+1,MONTH($Z14),DAY($Z14))-1)))</f>
        <v>0</v>
      </c>
      <c r="AT14" s="19">
        <f ca="1">IF(AQ$1+2=$AN14,
       $AK14,
       IF(AQ$1+1=$AN14,
           $AP14,
           IF(AQ14&lt;IF(基本情報!$C$10=TRUE,
                                 IF(AQ14&lt;AS14,0,AQ14-AS14),
                                 IF(AND(基本情報!$C$3="一斉",基本情報!$C$7="-",EDATE($G14,6)&lt;DATE(YEAR(EDATE($G14,6)),MONTH(基本情報!$C$4),DAY(基本情報!$C$4)),
                                       EDATE($G14,6)&lt;=$AI14,$AI14&lt;DATE(YEAR(EDATE($G14,6)),MONTH(基本情報!$C$4),DAY(基本情報!$C$4)),AQ$1=YEAR(EDATE($G14,6))),
                                     $AJ14-$AO14+HLOOKUP(1.5,付与日数一覧!$O$3:$W$8,2+$F14,1),
                                     IF(SUM(AQ14,AR14)&lt;AS14,
                                         0,
                                         SUM(AQ14,AR14)-AS14))),
               IF(AND(基本情報!$C$3="一斉",基本情報!$C$7="-",EDATE($G14,6)&lt;DATE(YEAR(EDATE($G14,6)),MONTH(基本情報!$C$4),DAY(基本情報!$C$4)),
                      AND(ISERROR(MATCH(AQ$1,$BQ$1:$CN$1,0))=FALSE,
                        OR(INDEX($BQ$1:$CN14,ROW(),MATCH(AQ$1,$BQ$1:$CN$1,0))=2,INDEX($BQ$1:$CN14,ROW(),MATCH(AQ$1,$BQ$1:$CN$1,0))=3,INDEX($BQ$1:$CN14,ROW(),MATCH(AQ$1,$BQ$1:$CN$1,0))=4))),
                   AP14,
                   AQ14),
               IF(基本情報!$C$10=TRUE,
                   IF(AQ14&lt;AS14,0,AQ14-AS14),
                   IF(AND(基本情報!$C$3="一斉",基本情報!$C$7="-",EDATE($G14,6)&lt;DATE(YEAR(EDATE($G14,6)),MONTH(基本情報!$C$4),DAY(基本情報!$C$4)),
                       EDATE($G14,6)&lt;=$AI14,$AI14&lt;DATE(YEAR(EDATE($G14,6)),MONTH(基本情報!$C$4),DAY(基本情報!$C$4)),AQ$1=YEAR(EDATE($G14,6))),
                           $AJ14-$AO14+HLOOKUP(1.5,付与日数一覧!$O$3:$W$8,2+$F14,1),
                           IF(SUM(AQ14,AR14)&lt;AS14,
                               0,
                               SUM(AQ14,AR14)-AS14))))))</f>
        <v>10</v>
      </c>
      <c r="AU14" s="19">
        <f>IF(OR(IF(ISERROR(INDEX($BQ$1:$CM14,ROW(),MATCH(IF(INDEX($BQ$1:$CM14,ROW(),MATCH(AU$1,$BQ$1:$CM$1,0)+1)&gt;DATE(AU$1,12,IF(基本情報!$C$12="末",31,基本情報!$C$12)),AU$1-1,AU$1),$BQ$1:$CM$1,0))),
                  0,
                  INDEX($BQ$1:$CM14,ROW(),MATCH(IF(INDEX($BQ$1:$CM14,ROW(),MATCH(AU$1,$BQ$1:$CM$1,0)+1)&gt;DATE(AU$1,12,IF(基本情報!$C$12="末",31,基本情報!$C$12)),AU$1-1,AU$1),$BQ$1:$CM$1,0)))=1,
              INDEX($BQ$1:$CM14,ROW(),MATCH(AU$1,$BQ$1:$CM$1,0))=3,
              INDEX($BQ$1:$CM14,ROW(),MATCH(AU$1,$BQ$1:$CM$1,0))=4),
     0,
     IF(AND($V14&lt;&gt;3,$V14&lt;&gt;6,$V14&lt;&gt;7,
         AU$1 =YEAR($G14),
         AND(基本情報!$C$3="一斉",$G14&lt;=DATE(AU$1,MONTH(基本情報!$C$4),DAY(基本情報!$C$4)),
                                                                   DATE(AU$1,MONTH(基本情報!$C$4),DAY(基本情報!$C$4))&lt;DATE(YEAR($G14),MONTH($G14)+6,DAY($G14)))),
       HLOOKUP(IF(AU$1=YEAR(DATE(YEAR($G14),MONTH($G14)+6,DAY($G14))),0.5,0)
                            -IF(基本情報!$C$12="末",
                                0,
                                IF(AND(基本情報!$C$3="一斉",EDATE($G14,6)=DATE(AU$1,MONTH(EDATE($G14,6)),DAY(EDATE($G14,6))),MONTH(EDATE($G14,6))=12,DAY(EDATE($G14,6))&gt;IF(基本情報!$C$12="末",DAY(EDATE($G14,6)),基本情報!$C$12)),1,0)),
         付与日数一覧!$O$3:$W$8,2+$F14,1),
       HLOOKUP(IF(AND($V14&lt;&gt;3,$V14&lt;&gt;6,$V14&lt;&gt;7,AU$1&lt;YEAR(DATE(YEAR($G14),MONTH($G14)+6,DAY($G14)))),
                              0,
                              IF(AND(基本情報!$C$3="一斉",
                                     OR(AND(基本情報!$C$7="-",DATE(AU$1,MONTH(基本情報!$C$4),DAY(基本情報!$C$4))&lt;$G14),
                                       AND(基本情報!$C$7&lt;&gt;"-",基本情報!$C$7&gt;0,DATE(AU$1,MONTH($J14),DAY($J14))&lt;$G14)),
                                     AND(MONTH(EDATE($G14,6))=12,DAY(EDATE($G14,6))&gt;IF(基本情報!$C$12="末",DAY(EOMONTH(EDATE($G14,6),0)),基本情報!$C$12))=FALSE)=TRUE,
                                  IF(AND(基本情報!$C$3="一斉",基本情報!$C$7="-",DATE(AU$1,MONTH(基本情報!$C$4),DAY(基本情報!$C$4))&lt;$G14),0.5,0),
                                  IF(基本情報!$C$3="法定",
                                      IF($H14&gt;=10,
                                          IF($G14&gt;DATE(AU$1,MONTH($J14),DAY($J14)),0,DATEDIF($G14,DATE(AU$1,MONTH($J14),DAY($J14)),"m")/12+0.5),
                                          DATEDIF($G14,DATE(AU$1,MONTH($J14),DAY($J14)),"m")/12)
                                        -IF($K14&lt;MONTH($J14),1,0),
                                      IF(AND(基本情報!$C$7&lt;&gt;"-",基本情報!$C$7&gt;0)=TRUE,
                                          IF(DATE(AU$1,MONTH($J14),DAY($J14))&lt;$G14,0,DATEDIF($G14,DATE(AU$1,MONTH($J14),DAY($J14)),"m")/12+0.5),
                                          IF(DATE(YEAR($G14),MONTH($G14)+6,DAY($G14))&gt;=DATE(AU$1,MONTH(基本情報!$C$4),DAY(基本情報!$C$4)),
                                              DATEDIF($G14,IF($G14&lt;DATE(AU$1,MONTH($J14),DAY($J14)),DATE(AU$1,MONTH($J14),DAY($J14)),DATE(AU$1+1,MONTH($J14),DAY($J14))),"m")/12
                                                +IF(DATE(YEAR($G14),MONTH($G14)+6,DAY($G14))&lt;DATE(AU$1,MONTH(基本情報!$C$4),DAY(基本情報!$C$4)),1.5,0.5),
                                              DATEDIF($G14,DATE(AU$1,MONTH(基本情報!$C$4),DAY(基本情報!$C$4)),"m")/12
                                                +IF(DATE(YEAR($G14),MONTH($G14)+6,DAY($G14))
                                                  =DATE(YEAR(DATE(YEAR($G14),MONTH($G14)+6,DAY($G14))),MONTH(基本情報!$C$4),DAY(基本情報!$C$4)),0,1)))
                                        -IF(基本情報!$C$12="末",
                                               0,
                                               IF(AND(EDATE($G14,6)=DATE(AU$1,MONTH(EDATE($G14,6)),DAY(EDATE($G14,6))),MONTH(EDATE($G14,6))=12,DAY(EDATE($G14,6))&gt;基本情報!$C$12),1,0))))),
         付与日数一覧!$O$3:$W$8,2+$F14,1)))
  +IF(OR(INDEX($BQ$1:$CM14,ROW(),MATCH(AU$1,$BQ$1:$CM$1,0))=2,INDEX($BQ$1:$CM14,ROW(),MATCH(AU$1,$BQ$1:$CM$1,0))=4),0,IF(基本情報!$C$3="一斉",
      IF(AND(基本情報!$C$7&lt;&gt;"-",基本情報!$C$7&gt;0)=FALSE,
          IF(OR(AU$1=YEAR(DATE(YEAR($G14),MONTH($G14)+6,DAY($G14))),
                 IF(基本情報!$C$12="末",
                     FALSE,
                     AU$1=IF(DATE(YEAR($G14),MONTH($G14)+6,DAY($G14))&gt;DATE(YEAR(DATE(YEAR($G14),MONTH($G14)+6,DAY($G14))),12,基本情報!$C$12),
                                  YEAR(DATE(YEAR($G14),MONTH($G14)+6,DAY($G14)))+1,
                                  YEAR(DATE(YEAR($G14),MONTH($G14)+6,DAY($G14)))))),
              IF(DATE(AU$1,MONTH(基本情報!$C$4),DAY(基本情報!$C$4))&gt;DATE(YEAR($G14),MONTH($G14)+6,DAY($G14)),
                  HLOOKUP(0.5,付与日数一覧!$O$3:$W$8,2+$F14,1),
                  0),
              0),
          0),
      0))</f>
        <v>11</v>
      </c>
      <c r="AV14" s="19">
        <f ca="1">IF(AU$1=$AN14,$AP14,IF(AU$1=有給管理簿!$AH$1,0,AT14) )</f>
        <v>10</v>
      </c>
      <c r="AW14" s="19">
        <f ca="1">IF(ISERROR(MATCH($A14,有給管理簿!$A:$A,0)),
    0,
    SUMIFS(INDIRECT("有給管理簿!R" &amp; MATCH($A14,有給管理簿!$A:$A,0) &amp; "C35:R" &amp; MATCH($A14,有給管理簿!$A:$A,0) &amp; "C2239",0),
      有給管理簿!$AI$11:$CHC$11,"&gt;="&amp;IF(OR(AND($V14&lt;&gt;3,$V14&lt;&gt;6,$V14&lt;&gt;7,
                                                                                MONTH(DATE(YEAR($G14),MONTH($G14)+6,DAY($G14)))&lt;=MONTH($Z14),
                                                                                DATE(AU$1,MONTH($Z14),DAY($Z14))&lt;DATE(YEAR($G14),MONTH($G14)+6,DAY($G14))),
                                                                          AND($V14&lt;&gt;3,$V14&lt;&gt;6,$V14&lt;&gt;7,
                                                                            AU$1=YEAR(DATE(YEAR($G14),MONTH($G14)+6,DAY($G14))),
                                                                            DATE(AU$1,MONTH($Z14),DAY($Z14))&gt;DATE(YEAR($G14),MONTH($G14)+6,DAY($G14)))),
                                                                       DATE(YEAR($G14),MONTH($G14)+6,DAY($G14)),
                                                                       IF(AND($V14&lt;&gt;3,$V14&lt;&gt;6,$V14&lt;&gt;7,
                                                                              DATE(YEAR($G14),MONTH($G14)+6,DAY($G14))&gt;=DATE(AU$1,MONTH($Z14),DAY($Z14))),
                                                                           DATE(YEAR($G14),MONTH($G14)+6,DAY($G14)),
                                                                           DATE(AU$1,MONTH($Z14),DAY($Z14)))),
      有給管理簿!$AI$11:$CHC$11,"&lt;="&amp;IF(DATE(AU$1+1,MONTH($Z14),DAY($Z14))-1&gt;EOMONTH(DATE(有給管理簿!$E$10,有給管理簿!$F$10,1),0),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DATE(AU$1+1,MONTH($Z14),DAY($Z14))-1)))</f>
        <v>0</v>
      </c>
      <c r="AX14" s="19">
        <f ca="1">IF(AU$1+2=$AN14,
       $AK14,
       IF(AU$1+1=$AN14,
           $AP14,
           IF(AU14&lt;IF(基本情報!$C$10=TRUE,
                                 IF(AU14&lt;AW14,0,AU14-AW14),
                                 IF(AND(基本情報!$C$3="一斉",基本情報!$C$7="-",EDATE($G14,6)&lt;DATE(YEAR(EDATE($G14,6)),MONTH(基本情報!$C$4),DAY(基本情報!$C$4)),
                                       EDATE($G14,6)&lt;=$AI14,$AI14&lt;DATE(YEAR(EDATE($G14,6)),MONTH(基本情報!$C$4),DAY(基本情報!$C$4)),AU$1=YEAR(EDATE($G14,6))),
                                     $AJ14-$AO14+HLOOKUP(1.5,付与日数一覧!$O$3:$W$8,2+$F14,1),
                                     IF(SUM(AU14,AV14)&lt;AW14,
                                         0,
                                         SUM(AU14,AV14)-AW14))),
               IF(AND(基本情報!$C$3="一斉",基本情報!$C$7="-",EDATE($G14,6)&lt;DATE(YEAR(EDATE($G14,6)),MONTH(基本情報!$C$4),DAY(基本情報!$C$4)),
                      AND(ISERROR(MATCH(AU$1,$BQ$1:$CN$1,0))=FALSE,
                        OR(INDEX($BQ$1:$CN14,ROW(),MATCH(AU$1,$BQ$1:$CN$1,0))=2,INDEX($BQ$1:$CN14,ROW(),MATCH(AU$1,$BQ$1:$CN$1,0))=3,INDEX($BQ$1:$CN14,ROW(),MATCH(AU$1,$BQ$1:$CN$1,0))=4))),
                   AT14,
                   AU14),
               IF(基本情報!$C$10=TRUE,
                   IF(AU14&lt;AW14,0,AU14-AW14),
                   IF(AND(基本情報!$C$3="一斉",基本情報!$C$7="-",EDATE($G14,6)&lt;DATE(YEAR(EDATE($G14,6)),MONTH(基本情報!$C$4),DAY(基本情報!$C$4)),
                       EDATE($G14,6)&lt;=$AI14,$AI14&lt;DATE(YEAR(EDATE($G14,6)),MONTH(基本情報!$C$4),DAY(基本情報!$C$4)),AU$1=YEAR(EDATE($G14,6))),
                           $AJ14-$AO14+HLOOKUP(1.5,付与日数一覧!$O$3:$W$8,2+$F14,1),
                           IF(SUM(AU14,AV14)&lt;AW14,
                               0,
                               SUM(AU14,AV14)-AW14))))))</f>
        <v>11</v>
      </c>
      <c r="AY14" s="19">
        <f>IF(OR(IF(ISERROR(INDEX($BQ$1:$CM14,ROW(),MATCH(IF(INDEX($BQ$1:$CM14,ROW(),MATCH(AY$1,$BQ$1:$CM$1,0)+1)&gt;DATE(AY$1,12,IF(基本情報!$C$12="末",31,基本情報!$C$12)),AY$1-1,AY$1),$BQ$1:$CM$1,0))),
                  0,
                  INDEX($BQ$1:$CM14,ROW(),MATCH(IF(INDEX($BQ$1:$CM14,ROW(),MATCH(AY$1,$BQ$1:$CM$1,0)+1)&gt;DATE(AY$1,12,IF(基本情報!$C$12="末",31,基本情報!$C$12)),AY$1-1,AY$1),$BQ$1:$CM$1,0)))=1,
              INDEX($BQ$1:$CM14,ROW(),MATCH(AY$1,$BQ$1:$CM$1,0))=3,
              INDEX($BQ$1:$CM14,ROW(),MATCH(AY$1,$BQ$1:$CM$1,0))=4),
     0,
     IF(AND($V14&lt;&gt;3,$V14&lt;&gt;6,$V14&lt;&gt;7,
         AY$1 =YEAR($G14),
         AND(基本情報!$C$3="一斉",$G14&lt;=DATE(AY$1,MONTH(基本情報!$C$4),DAY(基本情報!$C$4)),
                                                                   DATE(AY$1,MONTH(基本情報!$C$4),DAY(基本情報!$C$4))&lt;DATE(YEAR($G14),MONTH($G14)+6,DAY($G14)))),
       HLOOKUP(IF(AY$1=YEAR(DATE(YEAR($G14),MONTH($G14)+6,DAY($G14))),0.5,0)
                            -IF(基本情報!$C$12="末",
                                0,
                                IF(AND(基本情報!$C$3="一斉",EDATE($G14,6)=DATE(AY$1,MONTH(EDATE($G14,6)),DAY(EDATE($G14,6))),MONTH(EDATE($G14,6))=12,DAY(EDATE($G14,6))&gt;IF(基本情報!$C$12="末",DAY(EDATE($G14,6)),基本情報!$C$12)),1,0)),
         付与日数一覧!$O$3:$W$8,2+$F14,1),
       HLOOKUP(IF(AND($V14&lt;&gt;3,$V14&lt;&gt;6,$V14&lt;&gt;7,AY$1&lt;YEAR(DATE(YEAR($G14),MONTH($G14)+6,DAY($G14)))),
                              0,
                              IF(AND(基本情報!$C$3="一斉",
                                     OR(AND(基本情報!$C$7="-",DATE(AY$1,MONTH(基本情報!$C$4),DAY(基本情報!$C$4))&lt;$G14),
                                       AND(基本情報!$C$7&lt;&gt;"-",基本情報!$C$7&gt;0,DATE(AY$1,MONTH($J14),DAY($J14))&lt;$G14)),
                                     AND(MONTH(EDATE($G14,6))=12,DAY(EDATE($G14,6))&gt;IF(基本情報!$C$12="末",DAY(EOMONTH(EDATE($G14,6),0)),基本情報!$C$12))=FALSE)=TRUE,
                                  IF(AND(基本情報!$C$3="一斉",基本情報!$C$7="-",DATE(AY$1,MONTH(基本情報!$C$4),DAY(基本情報!$C$4))&lt;$G14),0.5,0),
                                  IF(基本情報!$C$3="法定",
                                      IF($H14&gt;=10,
                                          IF($G14&gt;DATE(AY$1,MONTH($J14),DAY($J14)),0,DATEDIF($G14,DATE(AY$1,MONTH($J14),DAY($J14)),"m")/12+0.5),
                                          DATEDIF($G14,DATE(AY$1,MONTH($J14),DAY($J14)),"m")/12)
                                        -IF($K14&lt;MONTH($J14),1,0),
                                      IF(AND(基本情報!$C$7&lt;&gt;"-",基本情報!$C$7&gt;0)=TRUE,
                                          IF(DATE(AY$1,MONTH($J14),DAY($J14))&lt;$G14,0,DATEDIF($G14,DATE(AY$1,MONTH($J14),DAY($J14)),"m")/12+0.5),
                                          IF(DATE(YEAR($G14),MONTH($G14)+6,DAY($G14))&gt;=DATE(AY$1,MONTH(基本情報!$C$4),DAY(基本情報!$C$4)),
                                              DATEDIF($G14,IF($G14&lt;DATE(AY$1,MONTH($J14),DAY($J14)),DATE(AY$1,MONTH($J14),DAY($J14)),DATE(AY$1+1,MONTH($J14),DAY($J14))),"m")/12
                                                +IF(DATE(YEAR($G14),MONTH($G14)+6,DAY($G14))&lt;DATE(AY$1,MONTH(基本情報!$C$4),DAY(基本情報!$C$4)),1.5,0.5),
                                              DATEDIF($G14,DATE(AY$1,MONTH(基本情報!$C$4),DAY(基本情報!$C$4)),"m")/12
                                                +IF(DATE(YEAR($G14),MONTH($G14)+6,DAY($G14))
                                                  =DATE(YEAR(DATE(YEAR($G14),MONTH($G14)+6,DAY($G14))),MONTH(基本情報!$C$4),DAY(基本情報!$C$4)),0,1)))
                                        -IF(基本情報!$C$12="末",
                                               0,
                                               IF(AND(EDATE($G14,6)=DATE(AY$1,MONTH(EDATE($G14,6)),DAY(EDATE($G14,6))),MONTH(EDATE($G14,6))=12,DAY(EDATE($G14,6))&gt;基本情報!$C$12),1,0))))),
         付与日数一覧!$O$3:$W$8,2+$F14,1)))
  +IF(OR(INDEX($BQ$1:$CM14,ROW(),MATCH(AY$1,$BQ$1:$CM$1,0))=2,INDEX($BQ$1:$CM14,ROW(),MATCH(AY$1,$BQ$1:$CM$1,0))=4),0,IF(基本情報!$C$3="一斉",
      IF(AND(基本情報!$C$7&lt;&gt;"-",基本情報!$C$7&gt;0)=FALSE,
          IF(OR(AY$1=YEAR(DATE(YEAR($G14),MONTH($G14)+6,DAY($G14))),
                 IF(基本情報!$C$12="末",
                     FALSE,
                     AY$1=IF(DATE(YEAR($G14),MONTH($G14)+6,DAY($G14))&gt;DATE(YEAR(DATE(YEAR($G14),MONTH($G14)+6,DAY($G14))),12,基本情報!$C$12),
                                  YEAR(DATE(YEAR($G14),MONTH($G14)+6,DAY($G14)))+1,
                                  YEAR(DATE(YEAR($G14),MONTH($G14)+6,DAY($G14)))))),
              IF(DATE(AY$1,MONTH(基本情報!$C$4),DAY(基本情報!$C$4))&gt;DATE(YEAR($G14),MONTH($G14)+6,DAY($G14)),
                  HLOOKUP(0.5,付与日数一覧!$O$3:$W$8,2+$F14,1),
                  0),
              0),
          0),
      0))</f>
        <v>12</v>
      </c>
      <c r="AZ14" s="19">
        <f ca="1">IF(AY$1=$AN14,$AP14,IF(AY$1=有給管理簿!$AH$1,0,AX14) )</f>
        <v>11</v>
      </c>
      <c r="BA14" s="19">
        <f ca="1">IF(ISERROR(MATCH($A14,有給管理簿!$A:$A,0)),
    0,
    SUMIFS(INDIRECT("有給管理簿!R" &amp; MATCH($A14,有給管理簿!$A:$A,0) &amp; "C35:R" &amp; MATCH($A14,有給管理簿!$A:$A,0) &amp; "C2239",0),
      有給管理簿!$AI$11:$CHC$11,"&gt;="&amp;IF(OR(AND($V14&lt;&gt;3,$V14&lt;&gt;6,$V14&lt;&gt;7,
                                                                                MONTH(DATE(YEAR($G14),MONTH($G14)+6,DAY($G14)))&lt;=MONTH($Z14),
                                                                                DATE(AY$1,MONTH($Z14),DAY($Z14))&lt;DATE(YEAR($G14),MONTH($G14)+6,DAY($G14))),
                                                                          AND($V14&lt;&gt;3,$V14&lt;&gt;6,$V14&lt;&gt;7,
                                                                            AY$1=YEAR(DATE(YEAR($G14),MONTH($G14)+6,DAY($G14))),
                                                                            DATE(AY$1,MONTH($Z14),DAY($Z14))&gt;DATE(YEAR($G14),MONTH($G14)+6,DAY($G14)))),
                                                                       DATE(YEAR($G14),MONTH($G14)+6,DAY($G14)),
                                                                       IF(AND($V14&lt;&gt;3,$V14&lt;&gt;6,$V14&lt;&gt;7,
                                                                              DATE(YEAR($G14),MONTH($G14)+6,DAY($G14))&gt;=DATE(AY$1,MONTH($Z14),DAY($Z14))),
                                                                           DATE(YEAR($G14),MONTH($G14)+6,DAY($G14)),
                                                                           DATE(AY$1,MONTH($Z14),DAY($Z14)))),
      有給管理簿!$AI$11:$CHC$11,"&lt;="&amp;IF(DATE(AY$1+1,MONTH($Z14),DAY($Z14))-1&gt;EOMONTH(DATE(有給管理簿!$E$10,有給管理簿!$F$10,1),0),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DATE(AY$1+1,MONTH($Z14),DAY($Z14))-1)))</f>
        <v>0</v>
      </c>
      <c r="BB14" s="19">
        <f>IF(AY$1+2=$AN14,
       $AK14,
       IF(AY$1+1=$AN14,
           $AP14,
           IF(AY14&lt;IF(基本情報!$C$10=TRUE,
                                 IF(AY14&lt;BA14,0,AY14-BA14),
                                 IF(AND(基本情報!$C$3="一斉",基本情報!$C$7="-",EDATE($G14,6)&lt;DATE(YEAR(EDATE($G14,6)),MONTH(基本情報!$C$4),DAY(基本情報!$C$4)),
                                       EDATE($G14,6)&lt;=$AI14,$AI14&lt;DATE(YEAR(EDATE($G14,6)),MONTH(基本情報!$C$4),DAY(基本情報!$C$4)),AY$1=YEAR(EDATE($G14,6))),
                                     $AJ14-$AO14+HLOOKUP(1.5,付与日数一覧!$O$3:$W$8,2+$F14,1),
                                     IF(SUM(AY14,AZ14)&lt;BA14,
                                         0,
                                         SUM(AY14,AZ14)-BA14))),
               IF(AND(基本情報!$C$3="一斉",基本情報!$C$7="-",EDATE($G14,6)&lt;DATE(YEAR(EDATE($G14,6)),MONTH(基本情報!$C$4),DAY(基本情報!$C$4)),
                      AND(ISERROR(MATCH(AY$1,$BQ$1:$CN$1,0))=FALSE,
                        OR(INDEX($BQ$1:$CN14,ROW(),MATCH(AY$1,$BQ$1:$CN$1,0))=2,INDEX($BQ$1:$CN14,ROW(),MATCH(AY$1,$BQ$1:$CN$1,0))=3,INDEX($BQ$1:$CN14,ROW(),MATCH(AY$1,$BQ$1:$CN$1,0))=4))),
                   AX14,
                   AY14),
               IF(基本情報!$C$10=TRUE,
                   IF(AY14&lt;BA14,0,AY14-BA14),
                   IF(AND(基本情報!$C$3="一斉",基本情報!$C$7="-",EDATE($G14,6)&lt;DATE(YEAR(EDATE($G14,6)),MONTH(基本情報!$C$4),DAY(基本情報!$C$4)),
                       EDATE($G14,6)&lt;=$AI14,$AI14&lt;DATE(YEAR(EDATE($G14,6)),MONTH(基本情報!$C$4),DAY(基本情報!$C$4)),AY$1=YEAR(EDATE($G14,6))),
                           $AJ14-$AO14+HLOOKUP(1.5,付与日数一覧!$O$3:$W$8,2+$F14,1),
                           IF(SUM(AY14,AZ14)&lt;BA14,
                               0,
                               SUM(AY14,AZ14)-BA14))))))</f>
        <v>0</v>
      </c>
      <c r="BC14" s="19">
        <f>IF(OR(IF(ISERROR(INDEX($BQ$1:$CM14,ROW(),MATCH(IF(INDEX($BQ$1:$CM14,ROW(),MATCH(BC$1,$BQ$1:$CM$1,0)+1)&gt;DATE(BC$1,12,IF(基本情報!$C$12="末",31,基本情報!$C$12)),BC$1-1,BC$1),$BQ$1:$CM$1,0))),
                  0,
                  INDEX($BQ$1:$CM14,ROW(),MATCH(IF(INDEX($BQ$1:$CM14,ROW(),MATCH(BC$1,$BQ$1:$CM$1,0)+1)&gt;DATE(BC$1,12,IF(基本情報!$C$12="末",31,基本情報!$C$12)),BC$1-1,BC$1),$BQ$1:$CM$1,0)))=1,
              INDEX($BQ$1:$CM14,ROW(),MATCH(BC$1,$BQ$1:$CM$1,0))=3,
              INDEX($BQ$1:$CM14,ROW(),MATCH(BC$1,$BQ$1:$CM$1,0))=4),
     0,
     IF(AND($V14&lt;&gt;3,$V14&lt;&gt;6,$V14&lt;&gt;7,
         BC$1 =YEAR($G14),
         AND(基本情報!$C$3="一斉",$G14&lt;=DATE(BC$1,MONTH(基本情報!$C$4),DAY(基本情報!$C$4)),
                                                                   DATE(BC$1,MONTH(基本情報!$C$4),DAY(基本情報!$C$4))&lt;DATE(YEAR($G14),MONTH($G14)+6,DAY($G14)))),
       HLOOKUP(IF(BC$1=YEAR(DATE(YEAR($G14),MONTH($G14)+6,DAY($G14))),0.5,0)
                            -IF(基本情報!$C$12="末",
                                0,
                                IF(AND(基本情報!$C$3="一斉",EDATE($G14,6)=DATE(BC$1,MONTH(EDATE($G14,6)),DAY(EDATE($G14,6))),MONTH(EDATE($G14,6))=12,DAY(EDATE($G14,6))&gt;IF(基本情報!$C$12="末",DAY(EDATE($G14,6)),基本情報!$C$12)),1,0)),
         付与日数一覧!$O$3:$W$8,2+$F14,1),
       HLOOKUP(IF(AND($V14&lt;&gt;3,$V14&lt;&gt;6,$V14&lt;&gt;7,BC$1&lt;YEAR(DATE(YEAR($G14),MONTH($G14)+6,DAY($G14)))),
                              0,
                              IF(AND(基本情報!$C$3="一斉",
                                     OR(AND(基本情報!$C$7="-",DATE(BC$1,MONTH(基本情報!$C$4),DAY(基本情報!$C$4))&lt;$G14),
                                       AND(基本情報!$C$7&lt;&gt;"-",基本情報!$C$7&gt;0,DATE(BC$1,MONTH($J14),DAY($J14))&lt;$G14)),
                                     AND(MONTH(EDATE($G14,6))=12,DAY(EDATE($G14,6))&gt;IF(基本情報!$C$12="末",DAY(EOMONTH(EDATE($G14,6),0)),基本情報!$C$12))=FALSE)=TRUE,
                                  IF(AND(基本情報!$C$3="一斉",基本情報!$C$7="-",DATE(BC$1,MONTH(基本情報!$C$4),DAY(基本情報!$C$4))&lt;$G14),0.5,0),
                                  IF(基本情報!$C$3="法定",
                                      IF($H14&gt;=10,
                                          IF($G14&gt;DATE(BC$1,MONTH($J14),DAY($J14)),0,DATEDIF($G14,DATE(BC$1,MONTH($J14),DAY($J14)),"m")/12+0.5),
                                          DATEDIF($G14,DATE(BC$1,MONTH($J14),DAY($J14)),"m")/12)
                                        -IF($K14&lt;MONTH($J14),1,0),
                                      IF(AND(基本情報!$C$7&lt;&gt;"-",基本情報!$C$7&gt;0)=TRUE,
                                          IF(DATE(BC$1,MONTH($J14),DAY($J14))&lt;$G14,0,DATEDIF($G14,DATE(BC$1,MONTH($J14),DAY($J14)),"m")/12+0.5),
                                          IF(DATE(YEAR($G14),MONTH($G14)+6,DAY($G14))&gt;=DATE(BC$1,MONTH(基本情報!$C$4),DAY(基本情報!$C$4)),
                                              DATEDIF($G14,IF($G14&lt;DATE(BC$1,MONTH($J14),DAY($J14)),DATE(BC$1,MONTH($J14),DAY($J14)),DATE(BC$1+1,MONTH($J14),DAY($J14))),"m")/12
                                                +IF(DATE(YEAR($G14),MONTH($G14)+6,DAY($G14))&lt;DATE(BC$1,MONTH(基本情報!$C$4),DAY(基本情報!$C$4)),1.5,0.5),
                                              DATEDIF($G14,DATE(BC$1,MONTH(基本情報!$C$4),DAY(基本情報!$C$4)),"m")/12
                                                +IF(DATE(YEAR($G14),MONTH($G14)+6,DAY($G14))
                                                  =DATE(YEAR(DATE(YEAR($G14),MONTH($G14)+6,DAY($G14))),MONTH(基本情報!$C$4),DAY(基本情報!$C$4)),0,1)))
                                        -IF(基本情報!$C$12="末",
                                               0,
                                               IF(AND(EDATE($G14,6)=DATE(BC$1,MONTH(EDATE($G14,6)),DAY(EDATE($G14,6))),MONTH(EDATE($G14,6))=12,DAY(EDATE($G14,6))&gt;基本情報!$C$12),1,0))))),
         付与日数一覧!$O$3:$W$8,2+$F14,1)))
  +IF(OR(INDEX($BQ$1:$CM14,ROW(),MATCH(BC$1,$BQ$1:$CM$1,0))=2,INDEX($BQ$1:$CM14,ROW(),MATCH(BC$1,$BQ$1:$CM$1,0))=4),0,IF(基本情報!$C$3="一斉",
      IF(AND(基本情報!$C$7&lt;&gt;"-",基本情報!$C$7&gt;0)=FALSE,
          IF(OR(BC$1=YEAR(DATE(YEAR($G14),MONTH($G14)+6,DAY($G14))),
                 IF(基本情報!$C$12="末",
                     FALSE,
                     BC$1=IF(DATE(YEAR($G14),MONTH($G14)+6,DAY($G14))&gt;DATE(YEAR(DATE(YEAR($G14),MONTH($G14)+6,DAY($G14))),12,基本情報!$C$12),
                                  YEAR(DATE(YEAR($G14),MONTH($G14)+6,DAY($G14)))+1,
                                  YEAR(DATE(YEAR($G14),MONTH($G14)+6,DAY($G14)))))),
              IF(DATE(BC$1,MONTH(基本情報!$C$4),DAY(基本情報!$C$4))&gt;DATE(YEAR($G14),MONTH($G14)+6,DAY($G14)),
                  HLOOKUP(0.5,付与日数一覧!$O$3:$W$8,2+$F14,1),
                  0),
              0),
          0),
      0))</f>
        <v>14</v>
      </c>
      <c r="BD14" s="19">
        <f>IF(BC$1=$AN14,$AP14,IF(BC$1=有給管理簿!$AH$1,0,BB14) )</f>
        <v>0</v>
      </c>
      <c r="BE14" s="19">
        <f ca="1">IF(ISERROR(MATCH($A14,有給管理簿!$A:$A,0)),
    0,
    SUMIFS(INDIRECT("有給管理簿!R" &amp; MATCH($A14,有給管理簿!$A:$A,0) &amp; "C35:R" &amp; MATCH($A14,有給管理簿!$A:$A,0) &amp; "C2239",0),
      有給管理簿!$AI$11:$CHC$11,"&gt;="&amp;IF(OR(AND($V14&lt;&gt;3,$V14&lt;&gt;6,$V14&lt;&gt;7,
                                                                                MONTH(DATE(YEAR($G14),MONTH($G14)+6,DAY($G14)))&lt;=MONTH($Z14),
                                                                                DATE(BC$1,MONTH($Z14),DAY($Z14))&lt;DATE(YEAR($G14),MONTH($G14)+6,DAY($G14))),
                                                                          AND($V14&lt;&gt;3,$V14&lt;&gt;6,$V14&lt;&gt;7,
                                                                            BC$1=YEAR(DATE(YEAR($G14),MONTH($G14)+6,DAY($G14))),
                                                                            DATE(BC$1,MONTH($Z14),DAY($Z14))&gt;DATE(YEAR($G14),MONTH($G14)+6,DAY($G14)))),
                                                                       DATE(YEAR($G14),MONTH($G14)+6,DAY($G14)),
                                                                       IF(AND($V14&lt;&gt;3,$V14&lt;&gt;6,$V14&lt;&gt;7,
                                                                              DATE(YEAR($G14),MONTH($G14)+6,DAY($G14))&gt;=DATE(BC$1,MONTH($Z14),DAY($Z14))),
                                                                           DATE(YEAR($G14),MONTH($G14)+6,DAY($G14)),
                                                                           DATE(BC$1,MONTH($Z14),DAY($Z14)))),
      有給管理簿!$AI$11:$CHC$11,"&lt;="&amp;IF(DATE(BC$1+1,MONTH($Z14),DAY($Z14))-1&gt;EOMONTH(DATE(有給管理簿!$E$10,有給管理簿!$F$10,1),0),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DATE(BC$1+1,MONTH($Z14),DAY($Z14))-1)))</f>
        <v>0</v>
      </c>
      <c r="BF14" s="19">
        <f ca="1">IF(BC$1+2=$AN14,
       $AK14,
       IF(BC$1+1=$AN14,
           $AP14,
           IF(BC14&lt;IF(基本情報!$C$10=TRUE,
                                 IF(BC14&lt;BE14,0,BC14-BE14),
                                 IF(AND(基本情報!$C$3="一斉",基本情報!$C$7="-",EDATE($G14,6)&lt;DATE(YEAR(EDATE($G14,6)),MONTH(基本情報!$C$4),DAY(基本情報!$C$4)),
                                       EDATE($G14,6)&lt;=$AI14,$AI14&lt;DATE(YEAR(EDATE($G14,6)),MONTH(基本情報!$C$4),DAY(基本情報!$C$4)),BC$1=YEAR(EDATE($G14,6))),
                                     $AJ14-$AO14+HLOOKUP(1.5,付与日数一覧!$O$3:$W$8,2+$F14,1),
                                     IF(SUM(BC14,BD14)&lt;BE14,
                                         0,
                                         SUM(BC14,BD14)-BE14))),
               IF(AND(基本情報!$C$3="一斉",基本情報!$C$7="-",EDATE($G14,6)&lt;DATE(YEAR(EDATE($G14,6)),MONTH(基本情報!$C$4),DAY(基本情報!$C$4)),
                      AND(ISERROR(MATCH(BC$1,$BQ$1:$CN$1,0))=FALSE,
                        OR(INDEX($BQ$1:$CN14,ROW(),MATCH(BC$1,$BQ$1:$CN$1,0))=2,INDEX($BQ$1:$CN14,ROW(),MATCH(BC$1,$BQ$1:$CN$1,0))=3,INDEX($BQ$1:$CN14,ROW(),MATCH(BC$1,$BQ$1:$CN$1,0))=4))),
                   BB14,
                   BC14),
               IF(基本情報!$C$10=TRUE,
                   IF(BC14&lt;BE14,0,BC14-BE14),
                   IF(AND(基本情報!$C$3="一斉",基本情報!$C$7="-",EDATE($G14,6)&lt;DATE(YEAR(EDATE($G14,6)),MONTH(基本情報!$C$4),DAY(基本情報!$C$4)),
                       EDATE($G14,6)&lt;=$AI14,$AI14&lt;DATE(YEAR(EDATE($G14,6)),MONTH(基本情報!$C$4),DAY(基本情報!$C$4)),BC$1=YEAR(EDATE($G14,6))),
                           $AJ14-$AO14+HLOOKUP(1.5,付与日数一覧!$O$3:$W$8,2+$F14,1),
                           IF(SUM(BC14,BD14)&lt;BE14,
                               0,
                               SUM(BC14,BD14)-BE14))))))</f>
        <v>0</v>
      </c>
      <c r="BG14" s="19">
        <f>IF(OR(IF(ISERROR(INDEX($BQ$1:$CM14,ROW(),MATCH(IF(INDEX($BQ$1:$CM14,ROW(),MATCH(BG$1,$BQ$1:$CM$1,0)+1)&gt;DATE(BG$1,12,IF(基本情報!$C$12="末",31,基本情報!$C$12)),BG$1-1,BG$1),$BQ$1:$CM$1,0))),
                  0,
                  INDEX($BQ$1:$CM14,ROW(),MATCH(IF(INDEX($BQ$1:$CM14,ROW(),MATCH(BG$1,$BQ$1:$CM$1,0)+1)&gt;DATE(BG$1,12,IF(基本情報!$C$12="末",31,基本情報!$C$12)),BG$1-1,BG$1),$BQ$1:$CM$1,0)))=1,
              INDEX($BQ$1:$CM14,ROW(),MATCH(BG$1,$BQ$1:$CM$1,0))=3,
              INDEX($BQ$1:$CM14,ROW(),MATCH(BG$1,$BQ$1:$CM$1,0))=4),
     0,
     IF(AND($V14&lt;&gt;3,$V14&lt;&gt;6,$V14&lt;&gt;7,
         BG$1 =YEAR($G14),
         AND(基本情報!$C$3="一斉",$G14&lt;=DATE(BG$1,MONTH(基本情報!$C$4),DAY(基本情報!$C$4)),
                                                                   DATE(BG$1,MONTH(基本情報!$C$4),DAY(基本情報!$C$4))&lt;DATE(YEAR($G14),MONTH($G14)+6,DAY($G14)))),
       HLOOKUP(IF(BG$1=YEAR(DATE(YEAR($G14),MONTH($G14)+6,DAY($G14))),0.5,0)
                            -IF(基本情報!$C$12="末",
                                0,
                                IF(AND(基本情報!$C$3="一斉",EDATE($G14,6)=DATE(BG$1,MONTH(EDATE($G14,6)),DAY(EDATE($G14,6))),MONTH(EDATE($G14,6))=12,DAY(EDATE($G14,6))&gt;IF(基本情報!$C$12="末",DAY(EDATE($G14,6)),基本情報!$C$12)),1,0)),
         付与日数一覧!$O$3:$W$8,2+$F14,1),
       HLOOKUP(IF(AND($V14&lt;&gt;3,$V14&lt;&gt;6,$V14&lt;&gt;7,BG$1&lt;YEAR(DATE(YEAR($G14),MONTH($G14)+6,DAY($G14)))),
                              0,
                              IF(AND(基本情報!$C$3="一斉",
                                     OR(AND(基本情報!$C$7="-",DATE(BG$1,MONTH(基本情報!$C$4),DAY(基本情報!$C$4))&lt;$G14),
                                       AND(基本情報!$C$7&lt;&gt;"-",基本情報!$C$7&gt;0,DATE(BG$1,MONTH($J14),DAY($J14))&lt;$G14)),
                                     AND(MONTH(EDATE($G14,6))=12,DAY(EDATE($G14,6))&gt;IF(基本情報!$C$12="末",DAY(EOMONTH(EDATE($G14,6),0)),基本情報!$C$12))=FALSE)=TRUE,
                                  IF(AND(基本情報!$C$3="一斉",基本情報!$C$7="-",DATE(BG$1,MONTH(基本情報!$C$4),DAY(基本情報!$C$4))&lt;$G14),0.5,0),
                                  IF(基本情報!$C$3="法定",
                                      IF($H14&gt;=10,
                                          IF($G14&gt;DATE(BG$1,MONTH($J14),DAY($J14)),0,DATEDIF($G14,DATE(BG$1,MONTH($J14),DAY($J14)),"m")/12+0.5),
                                          DATEDIF($G14,DATE(BG$1,MONTH($J14),DAY($J14)),"m")/12)
                                        -IF($K14&lt;MONTH($J14),1,0),
                                      IF(AND(基本情報!$C$7&lt;&gt;"-",基本情報!$C$7&gt;0)=TRUE,
                                          IF(DATE(BG$1,MONTH($J14),DAY($J14))&lt;$G14,0,DATEDIF($G14,DATE(BG$1,MONTH($J14),DAY($J14)),"m")/12+0.5),
                                          IF(DATE(YEAR($G14),MONTH($G14)+6,DAY($G14))&gt;=DATE(BG$1,MONTH(基本情報!$C$4),DAY(基本情報!$C$4)),
                                              DATEDIF($G14,IF($G14&lt;DATE(BG$1,MONTH($J14),DAY($J14)),DATE(BG$1,MONTH($J14),DAY($J14)),DATE(BG$1+1,MONTH($J14),DAY($J14))),"m")/12
                                                +IF(DATE(YEAR($G14),MONTH($G14)+6,DAY($G14))&lt;DATE(BG$1,MONTH(基本情報!$C$4),DAY(基本情報!$C$4)),1.5,0.5),
                                              DATEDIF($G14,DATE(BG$1,MONTH(基本情報!$C$4),DAY(基本情報!$C$4)),"m")/12
                                                +IF(DATE(YEAR($G14),MONTH($G14)+6,DAY($G14))
                                                  =DATE(YEAR(DATE(YEAR($G14),MONTH($G14)+6,DAY($G14))),MONTH(基本情報!$C$4),DAY(基本情報!$C$4)),0,1)))
                                        -IF(基本情報!$C$12="末",
                                               0,
                                               IF(AND(EDATE($G14,6)=DATE(BG$1,MONTH(EDATE($G14,6)),DAY(EDATE($G14,6))),MONTH(EDATE($G14,6))=12,DAY(EDATE($G14,6))&gt;基本情報!$C$12),1,0))))),
         付与日数一覧!$O$3:$W$8,2+$F14,1)))
  +IF(OR(INDEX($BQ$1:$CM14,ROW(),MATCH(BG$1,$BQ$1:$CM$1,0))=2,INDEX($BQ$1:$CM14,ROW(),MATCH(BG$1,$BQ$1:$CM$1,0))=4),0,IF(基本情報!$C$3="一斉",
      IF(AND(基本情報!$C$7&lt;&gt;"-",基本情報!$C$7&gt;0)=FALSE,
          IF(OR(BG$1=YEAR(DATE(YEAR($G14),MONTH($G14)+6,DAY($G14))),
                 IF(基本情報!$C$12="末",
                     FALSE,
                     BG$1=IF(DATE(YEAR($G14),MONTH($G14)+6,DAY($G14))&gt;DATE(YEAR(DATE(YEAR($G14),MONTH($G14)+6,DAY($G14))),12,基本情報!$C$12),
                                  YEAR(DATE(YEAR($G14),MONTH($G14)+6,DAY($G14)))+1,
                                  YEAR(DATE(YEAR($G14),MONTH($G14)+6,DAY($G14)))))),
              IF(DATE(BG$1,MONTH(基本情報!$C$4),DAY(基本情報!$C$4))&gt;DATE(YEAR($G14),MONTH($G14)+6,DAY($G14)),
                  HLOOKUP(0.5,付与日数一覧!$O$3:$W$8,2+$F14,1),
                  0),
              0),
          0),
      0))</f>
        <v>16</v>
      </c>
      <c r="BH14" s="19">
        <f ca="1">IF(BG$1=$AN14,$AP14,IF(BG$1=有給管理簿!$AH$1,0,BF14) )</f>
        <v>0</v>
      </c>
      <c r="BI14" s="19">
        <f ca="1">IF(ISERROR(MATCH($A14,有給管理簿!$A:$A,0)),
    0,
    SUMIFS(INDIRECT("有給管理簿!R" &amp; MATCH($A14,有給管理簿!$A:$A,0) &amp; "C35:R" &amp; MATCH($A14,有給管理簿!$A:$A,0) &amp; "C2239",0),
      有給管理簿!$AI$11:$CHC$11,"&gt;="&amp;IF(OR(AND($V14&lt;&gt;3,$V14&lt;&gt;6,$V14&lt;&gt;7,
                                                                                MONTH(DATE(YEAR($G14),MONTH($G14)+6,DAY($G14)))&lt;=MONTH($Z14),
                                                                                DATE(BG$1,MONTH($Z14),DAY($Z14))&lt;DATE(YEAR($G14),MONTH($G14)+6,DAY($G14))),
                                                                          AND($V14&lt;&gt;3,$V14&lt;&gt;6,$V14&lt;&gt;7,
                                                                            BG$1=YEAR(DATE(YEAR($G14),MONTH($G14)+6,DAY($G14))),
                                                                            DATE(BG$1,MONTH($Z14),DAY($Z14))&gt;DATE(YEAR($G14),MONTH($G14)+6,DAY($G14)))),
                                                                       DATE(YEAR($G14),MONTH($G14)+6,DAY($G14)),
                                                                       IF(AND($V14&lt;&gt;3,$V14&lt;&gt;6,$V14&lt;&gt;7,
                                                                              DATE(YEAR($G14),MONTH($G14)+6,DAY($G14))&gt;=DATE(BG$1,MONTH($Z14),DAY($Z14))),
                                                                           DATE(YEAR($G14),MONTH($G14)+6,DAY($G14)),
                                                                           DATE(BG$1,MONTH($Z14),DAY($Z14)))),
      有給管理簿!$AI$11:$CHC$11,"&lt;="&amp;IF(DATE(BG$1+1,MONTH($Z14),DAY($Z14))-1&gt;EOMONTH(DATE(有給管理簿!$E$10,有給管理簿!$F$10,1),0),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DATE(BG$1+1,MONTH($Z14),DAY($Z14))-1)))</f>
        <v>5</v>
      </c>
      <c r="BJ14" s="19">
        <f ca="1">IF(BG$1+2=$AN14,
       $AK14,
       IF(BG$1+1=$AN14,
           $AP14,
           IF(BG14&lt;IF(基本情報!$C$10=TRUE,
                                 IF(BG14&lt;BI14,0,BG14-BI14),
                                 IF(AND(基本情報!$C$3="一斉",基本情報!$C$7="-",EDATE($G14,6)&lt;DATE(YEAR(EDATE($G14,6)),MONTH(基本情報!$C$4),DAY(基本情報!$C$4)),
                                       EDATE($G14,6)&lt;=$AI14,$AI14&lt;DATE(YEAR(EDATE($G14,6)),MONTH(基本情報!$C$4),DAY(基本情報!$C$4)),BG$1=YEAR(EDATE($G14,6))),
                                     $AJ14-$AO14+HLOOKUP(1.5,付与日数一覧!$O$3:$W$8,2+$F14,1),
                                     IF(SUM(BG14,BH14)&lt;BI14,
                                         0,
                                         SUM(BG14,BH14)-BI14))),
               IF(AND(基本情報!$C$3="一斉",基本情報!$C$7="-",EDATE($G14,6)&lt;DATE(YEAR(EDATE($G14,6)),MONTH(基本情報!$C$4),DAY(基本情報!$C$4)),
                      AND(ISERROR(MATCH(BG$1,$BQ$1:$CN$1,0))=FALSE,
                        OR(INDEX($BQ$1:$CN14,ROW(),MATCH(BG$1,$BQ$1:$CN$1,0))=2,INDEX($BQ$1:$CN14,ROW(),MATCH(BG$1,$BQ$1:$CN$1,0))=3,INDEX($BQ$1:$CN14,ROW(),MATCH(BG$1,$BQ$1:$CN$1,0))=4))),
                   BF14,
                   BG14),
               IF(基本情報!$C$10=TRUE,
                   IF(BG14&lt;BI14,0,BG14-BI14),
                   IF(AND(基本情報!$C$3="一斉",基本情報!$C$7="-",EDATE($G14,6)&lt;DATE(YEAR(EDATE($G14,6)),MONTH(基本情報!$C$4),DAY(基本情報!$C$4)),
                       EDATE($G14,6)&lt;=$AI14,$AI14&lt;DATE(YEAR(EDATE($G14,6)),MONTH(基本情報!$C$4),DAY(基本情報!$C$4)),BG$1=YEAR(EDATE($G14,6))),
                           $AJ14-$AO14+HLOOKUP(1.5,付与日数一覧!$O$3:$W$8,2+$F14,1),
                           IF(SUM(BG14,BH14)&lt;BI14,
                               0,
                               SUM(BG14,BH14)-BI14))))))</f>
        <v>11</v>
      </c>
      <c r="BK14" s="19">
        <f>IF(OR(IF(ISERROR(INDEX($BQ$1:$CM14,ROW(),MATCH(IF(INDEX($BQ$1:$CM14,ROW(),MATCH(BK$1,$BQ$1:$CM$1,0)+1)&gt;DATE(BK$1,12,IF(基本情報!$C$12="末",31,基本情報!$C$12)),BK$1-1,BK$1),$BQ$1:$CM$1,0))),
                  0,
                  INDEX($BQ$1:$CM14,ROW(),MATCH(IF(INDEX($BQ$1:$CM14,ROW(),MATCH(BK$1,$BQ$1:$CM$1,0)+1)&gt;DATE(BK$1,12,IF(基本情報!$C$12="末",31,基本情報!$C$12)),BK$1-1,BK$1),$BQ$1:$CM$1,0)))=1,
              INDEX($BQ$1:$CM14,ROW(),MATCH(BK$1,$BQ$1:$CM$1,0))=3,
              INDEX($BQ$1:$CM14,ROW(),MATCH(BK$1,$BQ$1:$CM$1,0))=4),
     0,
     IF(AND($V14&lt;&gt;3,$V14&lt;&gt;6,$V14&lt;&gt;7,
         BK$1 =YEAR($G14),
         AND(基本情報!$C$3="一斉",$G14&lt;=DATE(BK$1,MONTH(基本情報!$C$4),DAY(基本情報!$C$4)),
                                                                   DATE(BK$1,MONTH(基本情報!$C$4),DAY(基本情報!$C$4))&lt;DATE(YEAR($G14),MONTH($G14)+6,DAY($G14)))),
       HLOOKUP(IF(BK$1=YEAR(DATE(YEAR($G14),MONTH($G14)+6,DAY($G14))),0.5,0)
                            -IF(基本情報!$C$12="末",
                                0,
                                IF(AND(基本情報!$C$3="一斉",EDATE($G14,6)=DATE(BK$1,MONTH(EDATE($G14,6)),DAY(EDATE($G14,6))),MONTH(EDATE($G14,6))=12,DAY(EDATE($G14,6))&gt;IF(基本情報!$C$12="末",DAY(EDATE($G14,6)),基本情報!$C$12)),1,0)),
         付与日数一覧!$O$3:$W$8,2+$F14,1),
       HLOOKUP(IF(AND($V14&lt;&gt;3,$V14&lt;&gt;6,$V14&lt;&gt;7,BK$1&lt;YEAR(DATE(YEAR($G14),MONTH($G14)+6,DAY($G14)))),
                              0,
                              IF(AND(基本情報!$C$3="一斉",
                                     OR(AND(基本情報!$C$7="-",DATE(BK$1,MONTH(基本情報!$C$4),DAY(基本情報!$C$4))&lt;$G14),
                                       AND(基本情報!$C$7&lt;&gt;"-",基本情報!$C$7&gt;0,DATE(BK$1,MONTH($J14),DAY($J14))&lt;$G14)),
                                     AND(MONTH(EDATE($G14,6))=12,DAY(EDATE($G14,6))&gt;IF(基本情報!$C$12="末",DAY(EOMONTH(EDATE($G14,6),0)),基本情報!$C$12))=FALSE)=TRUE,
                                  IF(AND(基本情報!$C$3="一斉",基本情報!$C$7="-",DATE(BK$1,MONTH(基本情報!$C$4),DAY(基本情報!$C$4))&lt;$G14),0.5,0),
                                  IF(基本情報!$C$3="法定",
                                      IF($H14&gt;=10,
                                          IF($G14&gt;DATE(BK$1,MONTH($J14),DAY($J14)),0,DATEDIF($G14,DATE(BK$1,MONTH($J14),DAY($J14)),"m")/12+0.5),
                                          DATEDIF($G14,DATE(BK$1,MONTH($J14),DAY($J14)),"m")/12)
                                        -IF($K14&lt;MONTH($J14),1,0),
                                      IF(AND(基本情報!$C$7&lt;&gt;"-",基本情報!$C$7&gt;0)=TRUE,
                                          IF(DATE(BK$1,MONTH($J14),DAY($J14))&lt;$G14,0,DATEDIF($G14,DATE(BK$1,MONTH($J14),DAY($J14)),"m")/12+0.5),
                                          IF(DATE(YEAR($G14),MONTH($G14)+6,DAY($G14))&gt;=DATE(BK$1,MONTH(基本情報!$C$4),DAY(基本情報!$C$4)),
                                              DATEDIF($G14,IF($G14&lt;DATE(BK$1,MONTH($J14),DAY($J14)),DATE(BK$1,MONTH($J14),DAY($J14)),DATE(BK$1+1,MONTH($J14),DAY($J14))),"m")/12
                                                +IF(DATE(YEAR($G14),MONTH($G14)+6,DAY($G14))&lt;DATE(BK$1,MONTH(基本情報!$C$4),DAY(基本情報!$C$4)),1.5,0.5),
                                              DATEDIF($G14,DATE(BK$1,MONTH(基本情報!$C$4),DAY(基本情報!$C$4)),"m")/12
                                                +IF(DATE(YEAR($G14),MONTH($G14)+6,DAY($G14))
                                                  =DATE(YEAR(DATE(YEAR($G14),MONTH($G14)+6,DAY($G14))),MONTH(基本情報!$C$4),DAY(基本情報!$C$4)),0,1)))
                                        -IF(基本情報!$C$12="末",
                                               0,
                                               IF(AND(EDATE($G14,6)=DATE(BK$1,MONTH(EDATE($G14,6)),DAY(EDATE($G14,6))),MONTH(EDATE($G14,6))=12,DAY(EDATE($G14,6))&gt;基本情報!$C$12),1,0))))),
         付与日数一覧!$O$3:$W$8,2+$F14,1)))
  +IF(OR(INDEX($BQ$1:$CM14,ROW(),MATCH(BK$1,$BQ$1:$CM$1,0))=2,INDEX($BQ$1:$CM14,ROW(),MATCH(BK$1,$BQ$1:$CM$1,0))=4),0,IF(基本情報!$C$3="一斉",
      IF(AND(基本情報!$C$7&lt;&gt;"-",基本情報!$C$7&gt;0)=FALSE,
          IF(OR(BK$1=YEAR(DATE(YEAR($G14),MONTH($G14)+6,DAY($G14))),
                 IF(基本情報!$C$12="末",
                     FALSE,
                     BK$1=IF(DATE(YEAR($G14),MONTH($G14)+6,DAY($G14))&gt;DATE(YEAR(DATE(YEAR($G14),MONTH($G14)+6,DAY($G14))),12,基本情報!$C$12),
                                  YEAR(DATE(YEAR($G14),MONTH($G14)+6,DAY($G14)))+1,
                                  YEAR(DATE(YEAR($G14),MONTH($G14)+6,DAY($G14)))))),
              IF(DATE(BK$1,MONTH(基本情報!$C$4),DAY(基本情報!$C$4))&gt;DATE(YEAR($G14),MONTH($G14)+6,DAY($G14)),
                  HLOOKUP(0.5,付与日数一覧!$O$3:$W$8,2+$F14,1),
                  0),
              0),
          0),
      0))</f>
        <v>18</v>
      </c>
      <c r="BL14" s="19">
        <f ca="1">IF(BK$1=$AN14,$AP14,IF(BK$1=有給管理簿!$AH$1,0,BJ14) )</f>
        <v>11</v>
      </c>
      <c r="BM14" s="19">
        <f ca="1">IF(ISERROR(MATCH($A14,有給管理簿!$A:$A,0)),
    0,
    SUMIFS(INDIRECT("有給管理簿!R" &amp; MATCH($A14,有給管理簿!$A:$A,0) &amp; "C35:R" &amp; MATCH($A14,有給管理簿!$A:$A,0) &amp; "C2239",0),
      有給管理簿!$AI$11:$CHC$11,"&gt;="&amp;IF(OR(AND($V14&lt;&gt;3,$V14&lt;&gt;6,$V14&lt;&gt;7,
                                                                                MONTH(DATE(YEAR($G14),MONTH($G14)+6,DAY($G14)))&lt;=MONTH($Z14),
                                                                                DATE(BK$1,MONTH($Z14),DAY($Z14))&lt;DATE(YEAR($G14),MONTH($G14)+6,DAY($G14))),
                                                                          AND($V14&lt;&gt;3,$V14&lt;&gt;6,$V14&lt;&gt;7,
                                                                            BK$1=YEAR(DATE(YEAR($G14),MONTH($G14)+6,DAY($G14))),
                                                                            DATE(BK$1,MONTH($Z14),DAY($Z14))&gt;DATE(YEAR($G14),MONTH($G14)+6,DAY($G14)))),
                                                                       DATE(YEAR($G14),MONTH($G14)+6,DAY($G14)),
                                                                       IF(AND($V14&lt;&gt;3,$V14&lt;&gt;6,$V14&lt;&gt;7,
                                                                              DATE(YEAR($G14),MONTH($G14)+6,DAY($G14))&gt;=DATE(BK$1,MONTH($Z14),DAY($Z14))),
                                                                           DATE(YEAR($G14),MONTH($G14)+6,DAY($G14)),
                                                                           DATE(BK$1,MONTH($Z14),DAY($Z14)))),
      有給管理簿!$AI$11:$CHC$11,"&lt;="&amp;IF(DATE(BK$1+1,MONTH($Z14),DAY($Z14))-1&gt;EOMONTH(DATE(有給管理簿!$E$10,有給管理簿!$F$10,1),0),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DATE(BK$1+1,MONTH($Z14),DAY($Z14))-1)))</f>
        <v>2</v>
      </c>
      <c r="BN14" s="19">
        <f ca="1">IF(BK$1+2=$AN14,
       $AK14,
       IF(BK$1+1=$AN14,
           $AP14,
           IF(BK14&lt;IF(基本情報!$C$10=TRUE,
                                 IF(BK14&lt;BM14,0,BK14-BM14),
                                 IF(AND(基本情報!$C$3="一斉",基本情報!$C$7="-",EDATE($G14,6)&lt;DATE(YEAR(EDATE($G14,6)),MONTH(基本情報!$C$4),DAY(基本情報!$C$4)),
                                       EDATE($G14,6)&lt;=$AI14,$AI14&lt;DATE(YEAR(EDATE($G14,6)),MONTH(基本情報!$C$4),DAY(基本情報!$C$4)),BK$1=YEAR(EDATE($G14,6))),
                                     $AJ14-$AO14+HLOOKUP(1.5,付与日数一覧!$O$3:$W$8,2+$F14,1),
                                     IF(SUM(BK14,BL14)&lt;BM14,
                                         0,
                                         SUM(BK14,BL14)-BM14))),
               IF(AND(基本情報!$C$3="一斉",基本情報!$C$7="-",EDATE($G14,6)&lt;DATE(YEAR(EDATE($G14,6)),MONTH(基本情報!$C$4),DAY(基本情報!$C$4)),
                      AND(ISERROR(MATCH(BK$1,$BQ$1:$CN$1,0))=FALSE,
                        OR(INDEX($BQ$1:$CN14,ROW(),MATCH(BK$1,$BQ$1:$CN$1,0))=2,INDEX($BQ$1:$CN14,ROW(),MATCH(BK$1,$BQ$1:$CN$1,0))=3,INDEX($BQ$1:$CN14,ROW(),MATCH(BK$1,$BQ$1:$CN$1,0))=4))),
                   BJ14,
                   BK14),
               IF(基本情報!$C$10=TRUE,
                   IF(BK14&lt;BM14,0,BK14-BM14),
                   IF(AND(基本情報!$C$3="一斉",基本情報!$C$7="-",EDATE($G14,6)&lt;DATE(YEAR(EDATE($G14,6)),MONTH(基本情報!$C$4),DAY(基本情報!$C$4)),
                       EDATE($G14,6)&lt;=$AI14,$AI14&lt;DATE(YEAR(EDATE($G14,6)),MONTH(基本情報!$C$4),DAY(基本情報!$C$4)),BK$1=YEAR(EDATE($G14,6))),
                           $AJ14-$AO14+HLOOKUP(1.5,付与日数一覧!$O$3:$W$8,2+$F14,1),
                           IF(SUM(BK14,BL14)&lt;BM14,
                               0,
                               SUM(BK14,BL14)-BM14))))))</f>
        <v>18</v>
      </c>
      <c r="BQ14" s="19">
        <v>0</v>
      </c>
      <c r="BR14" s="57">
        <f>IF(基本情報!$C$3="法定",
       IF($V14=3,
           IF($G14&lt;=DATE(BQ$1,MONTH($G14),DAY($G14)),DATE(BQ$1,MONTH($G14),DAY($G14)),0),
           IF($G14&lt;=DATE(BQ$1,MONTH(EDATE($G14,6)),DAY(EDATE($G14,6))),DATE(BQ$1,MONTH(EDATE($G14,6)),DAY(EDATE($G14,6))),0)),
       IF(基本情報!$C$7="-",
           IF(DATE(BQ$1,MONTH(EDATE($G14,6)),DAY(EDATE($G14,6)))=EDATE($G14,6),
               IF(AND(BQ$1=YEAR(EDATE($G14,6)),IF(基本情報!$C$12="末",FALSE,DATE(BQ$1,MONTH(EDATE($G14,6)),DAY(EDATE($G14,6)))&gt;DATE(BQ$1,12,基本情報!$C$12))),
                   0,
                   DATE(BQ$1,MONTH(EDATE($G14,6)),DAY(EDATE($G14,6)))),
               IF(EDATE($G14,6)&lt;DATE(BQ$1,MONTH(基本情報!$C$4),DAY(基本情報!$C$4)),
                   IF(AND(BQ$1-1=YEAR(EDATE($G14,6)),IF(基本情報!$C$12="末",FALSE,DATE(BQ$1-1,MONTH(EDATE($G14,6)),DAY(EDATE($G14,6)))&gt;DATE(BQ$1-1,12,基本情報!$C$12))),
                       DATE(BQ$1-1,MONTH(EDATE($G14,6)),DAY(EDATE($G14,6))),
                       DATE(BQ$1,MONTH(基本情報!$C$4),DAY(基本情報!$C$4))),
                   IF($G14&lt;=DATE(BQ$1,MONTH(EDATE($G14,6)),DAY(EDATE($G14,6))),DATE(BQ$1,MONTH(EDATE($G14,6)),DAY(EDATE($G14,6))),0))),
           IF($G14&lt;=IF(DATE(BQ$1,MONTH(基本情報!$C$4),DAY(基本情報!$C$4))
                           &lt;DATE(BQ$1,MONTH(基本情報!$C$7),DAY(基本情報!$C$7)),
                             IF(AND(DATE(BQ$1,MONTH(基本情報!$C$4),DAY(基本情報!$C$4))&lt;=DATE(BQ$1,MONTH($G14),DAY($G14)),
                                   DATE(BQ$1,MONTH($G14),DAY($G14))&lt;DATE(BQ$1,MONTH(基本情報!$C$7),DAY(基本情報!$C$7)))=TRUE,
                                 DATE(BQ$1,MONTH(基本情報!$C$7),DAY(基本情報!$C$7)),
                                 IF($G14&gt;DATE(BQ$1,MONTH(基本情報!$C$4),DAY(基本情報!$C$4)),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IF(AND(DATE(BQ$1,MONTH(基本情報!$C$7),DAY(基本情報!$C$7))&lt;=DATE(BQ$1,MONTH($G14),DAY($G14)),
                                    DATE(BQ$1,MONTH($G14),DAY($G14))&lt;DATE(BQ$1,MONTH(基本情報!$C$4),DAY(基本情報!$C$4)))=TRUE,
                                 DATE(BQ$1,MONTH(基本情報!$C$4),DAY(基本情報!$C$4)),
                                 IF($G14&gt;DATE(BQ$1,MONTH(基本情報!$C$7),DAY(基本情報!$C$7)),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IF(AND(DATE(BQ$1,MONTH(基本情報!$C$4),DAY(基本情報!$C$4))&lt;=DATE(BQ$1,MONTH($G14),DAY($G14)),
                      DATE(BQ$1,MONTH($G14),DAY($G14))&lt;DATE(BQ$1,MONTH(基本情報!$C$7),DAY(基本情報!$C$7)))=TRUE,
                   DATE(BQ$1,MONTH(基本情報!$C$7),DAY(基本情報!$C$7)),
                   IF($G14&gt;DATE(BQ$1,MONTH(基本情報!$C$4),DAY(基本情報!$C$4)),
                       0,
                       DATE(BQ$1,MONTH(基本情報!$C$4),DAY(基本情報!$C$4)))),
               IF(AND(DATE(BQ$1,MONTH(基本情報!$C$7),DAY(基本情報!$C$7))&lt;=DATE(BQ$1,MONTH($G14),DAY($G14)),
                      DATE(BQ$1,MONTH($G14),DAY($G14))&lt;DATE(BQ$1,MONTH(基本情報!$C$4),DAY(基本情報!$C$4)))=TRUE,
                   DATE(BQ$1,MONTH(基本情報!$C$4),DAY(基本情報!$C$4)),
                   IF($G14&gt;DATE(BQ$1,MONTH(基本情報!$C$7),DAY(基本情報!$C$7)),
                       0,
                       DATE(BQ$1,MONTH(基本情報!$C$7),DAY(基本情報!$C$7))))),
           0)))</f>
        <v>44008</v>
      </c>
      <c r="BS14" s="57">
        <f>IF(AND(OR($V14=4,$V14=5),BR14=EDATE($G14,6)),
       IF(DATE(BQ$1,MONTH(基本情報!$C$4),DAY(基本情報!$C$4))&gt;EDATE($G14,6),
           DATE(BQ$1,MONTH(基本情報!$C$4),DAY(基本情報!$C$4)),
           0),
       IF(AND(基本情報!$C$3="一斉",基本情報!$C$7="-",
              BR14=EDATE($G14,6),
              DATE(BQ$1,MONTH(基本情報!$C$4),DAY(基本情報!$C$4))&gt;EDATE($G14,6)),
           DATE(BQ$1,MONTH(基本情報!$C$4),DAY(基本情報!$C$4)),
           0))</f>
        <v>0</v>
      </c>
      <c r="BU14" s="19">
        <v>0</v>
      </c>
      <c r="BV14" s="57">
        <f>IF(基本情報!$C$3="法定",
       IF($V14=3,
           IF($G14&lt;=DATE(BU$1,MONTH($G14),DAY($G14)),DATE(BU$1,MONTH($G14),DAY($G14)),0),
           IF($G14&lt;=DATE(BU$1,MONTH(EDATE($G14,6)),DAY(EDATE($G14,6))),DATE(BU$1,MONTH(EDATE($G14,6)),DAY(EDATE($G14,6))),0)),
       IF(基本情報!$C$7="-",
           IF(DATE(BU$1,MONTH(EDATE($G14,6)),DAY(EDATE($G14,6)))=EDATE($G14,6),
               IF(AND(BU$1=YEAR(EDATE($G14,6)),IF(基本情報!$C$12="末",FALSE,DATE(BU$1,MONTH(EDATE($G14,6)),DAY(EDATE($G14,6)))&gt;DATE(BU$1,12,基本情報!$C$12))),
                   0,
                   DATE(BU$1,MONTH(EDATE($G14,6)),DAY(EDATE($G14,6)))),
               IF(EDATE($G14,6)&lt;DATE(BU$1,MONTH(基本情報!$C$4),DAY(基本情報!$C$4)),
                   IF(AND(BU$1-1=YEAR(EDATE($G14,6)),IF(基本情報!$C$12="末",FALSE,DATE(BU$1-1,MONTH(EDATE($G14,6)),DAY(EDATE($G14,6)))&gt;DATE(BU$1-1,12,基本情報!$C$12))),
                       DATE(BU$1-1,MONTH(EDATE($G14,6)),DAY(EDATE($G14,6))),
                       DATE(BU$1,MONTH(基本情報!$C$4),DAY(基本情報!$C$4))),
                   IF($G14&lt;=DATE(BU$1,MONTH(EDATE($G14,6)),DAY(EDATE($G14,6))),DATE(BU$1,MONTH(EDATE($G14,6)),DAY(EDATE($G14,6))),0))),
           IF($G14&lt;=IF(DATE(BU$1,MONTH(基本情報!$C$4),DAY(基本情報!$C$4))
                           &lt;DATE(BU$1,MONTH(基本情報!$C$7),DAY(基本情報!$C$7)),
                             IF(AND(DATE(BU$1,MONTH(基本情報!$C$4),DAY(基本情報!$C$4))&lt;=DATE(BU$1,MONTH($G14),DAY($G14)),
                                   DATE(BU$1,MONTH($G14),DAY($G14))&lt;DATE(BU$1,MONTH(基本情報!$C$7),DAY(基本情報!$C$7)))=TRUE,
                                 DATE(BU$1,MONTH(基本情報!$C$7),DAY(基本情報!$C$7)),
                                 IF($G14&gt;DATE(BU$1,MONTH(基本情報!$C$4),DAY(基本情報!$C$4)),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IF(AND(DATE(BU$1,MONTH(基本情報!$C$7),DAY(基本情報!$C$7))&lt;=DATE(BU$1,MONTH($G14),DAY($G14)),
                                    DATE(BU$1,MONTH($G14),DAY($G14))&lt;DATE(BU$1,MONTH(基本情報!$C$4),DAY(基本情報!$C$4)))=TRUE,
                                 DATE(BU$1,MONTH(基本情報!$C$4),DAY(基本情報!$C$4)),
                                 IF($G14&gt;DATE(BU$1,MONTH(基本情報!$C$7),DAY(基本情報!$C$7)),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IF(AND(DATE(BU$1,MONTH(基本情報!$C$4),DAY(基本情報!$C$4))&lt;=DATE(BU$1,MONTH($G14),DAY($G14)),
                      DATE(BU$1,MONTH($G14),DAY($G14))&lt;DATE(BU$1,MONTH(基本情報!$C$7),DAY(基本情報!$C$7)))=TRUE,
                   DATE(BU$1,MONTH(基本情報!$C$7),DAY(基本情報!$C$7)),
                   IF($G14&gt;DATE(BU$1,MONTH(基本情報!$C$4),DAY(基本情報!$C$4)),
                       0,
                       DATE(BU$1,MONTH(基本情報!$C$4),DAY(基本情報!$C$4)))),
               IF(AND(DATE(BU$1,MONTH(基本情報!$C$7),DAY(基本情報!$C$7))&lt;=DATE(BU$1,MONTH($G14),DAY($G14)),
                      DATE(BU$1,MONTH($G14),DAY($G14))&lt;DATE(BU$1,MONTH(基本情報!$C$4),DAY(基本情報!$C$4)))=TRUE,
                   DATE(BU$1,MONTH(基本情報!$C$4),DAY(基本情報!$C$4)),
                   IF($G14&gt;DATE(BU$1,MONTH(基本情報!$C$7),DAY(基本情報!$C$7)),
                       0,
                       DATE(BU$1,MONTH(基本情報!$C$7),DAY(基本情報!$C$7))))),
           0)))</f>
        <v>44373</v>
      </c>
      <c r="BW14" s="57">
        <f>IF(AND(OR($V14=4,$V14=5),BV14=EDATE($G14,6)),
       IF(DATE(BU$1,MONTH(基本情報!$C$4),DAY(基本情報!$C$4))&gt;EDATE($G14,6),
           DATE(BU$1,MONTH(基本情報!$C$4),DAY(基本情報!$C$4)),
           0),
       IF(AND(基本情報!$C$3="一斉",基本情報!$C$7="-",
              BV14=EDATE($G14,6),
              DATE(BU$1,MONTH(基本情報!$C$4),DAY(基本情報!$C$4))&gt;EDATE($G14,6)),
           DATE(BU$1,MONTH(基本情報!$C$4),DAY(基本情報!$C$4)),
           0))</f>
        <v>0</v>
      </c>
      <c r="BY14" s="19">
        <v>0</v>
      </c>
      <c r="BZ14" s="57">
        <f>IF(基本情報!$C$3="法定",
       IF($V14=3,
           IF($G14&lt;=DATE(BY$1,MONTH($G14),DAY($G14)),DATE(BY$1,MONTH($G14),DAY($G14)),0),
           IF($G14&lt;=DATE(BY$1,MONTH(EDATE($G14,6)),DAY(EDATE($G14,6))),DATE(BY$1,MONTH(EDATE($G14,6)),DAY(EDATE($G14,6))),0)),
       IF(基本情報!$C$7="-",
           IF(DATE(BY$1,MONTH(EDATE($G14,6)),DAY(EDATE($G14,6)))=EDATE($G14,6),
               IF(AND(BY$1=YEAR(EDATE($G14,6)),IF(基本情報!$C$12="末",FALSE,DATE(BY$1,MONTH(EDATE($G14,6)),DAY(EDATE($G14,6)))&gt;DATE(BY$1,12,基本情報!$C$12))),
                   0,
                   DATE(BY$1,MONTH(EDATE($G14,6)),DAY(EDATE($G14,6)))),
               IF(EDATE($G14,6)&lt;DATE(BY$1,MONTH(基本情報!$C$4),DAY(基本情報!$C$4)),
                   IF(AND(BY$1-1=YEAR(EDATE($G14,6)),IF(基本情報!$C$12="末",FALSE,DATE(BY$1-1,MONTH(EDATE($G14,6)),DAY(EDATE($G14,6)))&gt;DATE(BY$1-1,12,基本情報!$C$12))),
                       DATE(BY$1-1,MONTH(EDATE($G14,6)),DAY(EDATE($G14,6))),
                       DATE(BY$1,MONTH(基本情報!$C$4),DAY(基本情報!$C$4))),
                   IF($G14&lt;=DATE(BY$1,MONTH(EDATE($G14,6)),DAY(EDATE($G14,6))),DATE(BY$1,MONTH(EDATE($G14,6)),DAY(EDATE($G14,6))),0))),
           IF($G14&lt;=IF(DATE(BY$1,MONTH(基本情報!$C$4),DAY(基本情報!$C$4))
                           &lt;DATE(BY$1,MONTH(基本情報!$C$7),DAY(基本情報!$C$7)),
                             IF(AND(DATE(BY$1,MONTH(基本情報!$C$4),DAY(基本情報!$C$4))&lt;=DATE(BY$1,MONTH($G14),DAY($G14)),
                                   DATE(BY$1,MONTH($G14),DAY($G14))&lt;DATE(BY$1,MONTH(基本情報!$C$7),DAY(基本情報!$C$7)))=TRUE,
                                 DATE(BY$1,MONTH(基本情報!$C$7),DAY(基本情報!$C$7)),
                                 IF($G14&gt;DATE(BY$1,MONTH(基本情報!$C$4),DAY(基本情報!$C$4)),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IF(AND(DATE(BY$1,MONTH(基本情報!$C$7),DAY(基本情報!$C$7))&lt;=DATE(BY$1,MONTH($G14),DAY($G14)),
                                    DATE(BY$1,MONTH($G14),DAY($G14))&lt;DATE(BY$1,MONTH(基本情報!$C$4),DAY(基本情報!$C$4)))=TRUE,
                                 DATE(BY$1,MONTH(基本情報!$C$4),DAY(基本情報!$C$4)),
                                 IF($G14&gt;DATE(BY$1,MONTH(基本情報!$C$7),DAY(基本情報!$C$7)),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IF(AND(DATE(BY$1,MONTH(基本情報!$C$4),DAY(基本情報!$C$4))&lt;=DATE(BY$1,MONTH($G14),DAY($G14)),
                      DATE(BY$1,MONTH($G14),DAY($G14))&lt;DATE(BY$1,MONTH(基本情報!$C$7),DAY(基本情報!$C$7)))=TRUE,
                   DATE(BY$1,MONTH(基本情報!$C$7),DAY(基本情報!$C$7)),
                   IF($G14&gt;DATE(BY$1,MONTH(基本情報!$C$4),DAY(基本情報!$C$4)),
                       0,
                       DATE(BY$1,MONTH(基本情報!$C$4),DAY(基本情報!$C$4)))),
               IF(AND(DATE(BY$1,MONTH(基本情報!$C$7),DAY(基本情報!$C$7))&lt;=DATE(BY$1,MONTH($G14),DAY($G14)),
                      DATE(BY$1,MONTH($G14),DAY($G14))&lt;DATE(BY$1,MONTH(基本情報!$C$4),DAY(基本情報!$C$4)))=TRUE,
                   DATE(BY$1,MONTH(基本情報!$C$4),DAY(基本情報!$C$4)),
                   IF($G14&gt;DATE(BY$1,MONTH(基本情報!$C$7),DAY(基本情報!$C$7)),
                       0,
                       DATE(BY$1,MONTH(基本情報!$C$7),DAY(基本情報!$C$7))))),
           0)))</f>
        <v>44738</v>
      </c>
      <c r="CA14" s="57">
        <f>IF(AND(OR($V14=4,$V14=5),BZ14=EDATE($G14,6)),
       IF(DATE(BY$1,MONTH(基本情報!$C$4),DAY(基本情報!$C$4))&gt;EDATE($G14,6),
           DATE(BY$1,MONTH(基本情報!$C$4),DAY(基本情報!$C$4)),
           0),
       IF(AND(基本情報!$C$3="一斉",基本情報!$C$7="-",
              BZ14=EDATE($G14,6),
              DATE(BY$1,MONTH(基本情報!$C$4),DAY(基本情報!$C$4))&gt;EDATE($G14,6)),
           DATE(BY$1,MONTH(基本情報!$C$4),DAY(基本情報!$C$4)),
           0))</f>
        <v>0</v>
      </c>
      <c r="CC14" s="19">
        <v>0</v>
      </c>
      <c r="CD14" s="57">
        <f>IF(基本情報!$C$3="法定",
       IF($V14=3,
           IF($G14&lt;=DATE(CC$1,MONTH($G14),DAY($G14)),DATE(CC$1,MONTH($G14),DAY($G14)),0),
           IF($G14&lt;=DATE(CC$1,MONTH(EDATE($G14,6)),DAY(EDATE($G14,6))),DATE(CC$1,MONTH(EDATE($G14,6)),DAY(EDATE($G14,6))),0)),
       IF(基本情報!$C$7="-",
           IF(DATE(CC$1,MONTH(EDATE($G14,6)),DAY(EDATE($G14,6)))=EDATE($G14,6),
               IF(AND(CC$1=YEAR(EDATE($G14,6)),IF(基本情報!$C$12="末",FALSE,DATE(CC$1,MONTH(EDATE($G14,6)),DAY(EDATE($G14,6)))&gt;DATE(CC$1,12,基本情報!$C$12))),
                   0,
                   DATE(CC$1,MONTH(EDATE($G14,6)),DAY(EDATE($G14,6)))),
               IF(EDATE($G14,6)&lt;DATE(CC$1,MONTH(基本情報!$C$4),DAY(基本情報!$C$4)),
                   IF(AND(CC$1-1=YEAR(EDATE($G14,6)),IF(基本情報!$C$12="末",FALSE,DATE(CC$1-1,MONTH(EDATE($G14,6)),DAY(EDATE($G14,6)))&gt;DATE(CC$1-1,12,基本情報!$C$12))),
                       DATE(CC$1-1,MONTH(EDATE($G14,6)),DAY(EDATE($G14,6))),
                       DATE(CC$1,MONTH(基本情報!$C$4),DAY(基本情報!$C$4))),
                   IF($G14&lt;=DATE(CC$1,MONTH(EDATE($G14,6)),DAY(EDATE($G14,6))),DATE(CC$1,MONTH(EDATE($G14,6)),DAY(EDATE($G14,6))),0))),
           IF($G14&lt;=IF(DATE(CC$1,MONTH(基本情報!$C$4),DAY(基本情報!$C$4))
                           &lt;DATE(CC$1,MONTH(基本情報!$C$7),DAY(基本情報!$C$7)),
                             IF(AND(DATE(CC$1,MONTH(基本情報!$C$4),DAY(基本情報!$C$4))&lt;=DATE(CC$1,MONTH($G14),DAY($G14)),
                                   DATE(CC$1,MONTH($G14),DAY($G14))&lt;DATE(CC$1,MONTH(基本情報!$C$7),DAY(基本情報!$C$7)))=TRUE,
                                 DATE(CC$1,MONTH(基本情報!$C$7),DAY(基本情報!$C$7)),
                                 IF($G14&gt;DATE(CC$1,MONTH(基本情報!$C$4),DAY(基本情報!$C$4)),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IF(AND(DATE(CC$1,MONTH(基本情報!$C$7),DAY(基本情報!$C$7))&lt;=DATE(CC$1,MONTH($G14),DAY($G14)),
                                    DATE(CC$1,MONTH($G14),DAY($G14))&lt;DATE(CC$1,MONTH(基本情報!$C$4),DAY(基本情報!$C$4)))=TRUE,
                                 DATE(CC$1,MONTH(基本情報!$C$4),DAY(基本情報!$C$4)),
                                 IF($G14&gt;DATE(CC$1,MONTH(基本情報!$C$7),DAY(基本情報!$C$7)),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IF(AND(DATE(CC$1,MONTH(基本情報!$C$4),DAY(基本情報!$C$4))&lt;=DATE(CC$1,MONTH($G14),DAY($G14)),
                      DATE(CC$1,MONTH($G14),DAY($G14))&lt;DATE(CC$1,MONTH(基本情報!$C$7),DAY(基本情報!$C$7)))=TRUE,
                   DATE(CC$1,MONTH(基本情報!$C$7),DAY(基本情報!$C$7)),
                   IF($G14&gt;DATE(CC$1,MONTH(基本情報!$C$4),DAY(基本情報!$C$4)),
                       0,
                       DATE(CC$1,MONTH(基本情報!$C$4),DAY(基本情報!$C$4)))),
               IF(AND(DATE(CC$1,MONTH(基本情報!$C$7),DAY(基本情報!$C$7))&lt;=DATE(CC$1,MONTH($G14),DAY($G14)),
                      DATE(CC$1,MONTH($G14),DAY($G14))&lt;DATE(CC$1,MONTH(基本情報!$C$4),DAY(基本情報!$C$4)))=TRUE,
                   DATE(CC$1,MONTH(基本情報!$C$4),DAY(基本情報!$C$4)),
                   IF($G14&gt;DATE(CC$1,MONTH(基本情報!$C$7),DAY(基本情報!$C$7)),
                       0,
                       DATE(CC$1,MONTH(基本情報!$C$7),DAY(基本情報!$C$7))))),
           0)))</f>
        <v>45103</v>
      </c>
      <c r="CE14" s="57">
        <f>IF(AND(OR($V14=4,$V14=5),CD14=EDATE($G14,6)),
       IF(DATE(CC$1,MONTH(基本情報!$C$4),DAY(基本情報!$C$4))&gt;EDATE($G14,6),
           DATE(CC$1,MONTH(基本情報!$C$4),DAY(基本情報!$C$4)),
           0),
       IF(AND(基本情報!$C$3="一斉",基本情報!$C$7="-",
              CD14=EDATE($G14,6),
              DATE(CC$1,MONTH(基本情報!$C$4),DAY(基本情報!$C$4))&gt;EDATE($G14,6)),
           DATE(CC$1,MONTH(基本情報!$C$4),DAY(基本情報!$C$4)),
           0))</f>
        <v>0</v>
      </c>
      <c r="CG14" s="19">
        <v>0</v>
      </c>
      <c r="CH14" s="57">
        <f>IF(基本情報!$C$3="法定",
       IF($V14=3,
           IF($G14&lt;=DATE(CG$1,MONTH($G14),DAY($G14)),DATE(CG$1,MONTH($G14),DAY($G14)),0),
           IF($G14&lt;=DATE(CG$1,MONTH(EDATE($G14,6)),DAY(EDATE($G14,6))),DATE(CG$1,MONTH(EDATE($G14,6)),DAY(EDATE($G14,6))),0)),
       IF(基本情報!$C$7="-",
           IF(DATE(CG$1,MONTH(EDATE($G14,6)),DAY(EDATE($G14,6)))=EDATE($G14,6),
               IF(AND(CG$1=YEAR(EDATE($G14,6)),IF(基本情報!$C$12="末",FALSE,DATE(CG$1,MONTH(EDATE($G14,6)),DAY(EDATE($G14,6)))&gt;DATE(CG$1,12,基本情報!$C$12))),
                   0,
                   DATE(CG$1,MONTH(EDATE($G14,6)),DAY(EDATE($G14,6)))),
               IF(EDATE($G14,6)&lt;DATE(CG$1,MONTH(基本情報!$C$4),DAY(基本情報!$C$4)),
                   IF(AND(CG$1-1=YEAR(EDATE($G14,6)),IF(基本情報!$C$12="末",FALSE,DATE(CG$1-1,MONTH(EDATE($G14,6)),DAY(EDATE($G14,6)))&gt;DATE(CG$1-1,12,基本情報!$C$12))),
                       DATE(CG$1-1,MONTH(EDATE($G14,6)),DAY(EDATE($G14,6))),
                       DATE(CG$1,MONTH(基本情報!$C$4),DAY(基本情報!$C$4))),
                   IF($G14&lt;=DATE(CG$1,MONTH(EDATE($G14,6)),DAY(EDATE($G14,6))),DATE(CG$1,MONTH(EDATE($G14,6)),DAY(EDATE($G14,6))),0))),
           IF($G14&lt;=IF(DATE(CG$1,MONTH(基本情報!$C$4),DAY(基本情報!$C$4))
                           &lt;DATE(CG$1,MONTH(基本情報!$C$7),DAY(基本情報!$C$7)),
                             IF(AND(DATE(CG$1,MONTH(基本情報!$C$4),DAY(基本情報!$C$4))&lt;=DATE(CG$1,MONTH($G14),DAY($G14)),
                                   DATE(CG$1,MONTH($G14),DAY($G14))&lt;DATE(CG$1,MONTH(基本情報!$C$7),DAY(基本情報!$C$7)))=TRUE,
                                 DATE(CG$1,MONTH(基本情報!$C$7),DAY(基本情報!$C$7)),
                                 IF($G14&gt;DATE(CG$1,MONTH(基本情報!$C$4),DAY(基本情報!$C$4)),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IF(AND(DATE(CG$1,MONTH(基本情報!$C$7),DAY(基本情報!$C$7))&lt;=DATE(CG$1,MONTH($G14),DAY($G14)),
                                    DATE(CG$1,MONTH($G14),DAY($G14))&lt;DATE(CG$1,MONTH(基本情報!$C$4),DAY(基本情報!$C$4)))=TRUE,
                                 DATE(CG$1,MONTH(基本情報!$C$4),DAY(基本情報!$C$4)),
                                 IF($G14&gt;DATE(CG$1,MONTH(基本情報!$C$7),DAY(基本情報!$C$7)),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IF(AND(DATE(CG$1,MONTH(基本情報!$C$4),DAY(基本情報!$C$4))&lt;=DATE(CG$1,MONTH($G14),DAY($G14)),
                      DATE(CG$1,MONTH($G14),DAY($G14))&lt;DATE(CG$1,MONTH(基本情報!$C$7),DAY(基本情報!$C$7)))=TRUE,
                   DATE(CG$1,MONTH(基本情報!$C$7),DAY(基本情報!$C$7)),
                   IF($G14&gt;DATE(CG$1,MONTH(基本情報!$C$4),DAY(基本情報!$C$4)),
                       0,
                       DATE(CG$1,MONTH(基本情報!$C$4),DAY(基本情報!$C$4)))),
               IF(AND(DATE(CG$1,MONTH(基本情報!$C$7),DAY(基本情報!$C$7))&lt;=DATE(CG$1,MONTH($G14),DAY($G14)),
                      DATE(CG$1,MONTH($G14),DAY($G14))&lt;DATE(CG$1,MONTH(基本情報!$C$4),DAY(基本情報!$C$4)))=TRUE,
                   DATE(CG$1,MONTH(基本情報!$C$4),DAY(基本情報!$C$4)),
                   IF($G14&gt;DATE(CG$1,MONTH(基本情報!$C$7),DAY(基本情報!$C$7)),
                       0,
                       DATE(CG$1,MONTH(基本情報!$C$7),DAY(基本情報!$C$7))))),
           0)))</f>
        <v>45469</v>
      </c>
      <c r="CI14" s="57">
        <f>IF(AND(OR($V14=4,$V14=5),CH14=EDATE($G14,6)),
       IF(DATE(CG$1,MONTH(基本情報!$C$4),DAY(基本情報!$C$4))&gt;EDATE($G14,6),
           DATE(CG$1,MONTH(基本情報!$C$4),DAY(基本情報!$C$4)),
           0),
       IF(AND(基本情報!$C$3="一斉",基本情報!$C$7="-",
              CH14=EDATE($G14,6),
              DATE(CG$1,MONTH(基本情報!$C$4),DAY(基本情報!$C$4))&gt;EDATE($G14,6)),
           DATE(CG$1,MONTH(基本情報!$C$4),DAY(基本情報!$C$4)),
           0))</f>
        <v>0</v>
      </c>
      <c r="CK14" s="19">
        <v>0</v>
      </c>
      <c r="CL14" s="57">
        <f>IF(基本情報!$C$3="法定",
       IF($V14=3,
           IF($G14&lt;=DATE(CK$1,MONTH($G14),DAY($G14)),DATE(CK$1,MONTH($G14),DAY($G14)),0),
           IF($G14&lt;=DATE(CK$1,MONTH(EDATE($G14,6)),DAY(EDATE($G14,6))),DATE(CK$1,MONTH(EDATE($G14,6)),DAY(EDATE($G14,6))),0)),
       IF(基本情報!$C$7="-",
           IF(DATE(CK$1,MONTH(EDATE($G14,6)),DAY(EDATE($G14,6)))=EDATE($G14,6),
               IF(AND(CK$1=YEAR(EDATE($G14,6)),IF(基本情報!$C$12="末",FALSE,DATE(CK$1,MONTH(EDATE($G14,6)),DAY(EDATE($G14,6)))&gt;DATE(CK$1,12,基本情報!$C$12))),
                   0,
                   DATE(CK$1,MONTH(EDATE($G14,6)),DAY(EDATE($G14,6)))),
               IF(EDATE($G14,6)&lt;DATE(CK$1,MONTH(基本情報!$C$4),DAY(基本情報!$C$4)),
                   IF(AND(CK$1-1=YEAR(EDATE($G14,6)),IF(基本情報!$C$12="末",FALSE,DATE(CK$1-1,MONTH(EDATE($G14,6)),DAY(EDATE($G14,6)))&gt;DATE(CK$1-1,12,基本情報!$C$12))),
                       DATE(CK$1-1,MONTH(EDATE($G14,6)),DAY(EDATE($G14,6))),
                       DATE(CK$1,MONTH(基本情報!$C$4),DAY(基本情報!$C$4))),
                   IF($G14&lt;=DATE(CK$1,MONTH(EDATE($G14,6)),DAY(EDATE($G14,6))),DATE(CK$1,MONTH(EDATE($G14,6)),DAY(EDATE($G14,6))),0))),
           IF($G14&lt;=IF(DATE(CK$1,MONTH(基本情報!$C$4),DAY(基本情報!$C$4))
                           &lt;DATE(CK$1,MONTH(基本情報!$C$7),DAY(基本情報!$C$7)),
                             IF(AND(DATE(CK$1,MONTH(基本情報!$C$4),DAY(基本情報!$C$4))&lt;=DATE(CK$1,MONTH($G14),DAY($G14)),
                                   DATE(CK$1,MONTH($G14),DAY($G14))&lt;DATE(CK$1,MONTH(基本情報!$C$7),DAY(基本情報!$C$7)))=TRUE,
                                 DATE(CK$1,MONTH(基本情報!$C$7),DAY(基本情報!$C$7)),
                                 IF($G14&gt;DATE(CK$1,MONTH(基本情報!$C$4),DAY(基本情報!$C$4)),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IF(AND(DATE(CK$1,MONTH(基本情報!$C$7),DAY(基本情報!$C$7))&lt;=DATE(CK$1,MONTH($G14),DAY($G14)),
                                    DATE(CK$1,MONTH($G14),DAY($G14))&lt;DATE(CK$1,MONTH(基本情報!$C$4),DAY(基本情報!$C$4)))=TRUE,
                                 DATE(CK$1,MONTH(基本情報!$C$4),DAY(基本情報!$C$4)),
                                 IF($G14&gt;DATE(CK$1,MONTH(基本情報!$C$7),DAY(基本情報!$C$7)),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IF(AND(DATE(CK$1,MONTH(基本情報!$C$4),DAY(基本情報!$C$4))&lt;=DATE(CK$1,MONTH($G14),DAY($G14)),
                      DATE(CK$1,MONTH($G14),DAY($G14))&lt;DATE(CK$1,MONTH(基本情報!$C$7),DAY(基本情報!$C$7)))=TRUE,
                   DATE(CK$1,MONTH(基本情報!$C$7),DAY(基本情報!$C$7)),
                   IF($G14&gt;DATE(CK$1,MONTH(基本情報!$C$4),DAY(基本情報!$C$4)),
                       0,
                       DATE(CK$1,MONTH(基本情報!$C$4),DAY(基本情報!$C$4)))),
               IF(AND(DATE(CK$1,MONTH(基本情報!$C$7),DAY(基本情報!$C$7))&lt;=DATE(CK$1,MONTH($G14),DAY($G14)),
                      DATE(CK$1,MONTH($G14),DAY($G14))&lt;DATE(CK$1,MONTH(基本情報!$C$4),DAY(基本情報!$C$4)))=TRUE,
                   DATE(CK$1,MONTH(基本情報!$C$4),DAY(基本情報!$C$4)),
                   IF($G14&gt;DATE(CK$1,MONTH(基本情報!$C$7),DAY(基本情報!$C$7)),
                       0,
                       DATE(CK$1,MONTH(基本情報!$C$7),DAY(基本情報!$C$7))))),
           0)))</f>
        <v>45834</v>
      </c>
      <c r="CM14" s="57">
        <f>IF(AND(OR($V14=4,$V14=5),CL14=EDATE($G14,6)),
       IF(DATE(CK$1,MONTH(基本情報!$C$4),DAY(基本情報!$C$4))&gt;EDATE($G14,6),
           DATE(CK$1,MONTH(基本情報!$C$4),DAY(基本情報!$C$4)),
           0),
       IF(AND(基本情報!$C$3="一斉",基本情報!$C$7="-",
              CL14=EDATE($G14,6),
              DATE(CK$1,MONTH(基本情報!$C$4),DAY(基本情報!$C$4))&gt;EDATE($G14,6)),
           DATE(CK$1,MONTH(基本情報!$C$4),DAY(基本情報!$C$4)),
           0))</f>
        <v>0</v>
      </c>
    </row>
    <row r="15" spans="1:94">
      <c r="A15" s="19">
        <v>31</v>
      </c>
      <c r="B15" s="19">
        <v>17</v>
      </c>
      <c r="C15" s="19" t="s">
        <v>193</v>
      </c>
      <c r="G15" s="57">
        <v>45366</v>
      </c>
      <c r="I15" s="56">
        <f>IF($J15&lt;$G15,
      0,
      IF(基本情報!$C$3="法定",
          IF($H15&gt;=10,
              DATEDIF($G15,$J15,"m")/12+0.5,
              DATEDIF($G15,$J15,"m")/12),
          IF(AND(基本情報!$C$7&lt;&gt;"-",基本情報!$C$7&gt;0)=TRUE,
              DATEDIF($G15,$J15,"m")/12+0.5,
              IF(DATE(YEAR($G15),MONTH($G15)+6,DAY($G15))
                &gt;=DATE(有給管理簿!$E$10,MONTH(基本情報!$C$4),DAY(基本情報!$C$4)),
                  DATEDIF($G15,$J15,"m")/12
                    +IF(DATE(YEAR($G15),MONTH($G15)+6,DAY($G15))&lt;DATE(有給管理簿!$E$10,MONTH(基本情報!$C$4),DAY(基本情報!$C$4)),1.5,0.5),
                  DATEDIF($G15,$J15,"m")/12
                    +IF(DATE(YEAR($G15),MONTH($G15)+6,DAY($G15))
                      =DATE(YEAR(DATE(YEAR($G15),MONTH($G15)+6,DAY($G15))),MONTH(基本情報!$C$4),DAY(基本情報!$C$4)),0,1)))))</f>
        <v>2.5</v>
      </c>
      <c r="J15" s="57">
        <f>IF(OR(有給管理簿!$E$10
         &gt;=YEAR(DATE(YEAR($G15),MONTH($G15)+6,DAY($G15)))
           -IF(AND(OR($V15=6,$V15=7),YEAR($G15)&lt;YEAR(DATE(YEAR($G15),MONTH($G15)+6,DAY($G15)))),1,0),
         AND(基本情報!$C$3="法定",$H15&gt;=10,有給管理簿!$E$10&gt;=YEAR($G15))),
       IF(基本情報!$C$3="法定",
           IF(AND(($F15&gt;0)=FALSE,$H15&gt;=10),
               DATE(有給管理簿!$E$10,MONTH($G15),DAY($G15)),
               IF(MONTH($G15)&gt;6,
                   DATE(有給管理簿!$E$10-1,MONTH($G15)+6,DAY($G15)),
                   DATE(有給管理簿!$E$10,MONTH($G15)+6,DAY($G15)))),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IF(AND(DATE(有給管理簿!$E$10,MONTH(基本情報!$C$4),DAY(基本情報!$C$4))&lt;=DATE(有給管理簿!$E$10,MONTH($G15),DAY($G15)),
                                     DATE(有給管理簿!$E$10,MONTH($G15),DAY($G15))&lt;DATE(有給管理簿!$E$10,MONTH(基本情報!$C$7),DAY(基本情報!$C$7)))
                                       =TRUE,
                           DATE(有給管理簿!$E$10,MONTH(基本情報!$C$7),DAY(基本情報!$C$7)),
                           IF($G15&gt;DATE(有給管理簿!$E$10,MONTH(基本情報!$C$4),DAY(基本情報!$C$4)),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IF(AND(DATE(有給管理簿!$E$10,MONTH(基本情報!$C$7),DAY(基本情報!$C$7))&lt;=DATE(有給管理簿!$E$10,MONTH($G15),DAY($G15)),
                                     DATE(有給管理簿!$E$10,MONTH($G15),DAY($G15))&lt;DATE(有給管理簿!$E$10,MONTH(基本情報!$C$4),DAY(基本情報!$C$4)))
                                       =TRUE,
                           DATE(有給管理簿!$E$10,MONTH(基本情報!$C$4),DAY(基本情報!$C$4)),
                           IF($G15&gt;DATE(有給管理簿!$E$10,MONTH(基本情報!$C$7),DAY(基本情報!$C$7)),
                               0,
                               DATE(有給管理簿!$E$10,MONTH(基本情報!$C$7),DAY(基本情報!$C$7))))),
                   IF(OR(YEAR(DATE(YEAR($G15),MONTH($G15)+6,DAY($G15)))&gt;有給管理簿!$E$10,
                            AND(YEAR(DATE(YEAR($G15),MONTH($G15)+6,DAY($G15)))=有給管理簿!$E$10,
                                     MONTH(DATE(YEAR($G15),MONTH($G15)+6,DAY($G15)))&gt;=有給管理簿!$F$10))=TRUE,
                       DATE(YEAR($G15),MONTH($G15)+6,DAY($G15)),
                       IF(DATE(有給管理簿!$E$10,MONTH(基本情報!$C$4),DAY(基本情報!$C$4))&gt;DATE(YEAR($G15),MONTH($G15)+6,DAY($G15)),
                           DATE(有給管理簿!$E$10,MONTH(基本情報!$C$4),DAY(基本情報!$C$4)),
                           DATE(YEAR($G15),MONTH($G15)+6,DAY($G15)))))),
       0)</f>
        <v>46280</v>
      </c>
      <c r="K15" s="19">
        <f>IF($J15=0,
       "-",
       IF(基本情報!$C$12="末",
           MONTH($J15),
           IF(DAY($J15)&lt;=基本情報!$C$12,
               MONTH($J15),
               IF(MONTH($J15)+1=13,1,MONTH($J15)+1))))</f>
        <v>9</v>
      </c>
      <c r="L15" s="19">
        <f>HLOOKUP(IF(AND(OR(基本情報!$C$3="法定", AND(基本情報!$C$3="一斉",EDATE($G15,6)=$J15)),$K15&lt;MONTH($J15)),$I15-1,$I15),
     付与日数一覧!$O$3:$W$8,2+$F15,1)
  +IF(基本情報!$C$3="一斉",
    IF(AND(基本情報!$C$7&lt;&gt;"-",基本情報!$C$7&gt;0)=FALSE,
        IF(OR(有給管理簿!$E$10=YEAR(DATE(YEAR($G15),MONTH($G15)+6,DAY($G15))),
               IF(基本情報!$C$12="末",
                   FALSE,
                   有給管理簿!$E$10=IF(DATE(YEAR($G15),MONTH($G15)+6,DAY($G15))&gt;DATE(YEAR(DATE(YEAR($G15),MONTH($G15)+6,DAY($G15))),12,基本情報!$C$12),
                                                        YEAR(DATE(YEAR($G15),MONTH($G15)+6,DAY($G15)))+1,
                                                        YEAR(DATE(YEAR($G15),MONTH($G15)+6,DAY($G15)))))),
            IF(DATE(有給管理簿!$E$10,MONTH(基本情報!$C$4),DAY(基本情報!$C$4))&gt;DATE(YEAR($G15),MONTH($G15)+6,DAY($G15)),
                HLOOKUP(0.5,付与日数一覧!$O$3:$W$8,2+$F15,1),
                0),
            0),
        0),
    0)</f>
        <v>12</v>
      </c>
      <c r="M15" s="19">
        <f ca="1">IF(有給管理簿!$F$10
     &lt;IF(基本情報!$C$12="末",MONTH($Z15),IF(DAY($Z15)&lt;=基本情報!$C$12,MONTH($Z15),IF(MONTH($Z15)+1=13,1,MONTH($Z15)+1))),
       IF(有給管理簿!$E$10-1&lt;有給管理簿!$AH$1,
           0,
           IF(AND(基本情報!$C$3="一斉",基本情報!$C$7="-"),
               IF(OR(AND(YEAR(EDATE($G15,6))=YEAR($J15),$J15=DATE(YEAR(EDATE($G15,6)),MONTH(基本情報!$C$4),DAY(基本情報!$C$4))),
                     AND(基本情報!$C$12&lt;&gt;"末",MONTH(EDATE($G15,6))=12,DAY(EDATE($G15,6))&gt;基本情報!$C$12,有給管理簿!$E$10=YEAR(EDATE($G15,6))+1)),
                   INDEX($AQ$1:$BN15,ROW(),MATCH(有給管理簿!$E$10,$AQ$1:$BN$1,0)+3),
                   INDEX($AQ$1:$BN15,ROW(),MATCH(有給管理簿!$E$10-1,$AQ$1:$BN$1,0)+3)),
               INDEX($AQ$1:$BN15,ROW(),MATCH(有給管理簿!$E$10-1,$AQ$1:$BN$1,0)+3))),
           IF(有給管理簿!$E$10&lt;有給管理簿!$AH$1,
               0,
               INDEX($AQ$1:$BN15,ROW(),MATCH(有給管理簿!$E$10,$AQ$1:$BN$1,0)+3)))</f>
        <v>11</v>
      </c>
      <c r="N15" s="19">
        <f ca="1">IF(有給管理簿!$F$10&lt;IF(基本情報!$C$12="末",MONTH($Z15),IF(DAY($Z15)&lt;=基本情報!$C$12,MONTH($Z15),IF(MONTH($Z15)+1=13,1,MONTH($Z15)+1))),
    IF(有給管理簿!$E$10-1&lt;有給管理簿!$AH$1,
      0,
      INDEX($AQ$1:$BN15,ROW(),MATCH(有給管理簿!$E$10-1,$AQ$1:$BN$1,0)+1)),
    INDEX($AQ$1:$BN15,ROW(),MATCH(有給管理簿!$E$10,$AQ$1:$BN$1,0)+1))</f>
        <v>7</v>
      </c>
      <c r="O15" s="19" t="e">
        <f ca="1">IF(AND($AI15&lt;&gt;"-",$AI15&gt;0,EOMONTH(DATE(有給管理簿!$E$10,有給管理簿!$F$10,1),0)&lt;$AI15),
       IF(EOMONTH(DATE(有給管理簿!$E$10,有給管理簿!$F$10,1),0)&lt;$G15,0,$AJ15),
       IF($G15&gt;EOMONTH(DATE(有給管理簿!$E$10,有給管理簿!$F$10,1),0),
           0,
           IF(AND($AI15&lt;&gt;"-",$AI15&gt;0,
                  OR(AND($AA15&lt;=$AI15,$AI15&lt;=$AB15,$AI15&lt;=EOMONTH(DATE(有給管理簿!$E$10,有給管理簿!$F$10,1),0)),
                    AND($AA15=0,$AM15&gt;=EOMONTH(DATE(有給管理簿!$E$10,有給管理簿!$F$10,1),0)),
                    AND(OR($V15=4,$V15=5),EDATE($G15,6)&gt;DATE(YEAR(EDATE($G15,6)),MONTH(基本情報!$C$4),DAY(基本情報!$C$4)),
                    AND($AE15=1,DATE(YEAR(EDATE($G15,6))+2,MONTH(基本情報!$C$4),DAY(基本情報!$C$4))&gt;DATE(有給管理簿!$E$10,有給管理簿!$F$10,1))),
                    AND(OR($V15=4,$V15=5),$AF15=1,EDATE($G15,6)&lt;DATE(YEAR(EDATE($G15,6)),MONTH(基本情報!$C$4),DAY(基本情報!$C$4)),
                      DATE(YEAR(EDATE($G15,6))+2,MONTH(基本情報!$C$4),DAY(基本情報!$C$4))&gt;DATE(有給管理簿!$E$10,有給管理簿!$F$10,1))))=TRUE,
               $AJ15-$AO15
                 +IF(AND(OR($V15=4,$V15=5),
                          EDATE($G15,6)&lt;=$AI15,
                          $AI15&lt;IF(DATE(YEAR($G15),MONTH($G15)+6,DAY($G15))
                                       &gt;=DATE(YEAR(EDATE($G15,6)),MONTH(基本情報!$C$4),DAY(基本情報!$C$4)),
                                         DATE(YEAR(EDATE($G15,6))+1,MONTH(基本情報!$C$4),DAY(基本情報!$C$4)),
                                         DATE(YEAR(EDATE($G15,6)),MONTH(基本情報!$C$4),DAY(基本情報!$C$4)))),
                     IF(IF(DATE(YEAR($G15),MONTH($G15)+6,DAY($G15))
                            &gt;=DATE(YEAR(EDATE($G15,6)),MONTH(基本情報!$C$4),DAY(基本情報!$C$4)),
                              DATE(YEAR(EDATE($G15,6))+1,MONTH(基本情報!$C$4),DAY(基本情報!$C$4)),
                              DATE(YEAR(EDATE($G15,6)),MONTH(基本情報!$C$4),DAY(基本情報!$C$4)))
                       &lt;=EOMONTH(DATE(有給管理簿!$E$10,有給管理簿!$F$10,1),0),HLOOKUP(1.5,付与日数一覧!$O$3:$W$8,2+$F15,1),0),
                     0)
                     -IF(OR(AND(OR($V15=4,$V15=5),EDATE($G15,6)&lt;DATE(YEAR(EDATE($G15,6)),MONTH(基本情報!$C$4),DAY(基本情報!$C$4)),$AI15&lt;DATE(YEAR(EDATE($G15,6)),MONTH(基本情報!$C$4),DAY(基本情報!$C$4)),
                                  OR(AND(OR($AF15=2,$AF15=3,$AF15=4),DATE(YEAR(EDATE($G15,6)),MONTH(基本情報!$C$4),DAY(基本情報!$C$4))&lt;=DATE(有給管理簿!$E$10,有給管理簿!$F$10,1)),
                                    AND(OR($AE15=2,$AE15=3,$AE15=4),DATE(YEAR(EDATE($G15,6))+1,MONTH(基本情報!$C$4),DAY(基本情報!$C$4))&gt;DATE(有給管理簿!$E$10,有給管理簿!$F$10,1)))),
                             AND(OR($V15=4,$V15=5),EDATE($G15,6)&gt;DATE(YEAR(EDATE($G15,6)),MONTH(基本情報!$C$4),DAY(基本情報!$C$4)),$AI15&lt;DATE(YEAR(EDATE($G15,6))+1,MONTH(基本情報!$C$4),DAY(基本情報!$C$4)),
                               OR(AND($AF15=1,DATE(YEAR(EDATE($G15,6))+1,MONTH(基本情報!$C$4),DAY(基本情報!$C$4))&lt;=DATE(有給管理簿!$E$10,有給管理簿!$F$10,1)),
                                 AND($AE15=1,DATE(YEAR(EDATE($G15,6))+2,MONTH(基本情報!$C$4),DAY(基本情報!$C$4))&gt;DATE(有給管理簿!$E$10,有給管理簿!$F$10,1),有給管理簿!$E$10&lt;&gt;YEAR(EDATE($G15,6))+1)))),
                           HLOOKUP(1.5,付与日数一覧!$O$3:$W$8,2+$F15,1),
                           0),
               IF(OR(AND($J15=0,$H15&gt;0),
                      AND(IF(OR($V15=6,$V15=7),IF($G15&lt;DATE(YEAR($G15),MONTH($J15),DAY($J15)),
                                                                            DATE(YEAR($G15),MONTH($J15),DAY($J15)),
                                                                            DATE(YEAR($G15)+1,MONTH($J15),DAY($J15)))
                                                                              &gt;EOMONTH(DATE(有給管理簿!$E$10,有給管理簿!$F$10,1),0),FALSE)),
                       AND($V15&lt;&gt;3,$V15&lt;&gt;6,$V15&lt;&gt;7,EDATE($G15,6)
                                                                                   &gt;EOMONTH(DATE(有給管理簿!$E$10,IF(AND(基本情報!$C$3="法定",MONTH($J15)&lt;$K15),
                                                                                                                                                     有給管理簿!$F$10-1,有給管理簿!$F$10),1),0)))=TRUE,
                      $H15
                        -IF(ISERROR(MATCH($A15,有給管理簿!$A:$A,0))=TRUE,
                            0,
                            SUMIFS(INDIRECT("有給管理簿!R" &amp; MATCH($A15,有給管理簿!$A:$A,0) &amp; "C35:R" &amp; MATCH($A15,有給管理簿!$A:$A,0) &amp; "C2239",0),
                                有給管理簿!$AI$11:$CHC$11,"&gt;="&amp;$G15,
                                有給管理簿!$AI$11:$CHC$11,"&lt;="&amp;EOMONTH(DATE(有給管理簿!$E$10,有給管理簿!$F$10,1),0))),
                      IF(AND(IF(AND(基本情報!$C$3="一斉",基本情報!$C$7="-",MONTH(EDATE($G15,6))=12,DAY($G15)&gt;基本情報!$C$12,有給管理簿!$E$10&lt;YEAR(EDATE($G15,6))+2),
                                        DATE(有給管理簿!$E$10,MONTH(基本情報!$C$4),DAY(基本情報!$C$4)),
                                        $J15)
                                      &gt;EOMONTH(DATE(有給管理簿!$E$10,IF(AND(基本情報!$C$3="法定",MONTH($J15)&lt;$K15),有給管理簿!$F$10-1,有給管理簿!$F$10),1),0),
                               OR($V15=3,
                                 AND(AND(AND(基本情報!$C$3="一斉",基本情報!$C$7="-")=FALSE,EDATE($G15,6)&lt;$J15,$J15&lt;=EDATE($G15,12))=FALSE,
                                   YEAR($J15)&gt;YEAR(DATE(YEAR($G15),MONTH($G15)+6,DAY($G15)))
                                                         +IF(IF(基本情報!$C$12="末",FALSE,DATE(YEAR(EDATE($G15,6)),MONTH(EDATE($G15,6)),DAY(EDATE($G15,6)))&gt;DATE(YEAR(EDATE($G15,6)),12,基本情報!$C$12)),1,0)
                                                         -IF(AND(OR($V15=6,$V15=7),YEAR($G15)&lt;YEAR(EDATE($G15,6))),1,0))),
                               AND(OR(基本情報!$C$3="法定", AND(基本情報!$C$3="一斉",EDATE($G15,6)=$J15)),$K15&lt;MONTH($J15))=FALSE),
                          IF(ISERROR(MATCH(有給管理簿!$E$10-1,$AQ$1:$BN$1,0))=TRUE,
                              0,
                              INDEX($AQ$1:$BN15,ROW(),MATCH(有給管理簿!$E$10-1,$AQ$1:$BN$1,0))
                                -IF(AND(基本情報!$C$3="一斉",基本情報!$C$7="-",$J15&lt;DATE(YEAR($J15),MONTH(基本情報!$C$4),DAY(基本情報!$C$4)),AND($AF15&lt;&gt;2,$AF15&lt;&gt;3,$AF15&lt;&gt;4)),
                                    HLOOKUP($I15,付与日数一覧!$O$3:$W$8,2+$F15,1),
                                    0)
                                +IF(AND($Y15&lt;&gt;"-",$Y15&lt;&gt;5,MONTH(基本情報!$C$4)&gt;MONTH(EDATE($G15,6)))=TRUE,
                                    0,
                                    INDEX($AQ$1:$BN15,ROW(),MATCH(有給管理簿!$E$10-1,$AQ$1:$BN$1,0)+1))
                                -$S15),
                          IF(AND(OR($AF15=2,$AE15=2),IF(EDATE($G15,6)&lt;DATE(YEAR(EDATE($G15,6)),MONTH(基本情報!$C$4),DAY(基本情報!$C$4)),
                                                      EOMONTH(DATE(YEAR(EDATE($G15,6)),MONTH(基本情報!$C$4),DAY(基本情報!$C$4)),-1),
                                                      EOMONTH(DATE(YEAR(EDATE($G15,6))+1,MONTH(基本情報!$C$4),DAY(基本情報!$C$4)),-1))
                                                        &gt;DATE(有給管理簿!$E$10,有給管理簿!$F$10,1)),0,INDEX($AQ$1:$BN15,ROW(),MATCH(有給管理簿!$E$10,$AQ$1:$BN$1,0)))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&lt;DATE(YEAR($J15),MONTH(基本情報!$C$4),DAY(基本情報!$C$4)),
                                  AND($AF15&lt;&gt;2,$AF15&lt;&gt;3,$AF15&lt;&gt;4,$AE15&lt;&gt;2,$AE15&lt;&gt;3,$AE15&lt;&gt;4)),
                                HLOOKUP($I15,付与日数一覧!$O$3:$W$8,2+$F15,1),
                                0)
                            +IF(AND($Y15&lt;&gt;"-",$Y15&lt;&gt;5,
                                     EDATE($G15,6)&lt;EOMONTH(DATE(有給管理簿!$E$10,有給管理簿!$F$10,1),0),
                                     AND(基本情報!$C$3="一斉",基本情報!$C$7="-",
                                       DATE(YEAR($G15),MONTH($G15)+6,DAY($G15))
                                         =DATE(YEAR(EDATE($G15,6)),MONTH(基本情報!$C$4),DAY(基本情報!$C$4))))=TRUE,
                                0,
                                INDEX($AQ$1:$BN15,ROW(),MATCH(有給管理簿!$E$10,$AQ$1:$BN$1,0)+1))
                            -$S15)))))</f>
        <v>#N/A</v>
      </c>
      <c r="P15" s="57" t="e">
        <f>IF($AF15 = 4,
       0,
       IF($AF15 = 3,
           DATE(YEAR($G15),MONTH($G15)+6,DAY($G15)),
           IF($AF15 = 2,
               DATE(YEAR(DATE(YEAR($G15)+IF(IF(基本情報!$C$12="末",FALSE,DATE(YEAR(EDATE($G15,6)),MONTH(EDATE($G15,6)),DAY(EDATE($G15,6)))&gt;DATE(YEAR(EDATE($G15,6)),12,基本情報!$C$12)),1,0),
                 MONTH($G15)+6,DAY($G15))),MONTH(基本情報!$C$4),DAY(基本情報!$C$4)),
               IF($AF15 = 1,
                   0,
                   $J15))))</f>
        <v>#N/A</v>
      </c>
      <c r="Q15" s="50" t="e">
        <f>IF($P15=0,
       "-",
       IF(基本情報!$C$12="末",
           MONTH($P15),
           IF(DAY($P15)&lt;=基本情報!$C$12,
               MONTH($P15),
               IF(MONTH($P15)+1=13,1,MONTH($P15)+1))))</f>
        <v>#N/A</v>
      </c>
      <c r="R15" s="50" t="e">
        <f>INDEX($AQ$1:$BN15,ROW(),MATCH(有給管理簿!$E$10,$AQ$1:$BN$1,0))</f>
        <v>#N/A</v>
      </c>
      <c r="S15" s="19" t="e">
        <f ca="1">IF(ISERROR(MATCH($A15,有給管理簿!$A:$A,0))=TRUE,
       0,
       SUMIFS(INDIRECT("有給管理簿!R" &amp; MATCH($A15,有給管理簿!$A:$A,0) &amp; "C35:R" &amp; MATCH($A15,有給管理簿!$A:$A,0) &amp; "C2239",0),
           有給管理簿!$AI$11:$CHC$11,"&gt;="&amp;IF(AND($AA15=0,EOMONTH(DATE(有給管理簿!$E$10,有給管理簿!$F$10,1),0)&gt;$J15),$J15,$AA15),
           有給管理簿!$AI$11:$CHC$11,"&lt;="&amp;EOMONTH(DATE(有給管理簿!$E$10,有給管理簿!$F$10,1),0))
         -IF(AND(基本情報!$C$3="一斉",基本情報!$C$7="-",$AA15&lt;=$AI15,
                 EDATE($G15,6)&gt;DATE(YEAR(EDATE($G15,6)),MONTH(基本情報!$C$4),DAY(基本情報!$C$4)),
                 IF($J15&gt;$AB15,YEAR($J15)-1,YEAR($J15))=YEAR(EDATE($G15,6))+1,
                 EOMONTH(DATE(有給管理簿!$E$10,有給管理簿!$F$10,1),0)&gt;IF($J15&gt;$AB15,DATE(YEAR($J15)-1,MONTH($J15),DAY($J15)),$J15)),
               SUMIFS(INDIRECT("有給管理簿!R" &amp; MATCH($A15,有給管理簿!$A:$A,0) &amp; "C35:R" &amp; MATCH($A15,有給管理簿!$A:$A,0) &amp; "C2239",0),
                   有給管理簿!$AI$11:$CHC$11,"&gt;="&amp;EDATE($G15,6),
                   有給管理簿!$AI$11:$CHC$11,"&lt;="&amp;IF($J15&gt;$AB15,DATE(YEAR($J15)-1,MONTH($J15),DAY($J15)),$J15)-1),
               0))</f>
        <v>#N/A</v>
      </c>
      <c r="T15" s="19">
        <f ca="1">IF(ISERROR(MATCH($A15,有給管理簿!$A:$A,0))=TRUE,
       0,
       SUMIFS(INDIRECT("有給管理簿!R" &amp; MATCH($A15,有給管理簿!$A:$A,0) &amp; "C35:R" &amp; MATCH($A15,有給管理簿!$A:$A,0) &amp; "C2239",0),
           有給管理簿!$AI$11:$CHC$11,"&gt;="&amp;IF(AND($AA15=0,EOMONTH(DATE(有給管理簿!$E$10,有給管理簿!$F$10,1),0)&gt;$J15),$J15,$AA15),
           有給管理簿!$AI$11:$CHC$11,"&lt;="&amp;EOMONTH(DATE(有給管理簿!$E$10,有給管理簿!$F$10,1),0)))</f>
        <v>0</v>
      </c>
      <c r="U15" s="19" t="e">
        <f ca="1">IF(HLOOKUP($I15,付与日数一覧!$O$3:$W$8,2+$F15,1)&lt;IF(基本情報!$C$10=TRUE,
                                                                                        IF($L15&lt;$S15,0,$L15-$S15),
                                                                                        IF(SUM($L15,$N15)&lt;$S15,0,SUM($L15,$N15)-$S15)),
    HLOOKUP($I15,付与日数一覧!$O$3:$W$8,2+$F15,1),
    IF(基本情報!$C$10=TRUE,
      IF($L15&lt;$S15,0,$L15-$S15),
      IF(SUM($L15,$N15)&lt;$S15,0,SUM($L15,$N15)-$S15)))</f>
        <v>#N/A</v>
      </c>
      <c r="V15" s="50">
        <f>IF($F15&gt;0,
       1,
       IF(基本情報!$C$3="法定",
           IF($H15&gt;=10,3,IF(AND(0&lt;$H15,$H15&lt;10)=TRUE,2,1)),
           IF(AND(基本情報!$C$7&lt;&gt;"-",基本情報!$C$7&gt;0)=FALSE,
               IF($H15&gt;0,5,4),
               IF($H15&gt;0,7,6))))</f>
        <v>1</v>
      </c>
      <c r="W15" s="57" t="e">
        <f>IF($AF15 = 4,
       0,
       IF($AF15 = 3,
           IF(EOMONTH(EDATE($G15,6),-1)&gt;DATE(有給管理簿!$E$10,有給管理簿!$F$10,DAY($G15)),
               0,
               EDATE($G15,6)),
           IF($AF15 = 2,
               IF(EOMONTH(DATE(YEAR(EDATE($G15,6)),MONTH(基本情報!$C$4),DAY(基本情報!$C$4)),-1)&gt;DATE(有給管理簿!$E$10,有給管理簿!$F$10,DAY(基本情報!$C$4)),
                   0,
                   DATE(YEAR(EDATE($G15,6))+IF(IF(基本情報!$C$12="末",FALSE,DATE(YEAR(EDATE($G15,6)),MONTH(EDATE($G15,6)),DAY(EDATE($G15,6)))&gt;DATE(YEAR(EDATE($G15,6)),12,基本情報!$C$12)),1,0),
                     MONTH(基本情報!$C$4),DAY(基本情報!$C$4))),
               IF($AF15 = 1,
                   IF(AND($V15&lt;&gt;4,$V15&lt;&gt;5),
                       IF($J15=0,0,IF(EDATE($J15,-12)&lt;=$G15,
                                                 0,
                                                 IF($J15-1&lt;DATE(有給管理簿!$E$10,有給管理簿!$F$10,DAY($J15)),
                                                     0,
                                                     EDATE($J15,-12)))),
                       IF($AE15 = 4,
                           0,
                           IF($AE15 = 3,
                               IF(EOMONTH(EDATE(EDATE($G15,6),12)-1,0)&lt;DATE(有給管理簿!$E$10,有給管理簿!$F$10,DAY($G15)),
                                   0,
                                   EDATE($G15,6)),
                               IF($AE15 = 2,
                                   IF(EOMONTH(EDATE(DATE(YEAR(EDATE($G15,6)),MONTH(基本情報!$C$4),DAY(基本情報!$C$4)),12)-1,0)&gt;DATE(有給管理簿!$E$10,有給管理簿!$F$10,DAY(基本情報!$C$4)),
                                       0,
                                       DATE(YEAR(EDATE($G15,6)),MONTH(基本情報!$C$4),DAY(基本情報!$C$4))),
                                   IF($AE15 = 1,
                                       0,
                                       IF($J15=0,0,IF(EDATE($J15,-12)&lt;=EDATE($G15,6),IF($J15=EDATE($G15,6),0,EDATE($G15,6)),EDATE($J15,-12)))))))),
                   IF($AE15 = 4,
                       IF($J15&gt;DATE(有給管理簿!$E$10,有給管理簿!$F$10,DAY(基本情報!$C$4)),
                           0,
                           $J15),
                       IF($AE15 = 3,
                           IF(EOMONTH(DATE(YEAR($G15)+1,MONTH($G15)+6,DAY($G15)-1),0)&lt;DATE(有給管理簿!$E$10,有給管理簿!$F$10,DAY($G15)),
                               IF($J15&gt;DATE(有給管理簿!$E$10,有給管理簿!$F$10,1),
                                   0,
                                   $J15),
                               EDATE($G15,6)),
                           IF($AE15 = 2,
                               IF($J15-1&lt;DATE(有給管理簿!$E$10,有給管理簿!$F$10,DAY(基本情報!$C$4)),
                                   $J15,
                                   IF($J15=0,0,EDATE($J15,-12))),
                               IF($AE15 = 1,
                                   IF(EOMONTH($J15,-1)&gt;DATE(有給管理簿!$E$10,有給管理簿!$F$10,DAY($J15)),
                                       0,
                                       IF($J15&gt;IF(基本情報!$C$12="末",EOMONTH(DATE(有給管理簿!$E$10,有給管理簿!$F$10,1),0),DATE(有給管理簿!$E$10,有給管理簿!$F$10,基本情報!$C$12)),0,$J15)),
                                   IF(AND(OR($V15=4,$V15=5),
                                         AND(MONTH(EDATE($G15,6))=MONTH(基本情報!$C$4),DAY($G15)=DAY(基本情報!$C$4))=FALSE)=TRUE,
                                       IF(IF(DATE(YEAR(EDATE($G15,6)),MONTH(基本情報!$C$4),DAY(基本情報!$C$4))
                                             &gt;EDATE($G15,6),
                                               DATE(YEAR(EDATE($G15,6))+1,MONTH(基本情報!$C$4),DAY(基本情報!$C$4))-1,
                                               DATE(YEAR(EDATE($G15,6))+2,MONTH(基本情報!$C$4),DAY(基本情報!$C$4))-1)
                                         &gt;DATE(有給管理簿!$E$10,有給管理簿!$F$10,DAY(基本情報!$C$4)),
                                           IF(YEAR(EDATE($G15,6))&lt;=有給管理簿!$E$10,EDATE($G15,6),0),
                                           IF($J15&gt;DATE(有給管理簿!$E$10,有給管理簿!$F$10,DAY($J15)),
                                               IF(DATE(YEAR($J15)-1,MONTH($J15),DAY($J15))&lt;$G15,
                                                   0,
                                                   DATE(YEAR($J15)-1,MONTH($J15),DAY($J15))),
                                               $J15)),
                                       IF($J15&gt;DATE(有給管理簿!$E$10,IF(AND(基本情報!$C$3="法定",OR(MONTH($J15)&lt;$K15,AND(MONTH($J15)=12,$K15=1))),
                                                                                                     有給管理簿!$F$10-1,有給管理簿!$F$10),DAY($J15)),
                                          IF(DATE(YEAR($J15)-1,MONTH($J15),DAY($J15))&lt;$G15,
                                               0,
                                               IF(AND($V15&lt;&gt;3,$V15&lt;&gt;6,$V15&lt;&gt;7,DATE(YEAR($J15)-1,MONTH($J15),DAY($J15))&lt;EDATE($G15,6)),
                                                   EDATE($G15,6),
                                                   DATE(YEAR($J15)-1,MONTH($J15),DAY($J15)))),
                                           $J15))))))))))</f>
        <v>#N/A</v>
      </c>
      <c r="X15" s="57" t="e">
        <f>IF($AF15 = 4,
       0,
       IF($AF15 = 3,
           IF(EOMONTH(EDATE($G15,6),-1)&gt;DATE(有給管理簿!$E$10,有給管理簿!$F$10,DAY($G15)),
               0,
               EDATE(EDATE($G15,6),12)-1),
           IF($AF15 = 2,
               IF(EOMONTH(DATE(YEAR(EDATE($G15,6)),MONTH(基本情報!$C$4),DAY(基本情報!$C$4)),-1)&gt;DATE(有給管理簿!$E$10,有給管理簿!$F$10,DAY(基本情報!$C$4)),
                   0,
                   EDATE(DATE(YEAR(EDATE($G15,6))+IF(IF(基本情報!$C$12="末",FALSE,DATE(YEAR(EDATE($G15,6)),MONTH(EDATE($G15,6)),DAY(EDATE($G15,6)))&gt;DATE(YEAR(EDATE($G15,6)),12,基本情報!$C$12)),1,0),
                     MONTH(基本情報!$C$4),DAY(基本情報!$C$4)),12)-1),
               IF($AF15 = 1,
                   IF(AND($V15&lt;&gt;4,$V15&lt;&gt;5),
                       IF($J15=0,0,IF(EDATE($J15,-12)&lt;=$G15,
                                                 0,
                                                 IF($J15-1&lt;DATE(有給管理簿!$E$10,有給管理簿!$F$10,DAY($J15)),
                                                     0,
                                                     $J15-1))),
                       IF($AE15 = 4,
                           0,
                           IF($AE15 = 3,
                               IF(EOMONTH(EDATE(EDATE($G15,6),12)-1,0)&lt;DATE(有給管理簿!$E$10,有給管理簿!$F$10,DAY($G15)),
                                   0,
                                   EDATE(EDATE($G15,6),12)-1),
                               IF($AE15 = 2,
                                   IF(EOMONTH(EDATE(DATE(YEAR(EDATE($G15,6)),MONTH(基本情報!$C$4),DAY(基本情報!$C$4)),12)-1,0)&gt;DATE(有給管理簿!$E$10,有給管理簿!$F$10,DAY(基本情報!$C$4)),
                                       0,
                                       EDATE(DATE(YEAR(EDATE($G15,6)),MONTH(基本情報!$C$4),DAY(基本情報!$C$4)),12)-1),
                                   IF($AE15 = 1,
                                       0,
                                       IF($J15-1&lt;=EDATE($G15,18)-1,IF(EDATE($J15,12)-1=EDATE($G15,18)-1,0,EDATE($G15,18)-1),$J15-1)))))),
                   IF($AE15 = 4,
                       IF($J15&gt;DATE(有給管理簿!$E$10,有給管理簿!$F$10,1),
                           0,
                           EDATE($J15,12)-1),
                       IF($AE15 = 3,
                           IF(EOMONTH(DATE(YEAR($G15)+1,MONTH($G15)+6,DAY($G15)-1),0)&lt;DATE(有給管理簿!$E$10,有給管理簿!$F$10,DAY($G15)),
                               IF($J15&gt;DATE(有給管理簿!$E$10,有給管理簿!$F$10,1),
                                   0,
                                   EDATE($J15,12)-1),
                               EDATE(EDATE($G15,6),12)-1),
                           IF($AE15 = 2,
                               IF($J15-1&lt;DATE(有給管理簿!$E$10,有給管理簿!$F$10,DAY(基本情報!$C$4)),
                                   EDATE($J15,12)-1,
                                   $J15-1),
                               IF($AE15 = 1,
                                   IF(EOMONTH($J15,-1)&gt;DATE(有給管理簿!$E$10,有給管理簿!$F$10,DAY($J15)),
                                       0,
                                       IF(EDATE($J15,12)-1&gt;IF(基本情報!$C$12="末",EOMONTH(DATE(有給管理簿!$E$10,有給管理簿!$F$10,1),12)-1,EDATE(DATE(有給管理簿!$E$10,有給管理簿!$F$10,基本情報!$C$12),12)-1),0,EDATE($J15,12)-1)),
                                   IF($W15=0,
                                       0,
                                       IF(AND(OR($V15=4,$V15=5),
                                              IF(ISERROR(MATCH(有給管理簿!$E$10+1,$BQ$1:$CM$1,0)),0,INDEX($BQ$1:$CM15,ROW(),MATCH(有給管理簿!$E$10+1,$BQ$1:$CM$1,0)))=0,
                                              AND(MONTH(EDATE($G15,6))=MONTH(基本情報!$C$4),DAY($G15)=DAY(基本情報!$C$4))=FALSE)=TRUE,
                                           IF(DATE(YEAR(EDATE($G15,6)),MONTH(基本情報!$C$4),DAY(基本情報!$C$4))
                                               &gt;EDATE($G15,6),
                                               IF($W15&lt;DATE(YEAR(EDATE($G15,6))+1,MONTH(基本情報!$C$4),DAY(基本情報!$C$4))-1,
                                                   DATE(YEAR(EDATE($G15,6))+1,MONTH(基本情報!$C$4),DAY(基本情報!$C$4))-1,
                                                   DATE(YEAR($W15),MONTH($W15)+12,DAY($W15))-1),
                                               IF($W15&lt;DATE(YEAR(EDATE($G15,6))+2,MONTH(基本情報!$C$4),DAY(基本情報!$C$4))-1,
                                                   DATE(YEAR(EDATE($G15,6))+2,MONTH(基本情報!$C$4),DAY(基本情報!$C$4))-1,
                                                   DATE(YEAR($W15),MONTH($W15)+12,DAY($W15))-1)),
                                           DATE(YEAR($W15),MONTH($W15)+12,DAY($W15))-1))))))))))</f>
        <v>#N/A</v>
      </c>
      <c r="Y15" s="58" t="e">
        <f>IF(OR($L15&lt;10,
           $W15=0,
           AND($I15&lt;=0.5,有給管理簿!$F$10&lt;$K15),
           $G15&gt;DATE(有給管理簿!$E$10,有給管理簿!$F$10,1),
           AND($W15=DATE(YEAR($G15),MONTH($G15)+6,DAY($G15)),$W15&gt;EOMONTH(DATE(有給管理簿!$E$10,有給管理簿!$F$10,1),0)),
           OR(AND($F15=3,$I15&lt;5.5),AND($F15=4,$I15&lt;3.5))),
    "-",
    IF(DATEDIF($W15,$X15+1,"m")&gt;12,
        IF(DATEDIF($W15,$X15+1,"m")/12*5-INT(DATEDIF($W15,$X15+1,"m")/12*5)&gt;0.5,
          INT(DATEDIF($W15,$X15+1,"m")/12*5)+1,
          INT(DATEDIF($W15,$X15+1,"m")/12*5)+0.5),
        5))</f>
        <v>#N/A</v>
      </c>
      <c r="Z15" s="57">
        <f t="shared" si="0"/>
        <v>46280</v>
      </c>
      <c r="AA15" s="57" t="e">
        <f>IF($AF15 = 4,
       0,
       IF($AF15 = 3,
           IF(EOMONTH(EDATE($G15,6),-1)&gt;DATE(有給管理簿!$E$10,有給管理簿!$F$10,DAY($G15)),
               0,
               EDATE($G15,6)),
           IF($AF15 = 2,
               IF(EOMONTH(DATE(YEAR(EDATE($G15,6)),MONTH(基本情報!$C$4),DAY(基本情報!$C$4)),-1)&gt;DATE(有給管理簿!$E$10,有給管理簿!$F$10,DAY(基本情報!$C$4)),
                   0,
                   DATE(YEAR(EDATE($G15,6))+IF(IF(基本情報!$C$12="末",FALSE,DATE(YEAR(EDATE($G15,6)),MONTH(EDATE($G15,6)),DAY(EDATE($G15,6)))&gt;DATE(YEAR(EDATE($G15,6)),12,基本情報!$C$12)),1,0),
                     MONTH(基本情報!$C$4),DAY(基本情報!$C$4))),
               IF($AF15 = 1,
                   IF(AND($V15&lt;&gt;4,$V15&lt;&gt;5),
                       IF($J15=0,0,IF(EDATE($J15,-12)&lt;=$G15,
                                                 0,
                                                 IF($J15-1&lt;DATE(有給管理簿!$E$10,有給管理簿!$F$10,DAY($J15)),
                                                     $J15,
                                                     EDATE($J15,-12)))),
                       IF($AE15 = 4,
                           0,
                           IF($AE15 = 3,
                               IF(EOMONTH(EDATE(EDATE($G15,6),12)-1,0)&lt;DATE(有給管理簿!$E$10,有給管理簿!$F$10,DAY($G15)),
                                   0,
                                   EDATE($G15,6)),
                               IF($AE15 = 2,
                                   IF(EOMONTH(EDATE(DATE(YEAR(EDATE($G15,6)),MONTH(基本情報!$C$4),DAY(基本情報!$C$4)),12)-1,0)&gt;DATE(有給管理簿!$E$10,有給管理簿!$F$10,DAY(基本情報!$C$4)),
                                       0,
                                       DATE(YEAR(EDATE($G15,6)),MONTH(基本情報!$C$4),DAY(基本情報!$C$4))),
                                   IF($AE15 = 1,
                                       0,
                                       IF($J15=0,0,IF(EDATE($J15,-12)&lt;=EDATE($G15,6),IF($J15=EDATE($G15,6),0,EDATE($G15,6)),EDATE($J15,-12)))))))),
                   IF($AE15 = 4,
                       IF($J15&gt;DATE(有給管理簿!$E$10,有給管理簿!$F$10,DAY(基本情報!$C$4)),
                           0,
                           $J15),
                       IF($AE15 = 3,
                           IF(EOMONTH(DATE(YEAR($G15)+1,MONTH($G15)+6,DAY($G15)-1),0)&lt;DATE(有給管理簿!$E$10,有給管理簿!$F$10,DAY($G15)),
                               IF($J15&gt;DATE(有給管理簿!$E$10,有給管理簿!$F$10,1),
                                   0,
                                   $J15),
                               EDATE($G15,6)),
                           IF($AE15 = 2,
                               IF($J15-1&lt;DATE(有給管理簿!$E$10,有給管理簿!$F$10,DAY(基本情報!$C$4)),
                                   $J15,
                                   IF($J15=0,0,EDATE($J15,-12))),
                               IF($AE15 = 1,
                                   IF(EOMONTH($J15,-1)&gt;DATE(有給管理簿!$E$10,有給管理簿!$F$10,DAY($J15)),
                                       EDATE($J15,-12),
                                       IF($J15&gt;IF(基本情報!$C$12="末",EOMONTH(DATE(有給管理簿!$E$10,有給管理簿!$F$10,1),0),DATE(有給管理簿!$E$10,有給管理簿!$F$10,基本情報!$C$12)),0,$J15)),
                                   IF($W15=0,
                                       0,
                                       IF(AND($H15&gt;0,
                                              $W15=$G15,
                                              $W15&lt;=EOMONTH(DATE(有給管理簿!$E$10,有給管理簿!$F$10,1),0))=TRUE,
                                           $G15,
                                           IF(AND($J15=0,$H15&gt;0),
                                               $G15,
                                               IF(AND(基本情報!$C$3="法定",
                                                      IF(ISNUMBER($K15),EOMONTH(DATE(有給管理簿!$E$10,有給管理簿!$F$10,1),0)&lt;DATE(YEAR($J15),$K15,1),FALSE),
                                                      IF(ISNUMBER($K15),IF(MONTH($W15)&lt;$K15,TRUE,FALSE),FALSE),
                                                     YEAR($J15)=YEAR($W15)),
                                                   DATE(YEAR($W15)-1,MONTH($W15),DAY($W15)),
                                                   IF($W15&gt;EOMONTH(DATE(有給管理簿!$E$10,有給管理簿!$F$10,1),0),0,$W15)))))))))))))</f>
        <v>#N/A</v>
      </c>
      <c r="AB15" s="57" t="e">
        <f>0+(IF($AF15 = 4,
       0,
       IF($AF15 = 3,
           IF(EOMONTH(EDATE($G15,6),-1)&gt;DATE(有給管理簿!$E$10,有給管理簿!$F$10,DAY($G15)),
               0,
               EDATE(EDATE($G15,6),12)-1),
           IF($AF15 = 2,
               IF(EOMONTH(DATE(YEAR(EDATE($G15,6)),MONTH(基本情報!$C$4),DAY(基本情報!$C$4)),-1)&gt;DATE(有給管理簿!$E$10,有給管理簿!$F$10,DAY(基本情報!$C$4)),
                   0,
                   EDATE(DATE(YEAR(EDATE($G15,6))+IF(IF(基本情報!$C$12="末",FALSE,DATE(YEAR(EDATE($G15,6)),MONTH(EDATE($G15,6)),DAY(EDATE($G15,6)))&gt;DATE(YEAR(EDATE($G15,6)),12,基本情報!$C$12)),1,0),
                     MONTH(基本情報!$C$4),DAY(基本情報!$C$4)),12)-1),
               IF($AF15 = 1,
                   IF(AND($V15&lt;&gt;4,$V15&lt;&gt;5),
                       IF($J15=0,0,IF(EDATE($J15,-12)&lt;=$G15,
                                                 0,
                                                 IF($J15-1&lt;DATE(有給管理簿!$E$10,有給管理簿!$F$10,DAY($J15)),
                                                     EDATE($J15,12)-1,
                                                     $J15-1))),
                       IF($AE15 = 4,
                           0,
                           IF($AE15 = 3,
                               IF(EOMONTH(EDATE(EDATE($G15,6),12)-1,0)&lt;DATE(有給管理簿!$E$10,有給管理簿!$F$10,DAY($G15)),
                                   0,
                                   EDATE(EDATE($G15,6),12)-1),
                               IF($AE15 = 2,
                                   IF(EOMONTH(EDATE(DATE(YEAR(EDATE($G15,6)),MONTH(基本情報!$C$4),DAY(基本情報!$C$4)),12)-1,0)&gt;DATE(有給管理簿!$E$10,有給管理簿!$F$10,DAY(基本情報!$C$4)),
                                       0,
                                       EDATE(DATE(YEAR(EDATE($G15,6)),MONTH(基本情報!$C$4),DAY(基本情報!$C$4)),12)-1),
                                   IF($AE15 = 1,
                                       0,
                                       IF($J15-1&lt;=EDATE($G15,18)-1,IF(EDATE($J15,12)-1=EDATE($G15,18)-1,0,EDATE($G15,18)-1),$J15-1)))))),
                   IF($AE15 = 4,
                       IF($J15&gt;DATE(有給管理簿!$E$10,有給管理簿!$F$10,DAY(基本情報!$C$4)),
                           0,
                           EDATE($J15,12)-1),
                       IF($AE15 = 3,
                           IF(EOMONTH(DATE(YEAR($G15)+1,MONTH($G15)+6,DAY($G15)-1),0)&lt;DATE(有給管理簿!$E$10,有給管理簿!$F$10,DAY($G15)),
                               IF($J15&gt;DATE(有給管理簿!$E$10,有給管理簿!$F$10,1),
                                   0,
                                   EDATE($J15,12)-1),
                               EDATE(EDATE($G15,6),12)-1),
                           IF($AE15 = 2,
                               IF($J15-1&lt;DATE(有給管理簿!$E$10,有給管理簿!$F$10,DAY(基本情報!$C$4)),
                                   EDATE($J15,12)-1,
                                   $J15-1),
                               IF($AE15 = 1,
                                   IF(EOMONTH($J15,-1)&gt;DATE(有給管理簿!$E$10,有給管理簿!$F$10,DAY($J15)),
                                       $J15-1,
                                       IF(EDATE($J15,12)-1&gt;IF(基本情報!$C$12="末",EOMONTH(DATE(有給管理簿!$E$10,有給管理簿!$F$10,1),12)-1,EDATE(DATE(有給管理簿!$E$10,有給管理簿!$F$10,基本情報!$C$12),12)-1),0,EDATE($J15,12)-1)),
                                   IF($X15=0,
                                       0,
                                       IF(AND($J15=0,$H15&gt;0),
                                           EOMONTH(DATE(有給管理簿!$E$10,有給管理簿!$F$10,1),0),
                                           IF(AND(基本情報!$C$3="法定",
                                                  IF(ISNUMBER($K15),EOMONTH(DATE(有給管理簿!$E$10,有給管理簿!$F$10,1),0)&lt;DATE(YEAR($J15),$K15,1),FALSE),
                                                  IF(ISNUMBER($K15),MONTH($W15)&lt;$K15,FALSE),
                                                  YEAR($J15)=YEAR($W15)),
                                               DATE(YEAR($X15)-1,MONTH($X15),DAY($X15)),
                                               IF($W15&gt;EOMONTH(DATE(有給管理簿!$E$10,有給管理簿!$F$10,1),0),0,$X15)))))))))))))</f>
        <v>#N/A</v>
      </c>
      <c r="AC15" s="50" t="e">
        <f ca="1">IF($Y15="-",
       "-",
       IF($Y15&lt;=IF(AND($AI15&lt;&gt;"-",$AI15&gt;0),
                              IF(AND($W15&lt;=$AI15,$AI15&lt;=$X15),
                                  SUMIFS(INDIRECT("有給管理簿!R"&amp;MATCH($A15,有給管理簿!$A:$A,0)&amp;"C35:R"&amp;MATCH($A15,有給管理簿!$A:$A,0)&amp;"C2239",0),
                                      有給管理簿!$AI$11:$CHC$11,"&gt;="&amp;$AL15,
                                      有給管理簿!$AI$11:$CHC$11,"&lt;="&amp;EOMONTH(DATE(有給管理簿!$E$10,有給管理簿!$F$10,1),0)),
                                  SUMIFS(INDIRECT("有給管理簿!R"&amp;MATCH($A15,有給管理簿!$A:$A,0)&amp;"C35:R"&amp;MATCH($A15,有給管理簿!$A:$A,0)&amp;"C2239",0),
                                      有給管理簿!$AI$11:$CHC$11,"&gt;="&amp;$AA15,
                                      有給管理簿!$AI$11:$CHC$11,"&lt;="&amp;EOMONTH(DATE(有給管理簿!$E$10,有給管理簿!$F$10,1),0))),
                              SUMIFS(INDIRECT("有給管理簿!R"&amp;MATCH($A15,有給管理簿!$A:$A,0)&amp;"C35:R"&amp;MATCH($A15,有給管理簿!$A:$A,0)&amp;"C2239",0),
                                  有給管理簿!$AI$11:$CHC$11,"&gt;="&amp;$AA15,
                                  有給管理簿!$AI$11:$CHC$11,"&lt;="&amp;EOMONTH(DATE(有給管理簿!$E$10,有給管理簿!$F$10,1),0))),
           "OK",
           $Y15 - IF(AND($AI15&lt;&gt;"-",$AI15&gt;0),
                           IF(AND($W15&lt;=$AI15,$AI15&lt;=$X15),
                               SUMIFS(INDIRECT("有給管理簿!R"&amp;MATCH($A15,有給管理簿!$A:$A,0)&amp;"C35:R"&amp;MATCH($A15,有給管理簿!$A:$A,0)&amp;"C2239",0),
                                   有給管理簿!$AI$11:$CHC$11,"&gt;="&amp;$AL15,
                                   有給管理簿!$AI$11:$CHC$11,"&lt;="&amp;EOMONTH(DATE(有給管理簿!$E$10,有給管理簿!$F$10,1),0)),
                               SUMIFS(INDIRECT("有給管理簿!R"&amp;MATCH($A15,有給管理簿!$A:$A,0)&amp;"C35:R"&amp;MATCH($A15,有給管理簿!$A:$A,0)&amp;"C2239",0),
                                   有給管理簿!$AI$11:$CHC$11,"&gt;="&amp;$AA15,
                                   有給管理簿!$AI$11:$CHC$11,"&lt;="&amp;EOMONTH(DATE(有給管理簿!$E$10,有給管理簿!$F$10,1),0))),
                           SUMIFS(INDIRECT("有給管理簿!R"&amp;MATCH($A15,有給管理簿!$A:$A,0)&amp;"C35:R"&amp;MATCH($A15,有給管理簿!$A:$A,0)&amp;"C2239",0),
                               有給管理簿!$AI$11:$CHC$11,"&gt;="&amp;$AA15,
                               有給管理簿!$AI$11:$CHC$11,"&lt;="&amp;EOMONTH(DATE(有給管理簿!$E$10,有給管理簿!$F$10,1),0)))))</f>
        <v>#N/A</v>
      </c>
      <c r="AE15" s="19">
        <f>IF(ISERROR(INDEX($BQ15:$CN15,1,MATCH(有給管理簿!$E$10-1,社員情報!$BQ$1:$CN$1,0))),"",INDEX($BQ15:$CN15,1,MATCH(有給管理簿!$E$10-1,$BQ$1:$CN$1,0)))</f>
        <v>0</v>
      </c>
      <c r="AF15" s="19" t="e">
        <f>INDEX($BQ15:$CN15,1,MATCH(有給管理簿!$E$10,$BQ$1:$CN$1,0))</f>
        <v>#N/A</v>
      </c>
      <c r="AI15" s="30">
        <v>45519</v>
      </c>
      <c r="AJ15" s="19">
        <v>0</v>
      </c>
      <c r="AK15" s="19">
        <v>0</v>
      </c>
      <c r="AL15" s="30">
        <f>IF($AI15="-",
       0,
       IF(AND($V15&lt;&gt;3,$AI15&lt;EDATE($G15,6))=TRUE,
           IF(AND(基本情報!$C$3="一斉",基本情報!$C$7="-"),
               $AI15,
               IF(OR($V15=6,$V15=7),
                       IF(AND(DATE(YEAR($G15),MONTH(基本情報!$C$4),DAY(基本情報!$C$4))&lt;=$G15,
                             $G15&lt;DATE(YEAR($G15),MONTH(基本情報!$C$7),DAY(基本情報!$C$7))),
                           DATE(YEAR($G15),MONTH(基本情報!$C$7),DAY(基本情報!$C$7)),
                           DATE(YEAR($G15),MONTH(基本情報!$C$4),DAY(基本情報!$C$4))),
                   EDATE($G15,6))),
           $AI15))</f>
        <v>45550</v>
      </c>
      <c r="AM15" s="30">
        <f>IF($AI15="-",
    0,
    IF(AND(基本情報!$C$3="一斉",基本情報!$C$7="-",$AI15&lt;EDATE($G15,6)),
        EDATE($G15,6),
        IF(OR($V15=4,$V15=5)=TRUE,
            IF(DATE(YEAR(EDATE($G15,6)),MONTH(基本情報!$C$4),DAY(基本情報!$C$4))
              &gt;EDATE($G15,6),
                IF(OR($W15&lt;DATE(YEAR(EDATE($G15,6))+1,MONTH(基本情報!$C$4),DAY(基本情報!$C$4))-1,YEAR($AI15)=YEAR(EDATE($G15,6))),
                    DATE(YEAR(EDATE($G15,6))+1,MONTH(基本情報!$C$4),DAY(基本情報!$C$4))-1,
                    IF($AI15&gt;=DATE(YEAR($AI15),MONTH($Z15),DAY($Z15)),
                        DATE(YEAR($AI15)+1,MONTH($Z15),DAY($Z15))-1,
                        DATE(YEAR($AI15),MONTH($Z15),DAY($Z15))-1)),
                IF($W15&lt;DATE(YEAR(EDATE($G15,6))+2,MONTH(基本情報!$C$4),DAY(基本情報!$C$4))-1,
                    DATE(YEAR(EDATE($G15,6))+2,MONTH(基本情報!$C$4),DAY(基本情報!$C$4))-1,
                    IF($AI15&gt;=DATE(YEAR($AI15),MONTH($Z15),DAY($Z15)),
                        DATE(YEAR($AI15)+1,MONTH($Z15),DAY($Z15))-1,
                        DATE(YEAR($AI15),MONTH($Z15),DAY($Z15))-1))),
            IF($AI15&gt;=DATE(YEAR($AI15),MONTH($Z15),DAY($Z15)),
                DATE(YEAR($AI15)+1,MONTH($Z15),DAY($Z15))-1,
                DATE(YEAR($AI15),MONTH($Z15),DAY($Z15))-1))))</f>
        <v>45549</v>
      </c>
      <c r="AN15" s="28">
        <f>IF($AI15="-",
       0,
       IF(AND(OR(基本情報!$C$3="法定",AND(基本情報!$C$3="一斉",EDATE($G15,6))),$K15&lt;MONTH($J15)),
           YEAR($AM15)+1,
           IF(YEAR($AM15)=YEAR($AM15+1),
               YEAR($AM15),
               YEAR($AM15)+1)
             -IF(AND(OR($V15=4,$V15=5),EDATE($G15,6)&lt;=$AI15,$AI15&lt;IF(EDATE($G15,6)&gt;=DATE(YEAR(EDATE($G15,6)),MONTH(基本情報!$C$4),DAY(基本情報!$C$4)),
                                                                                 DATE(YEAR(EDATE($G15,6))+1,MONTH(基本情報!$C$4),DAY(基本情報!$C$4)),
                                                                                 DATE(YEAR(EDATE($G15,6)),MONTH(基本情報!$C$4),DAY(基本情報!$C$4)))),
                 1,
                 0)))</f>
        <v>2024</v>
      </c>
      <c r="AO15" s="19">
        <f ca="1">IF(ISERROR(MATCH($A15,有給管理簿!$A:$A,0))=TRUE,
       0,
       SUMIFS(INDIRECT("有給管理簿!R" &amp; MATCH($A15,有給管理簿!$A:$A,0) &amp; "C35:R" &amp; MATCH($A15,有給管理簿!$A:$A,0) &amp; "C2239",0),
           有給管理簿!$AI$11:$CHC$11,"&gt;="&amp;$AL15,
           有給管理簿!$AI$11:$CHC$11,"&lt;="&amp;IF(AND($AL15&lt;=EOMONTH(DATE(有給管理簿!$E$10,有給管理簿!$F$10,1),0),
                                                                                                EOMONTH(DATE(有給管理簿!$E$10,有給管理簿!$F$10,1),0)&lt;=$AM15)=TRUE,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IF(EOMONTH(DATE(有給管理簿!$E$10,有給管理簿!$F$10,1),0)&lt;$AL15,
                                                                                EOMONTH(DATE(有給管理簿!$E$10,有給管理簿!$F$10,1),0),
                                                                                $AM15))))</f>
        <v>0</v>
      </c>
      <c r="AP15" s="19">
        <f ca="1">IF($AI15="-",
    0,
    IF(HLOOKUP(IF(DATE(YEAR($AM15)-1,MONTH($AM15),DAY($AM15))+1&lt;$G15,
        0,
        IF(基本情報!$C$3="法定",
            IF($H15&gt;=10,
                DATEDIF($G15,DATE(YEAR($AM15)-1,MONTH($AM15),DAY($AM15))+1,"m")/12+0.5,
                DATEDIF($G15,DATE(YEAR($AM15)-1,MONTH($AM15),DAY($AM15))+1,"m")/12),
            IF(AND(基本情報!$C$7&lt;&gt;"-",基本情報!$C$7&gt;0)=TRUE,
                DATEDIF($G15,DATE(YEAR($AM15)-1,MONTH($AM15),DAY($AM15))+1,"m")/12+0.5,
                IF(DATE(YEAR($G15),MONTH($G15)+6,DAY($G15))
                  &gt;=DATE(有給管理簿!$E$10,MONTH(基本情報!$C$4),DAY(基本情報!$C$4)),
                    DATEDIF($G15,DATE(YEAR($AM15)-1,MONTH($AM15),DAY($AM15))+1,"m")/12
                      +IF(DATE(YEAR($G15),MONTH($G15)+6,DAY($G15))&lt;DATE(有給管理簿!$E$10,MONTH(基本情報!$C$4),DAY(基本情報!$C$4)),1.5,0.5),
                    DATEDIF($G15,DATE(YEAR($AM15)-1,MONTH($AM15),DAY($AM15))+1,"m")/12
                      +IF(DATE(YEAR($G15),MONTH($G15)+6,DAY($G15))
                        =DATE(YEAR(DATE(YEAR($G15),MONTH($G15)+6,DAY($G15))),MONTH(基本情報!$C$4),DAY(基本情報!$C$4)),0,1))))),
           付与日数一覧!$O$3:$W$8,2+$F15,1)&lt;IF(基本情報!$C$10=TRUE,
                                                                                IF(($AJ15-$AK15)&lt;$AO15,0,($AJ15-$AK15)-$AO15),
                                                                                IF($AJ15&lt;$AO15,0,IF($AK15&gt;$AO15,$AJ15-$AO15-($AK15-$AO15),$AJ15-$AO15))),
      HLOOKUP(IF(DATE(YEAR($AM15)-1,MONTH($AM15),DAY($AM15))+1&lt;$G15,
          0,
          IF(基本情報!$C$3="法定",
              IF($H15&gt;=10,
                  DATEDIF($G15,DATE(YEAR($AM15)-1,MONTH($AM15),DAY($AM15))+1,"m")/12+0.5,
                  DATEDIF($G15,DATE(YEAR($AM15)-1,MONTH($AM15),DAY($AM15))+1,"m")/12),
              IF(AND(基本情報!$C$7&lt;&gt;"-",基本情報!$C$7&gt;0)=TRUE,
                  DATEDIF($G15,DATE(YEAR($AM15)-1,MONTH($AM15),DAY($AM15))+1,"m")/12+0.5,
                  IF(DATE(YEAR($G15),MONTH($G15)+6,DAY($G15))
                    &gt;=DATE(有給管理簿!$E$10,MONTH(基本情報!$C$4),DAY(基本情報!$C$4)),
                      DATEDIF($G15,DATE(YEAR($AM15)-1,MONTH($AM15),DAY($AM15))+1,"m")/12
                        +IF(DATE(YEAR($G15),MONTH($G15)+6,DAY($G15))&lt;DATE(有給管理簿!$E$10,MONTH(基本情報!$C$4),DAY(基本情報!$C$4)),1.5,0.5),
                      DATEDIF($G15,DATE(YEAR($AM15)-1,MONTH($AM15),DAY($AM15))+1,"m")/12
                        +IF(DATE(YEAR($G15),MONTH($G15)+6,DAY($G15))
                          =DATE(YEAR(DATE(YEAR($G15),MONTH($G15)+6,DAY($G15))),MONTH(基本情報!$C$4),DAY(基本情報!$C$4)),0,1))))),
          付与日数一覧!$O$3:$W$8,2+$F15,1),
      IF(基本情報!$C$10=TRUE,
        IF(($AJ15-$AK15)&lt;$AO15,0,($AJ15-$AK15)-$AO15),
        IF($AJ15&lt;$AO15,0,IF($AK15&gt;$AO15,$AJ15-$AO15-($AK15-$AO15),$AJ15-$AO15)))))</f>
        <v>0</v>
      </c>
      <c r="AQ15" s="19">
        <f>IF(OR(IF(ISERROR(INDEX($BQ$1:$CM15,ROW(),MATCH(IF(INDEX($BQ$1:$CM15,ROW(),MATCH(AQ$1,$BQ$1:$CM$1,0)+1)&gt;DATE(AQ$1,12,IF(基本情報!$C$12="末",31,基本情報!$C$12)),AQ$1-1,AQ$1),$BQ$1:$CM$1,0))),
                  0,
                  INDEX($BQ$1:$CM15,ROW(),MATCH(IF(INDEX($BQ$1:$CM15,ROW(),MATCH(AQ$1,$BQ$1:$CM$1,0)+1)&gt;DATE(AQ$1,12,IF(基本情報!$C$12="末",31,基本情報!$C$12)),AQ$1-1,AQ$1),$BQ$1:$CM$1,0)))=1,
              INDEX($BQ$1:$CM15,ROW(),MATCH(AQ$1,$BQ$1:$CM$1,0))=3,
              INDEX($BQ$1:$CM15,ROW(),MATCH(AQ$1,$BQ$1:$CM$1,0))=4),
     0,
     IF(AND($V15&lt;&gt;3,$V15&lt;&gt;6,$V15&lt;&gt;7,
         AQ$1 =YEAR($G15),
         AND(基本情報!$C$3="一斉",$G15&lt;=DATE(AQ$1,MONTH(基本情報!$C$4),DAY(基本情報!$C$4)),
                                                                   DATE(AQ$1,MONTH(基本情報!$C$4),DAY(基本情報!$C$4))&lt;DATE(YEAR($G15),MONTH($G15)+6,DAY($G15)))),
       HLOOKUP(IF(AQ$1=YEAR(DATE(YEAR($G15),MONTH($G15)+6,DAY($G15))),0.5,0)
                            -IF(基本情報!$C$12="末",
                                0,
                                IF(AND(基本情報!$C$3="一斉",EDATE($G15,6)=DATE(AQ$1,MONTH(EDATE($G15,6)),DAY(EDATE($G15,6))),MONTH(EDATE($G15,6))=12,DAY(EDATE($G15,6))&gt;IF(基本情報!$C$12="末",DAY(EDATE($G15,6)),基本情報!$C$12)),1,0)),
         付与日数一覧!$O$3:$W$8,2+$F15,1),
       HLOOKUP(IF(AND($V15&lt;&gt;3,$V15&lt;&gt;6,$V15&lt;&gt;7,AQ$1&lt;YEAR(DATE(YEAR($G15),MONTH($G15)+6,DAY($G15)))),
                              0,
                              IF(AND(基本情報!$C$3="一斉",
                                     OR(AND(基本情報!$C$7="-",DATE(AQ$1,MONTH(基本情報!$C$4),DAY(基本情報!$C$4))&lt;$G15),
                                       AND(基本情報!$C$7&lt;&gt;"-",基本情報!$C$7&gt;0,DATE(AQ$1,MONTH($J15),DAY($J15))&lt;$G15)),
                                     AND(MONTH(EDATE($G15,6))=12,DAY(EDATE($G15,6))&gt;IF(基本情報!$C$12="末",DAY(EOMONTH(EDATE($G15,6),0)),基本情報!$C$12))=FALSE)=TRUE,
                                  IF(AND(基本情報!$C$3="一斉",基本情報!$C$7="-",DATE(AQ$1,MONTH(基本情報!$C$4),DAY(基本情報!$C$4))&lt;$G15),0.5,0),
                                  IF(基本情報!$C$3="法定",
                                      IF($H15&gt;=10,
                                          IF($G15&gt;DATE(AQ$1,MONTH($J15),DAY($J15)),0,DATEDIF($G15,DATE(AQ$1,MONTH($J15),DAY($J15)),"m")/12+0.5),
                                          DATEDIF($G15,DATE(AQ$1,MONTH($J15),DAY($J15)),"m")/12)
                                        -IF($K15&lt;MONTH($J15),1,0),
                                      IF(AND(基本情報!$C$7&lt;&gt;"-",基本情報!$C$7&gt;0)=TRUE,
                                          IF(DATE(AQ$1,MONTH($J15),DAY($J15))&lt;$G15,0,DATEDIF($G15,DATE(AQ$1,MONTH($J15),DAY($J15)),"m")/12+0.5),
                                          IF(DATE(YEAR($G15),MONTH($G15)+6,DAY($G15))&gt;=DATE(AQ$1,MONTH(基本情報!$C$4),DAY(基本情報!$C$4)),
                                              DATEDIF($G15,IF($G15&lt;DATE(AQ$1,MONTH($J15),DAY($J15)),DATE(AQ$1,MONTH($J15),DAY($J15)),DATE(AQ$1+1,MONTH($J15),DAY($J15))),"m")/12
                                                +IF(DATE(YEAR($G15),MONTH($G15)+6,DAY($G15))&lt;DATE(AQ$1,MONTH(基本情報!$C$4),DAY(基本情報!$C$4)),1.5,0.5),
                                              DATEDIF($G15,DATE(AQ$1,MONTH(基本情報!$C$4),DAY(基本情報!$C$4)),"m")/12
                                                +IF(DATE(YEAR($G15),MONTH($G15)+6,DAY($G15))
                                                  =DATE(YEAR(DATE(YEAR($G15),MONTH($G15)+6,DAY($G15))),MONTH(基本情報!$C$4),DAY(基本情報!$C$4)),0,1)))
                                        -IF(基本情報!$C$12="末",
                                               0,
                                               IF(AND(EDATE($G15,6)=DATE(AQ$1,MONTH(EDATE($G15,6)),DAY(EDATE($G15,6))),MONTH(EDATE($G15,6))=12,DAY(EDATE($G15,6))&gt;基本情報!$C$12),1,0))))),
         付与日数一覧!$O$3:$W$8,2+$F15,1)))
  +IF(OR(INDEX($BQ$1:$CM15,ROW(),MATCH(AQ$1,$BQ$1:$CM$1,0))=2,INDEX($BQ$1:$CM15,ROW(),MATCH(AQ$1,$BQ$1:$CM$1,0))=4),0,IF(基本情報!$C$3="一斉",
      IF(AND(基本情報!$C$7&lt;&gt;"-",基本情報!$C$7&gt;0)=FALSE,
          IF(OR(AQ$1=YEAR(DATE(YEAR($G15),MONTH($G15)+6,DAY($G15))),
                 IF(基本情報!$C$12="末",
                     FALSE,
                     AQ$1=IF(DATE(YEAR($G15),MONTH($G15)+6,DAY($G15))&gt;DATE(YEAR(DATE(YEAR($G15),MONTH($G15)+6,DAY($G15))),12,基本情報!$C$12),
                                  YEAR(DATE(YEAR($G15),MONTH($G15)+6,DAY($G15)))+1,
                                  YEAR(DATE(YEAR($G15),MONTH($G15)+6,DAY($G15)))))),
              IF(DATE(AQ$1,MONTH(基本情報!$C$4),DAY(基本情報!$C$4))&gt;DATE(YEAR($G15),MONTH($G15)+6,DAY($G15)),
                  HLOOKUP(0.5,付与日数一覧!$O$3:$W$8,2+$F15,1),
                  0),
              0),
          0),
      0))</f>
        <v>0</v>
      </c>
      <c r="AR15" s="19">
        <f>IF(AQ$1=$AN15,$AP15,IF(AQ$1=有給管理簿!$AH$1,0,AP15) )</f>
        <v>0</v>
      </c>
      <c r="AS15" s="19">
        <f ca="1">IF(ISERROR(MATCH($A15,有給管理簿!$A:$A,0)),
    0,
    SUMIFS(INDIRECT("有給管理簿!R" &amp; MATCH($A15,有給管理簿!$A:$A,0) &amp; "C35:R" &amp; MATCH($A15,有給管理簿!$A:$A,0) &amp; "C2239",0),
      有給管理簿!$AI$11:$CHC$11,"&gt;="&amp;IF(OR(AND($V15&lt;&gt;3,$V15&lt;&gt;6,$V15&lt;&gt;7,
                                                                                MONTH(DATE(YEAR($G15),MONTH($G15)+6,DAY($G15)))&lt;=MONTH($Z15),
                                                                                DATE(AQ$1,MONTH($Z15),DAY($Z15))&lt;DATE(YEAR($G15),MONTH($G15)+6,DAY($G15))),
                                                                          AND($V15&lt;&gt;3,$V15&lt;&gt;6,$V15&lt;&gt;7,
                                                                            AQ$1=YEAR(DATE(YEAR($G15),MONTH($G15)+6,DAY($G15))),
                                                                            DATE(AQ$1,MONTH($Z15),DAY($Z15))&gt;DATE(YEAR($G15),MONTH($G15)+6,DAY($G15)))),
                                                                       DATE(YEAR($G15),MONTH($G15)+6,DAY($G15)),
                                                                       IF(AND($V15&lt;&gt;3,$V15&lt;&gt;6,$V15&lt;&gt;7,
                                                                              DATE(YEAR($G15),MONTH($G15)+6,DAY($G15))&gt;=DATE(AQ$1,MONTH($Z15),DAY($Z15))),
                                                                           DATE(YEAR($G15),MONTH($G15)+6,DAY($G15)),
                                                                           DATE(AQ$1,MONTH($Z15),DAY($Z15)))),
      有給管理簿!$AI$11:$CHC$11,"&lt;="&amp;IF(DATE(AQ$1+1,MONTH($Z15),DAY($Z15))-1&gt;EOMONTH(DATE(有給管理簿!$E$10,有給管理簿!$F$10,1),0),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DATE(AQ$1+1,MONTH($Z15),DAY($Z15))-1)))</f>
        <v>0</v>
      </c>
      <c r="AT15" s="19">
        <f ca="1">IF(AQ$1+2=$AN15,
       $AK15,
       IF(AQ$1+1=$AN15,
           $AP15,
           IF(AQ15&lt;IF(基本情報!$C$10=TRUE,
                                 IF(AQ15&lt;AS15,0,AQ15-AS15),
                                 IF(AND(基本情報!$C$3="一斉",基本情報!$C$7="-",EDATE($G15,6)&lt;DATE(YEAR(EDATE($G15,6)),MONTH(基本情報!$C$4),DAY(基本情報!$C$4)),
                                       EDATE($G15,6)&lt;=$AI15,$AI15&lt;DATE(YEAR(EDATE($G15,6)),MONTH(基本情報!$C$4),DAY(基本情報!$C$4)),AQ$1=YEAR(EDATE($G15,6))),
                                     $AJ15-$AO15+HLOOKUP(1.5,付与日数一覧!$O$3:$W$8,2+$F15,1),
                                     IF(SUM(AQ15,AR15)&lt;AS15,
                                         0,
                                         SUM(AQ15,AR15)-AS15))),
               IF(AND(基本情報!$C$3="一斉",基本情報!$C$7="-",EDATE($G15,6)&lt;DATE(YEAR(EDATE($G15,6)),MONTH(基本情報!$C$4),DAY(基本情報!$C$4)),
                      AND(ISERROR(MATCH(AQ$1,$BQ$1:$CN$1,0))=FALSE,
                        OR(INDEX($BQ$1:$CN15,ROW(),MATCH(AQ$1,$BQ$1:$CN$1,0))=2,INDEX($BQ$1:$CN15,ROW(),MATCH(AQ$1,$BQ$1:$CN$1,0))=3,INDEX($BQ$1:$CN15,ROW(),MATCH(AQ$1,$BQ$1:$CN$1,0))=4))),
                   AP15,
                   AQ15),
               IF(基本情報!$C$10=TRUE,
                   IF(AQ15&lt;AS15,0,AQ15-AS15),
                   IF(AND(基本情報!$C$3="一斉",基本情報!$C$7="-",EDATE($G15,6)&lt;DATE(YEAR(EDATE($G15,6)),MONTH(基本情報!$C$4),DAY(基本情報!$C$4)),
                       EDATE($G15,6)&lt;=$AI15,$AI15&lt;DATE(YEAR(EDATE($G15,6)),MONTH(基本情報!$C$4),DAY(基本情報!$C$4)),AQ$1=YEAR(EDATE($G15,6))),
                           $AJ15-$AO15+HLOOKUP(1.5,付与日数一覧!$O$3:$W$8,2+$F15,1),
                           IF(SUM(AQ15,AR15)&lt;AS15,
                               0,
                               SUM(AQ15,AR15)-AS15))))))</f>
        <v>0</v>
      </c>
      <c r="AU15" s="19">
        <f>IF(OR(IF(ISERROR(INDEX($BQ$1:$CM15,ROW(),MATCH(IF(INDEX($BQ$1:$CM15,ROW(),MATCH(AU$1,$BQ$1:$CM$1,0)+1)&gt;DATE(AU$1,12,IF(基本情報!$C$12="末",31,基本情報!$C$12)),AU$1-1,AU$1),$BQ$1:$CM$1,0))),
                  0,
                  INDEX($BQ$1:$CM15,ROW(),MATCH(IF(INDEX($BQ$1:$CM15,ROW(),MATCH(AU$1,$BQ$1:$CM$1,0)+1)&gt;DATE(AU$1,12,IF(基本情報!$C$12="末",31,基本情報!$C$12)),AU$1-1,AU$1),$BQ$1:$CM$1,0)))=1,
              INDEX($BQ$1:$CM15,ROW(),MATCH(AU$1,$BQ$1:$CM$1,0))=3,
              INDEX($BQ$1:$CM15,ROW(),MATCH(AU$1,$BQ$1:$CM$1,0))=4),
     0,
     IF(AND($V15&lt;&gt;3,$V15&lt;&gt;6,$V15&lt;&gt;7,
         AU$1 =YEAR($G15),
         AND(基本情報!$C$3="一斉",$G15&lt;=DATE(AU$1,MONTH(基本情報!$C$4),DAY(基本情報!$C$4)),
                                                                   DATE(AU$1,MONTH(基本情報!$C$4),DAY(基本情報!$C$4))&lt;DATE(YEAR($G15),MONTH($G15)+6,DAY($G15)))),
       HLOOKUP(IF(AU$1=YEAR(DATE(YEAR($G15),MONTH($G15)+6,DAY($G15))),0.5,0)
                            -IF(基本情報!$C$12="末",
                                0,
                                IF(AND(基本情報!$C$3="一斉",EDATE($G15,6)=DATE(AU$1,MONTH(EDATE($G15,6)),DAY(EDATE($G15,6))),MONTH(EDATE($G15,6))=12,DAY(EDATE($G15,6))&gt;IF(基本情報!$C$12="末",DAY(EDATE($G15,6)),基本情報!$C$12)),1,0)),
         付与日数一覧!$O$3:$W$8,2+$F15,1),
       HLOOKUP(IF(AND($V15&lt;&gt;3,$V15&lt;&gt;6,$V15&lt;&gt;7,AU$1&lt;YEAR(DATE(YEAR($G15),MONTH($G15)+6,DAY($G15)))),
                              0,
                              IF(AND(基本情報!$C$3="一斉",
                                     OR(AND(基本情報!$C$7="-",DATE(AU$1,MONTH(基本情報!$C$4),DAY(基本情報!$C$4))&lt;$G15),
                                       AND(基本情報!$C$7&lt;&gt;"-",基本情報!$C$7&gt;0,DATE(AU$1,MONTH($J15),DAY($J15))&lt;$G15)),
                                     AND(MONTH(EDATE($G15,6))=12,DAY(EDATE($G15,6))&gt;IF(基本情報!$C$12="末",DAY(EOMONTH(EDATE($G15,6),0)),基本情報!$C$12))=FALSE)=TRUE,
                                  IF(AND(基本情報!$C$3="一斉",基本情報!$C$7="-",DATE(AU$1,MONTH(基本情報!$C$4),DAY(基本情報!$C$4))&lt;$G15),0.5,0),
                                  IF(基本情報!$C$3="法定",
                                      IF($H15&gt;=10,
                                          IF($G15&gt;DATE(AU$1,MONTH($J15),DAY($J15)),0,DATEDIF($G15,DATE(AU$1,MONTH($J15),DAY($J15)),"m")/12+0.5),
                                          DATEDIF($G15,DATE(AU$1,MONTH($J15),DAY($J15)),"m")/12)
                                        -IF($K15&lt;MONTH($J15),1,0),
                                      IF(AND(基本情報!$C$7&lt;&gt;"-",基本情報!$C$7&gt;0)=TRUE,
                                          IF(DATE(AU$1,MONTH($J15),DAY($J15))&lt;$G15,0,DATEDIF($G15,DATE(AU$1,MONTH($J15),DAY($J15)),"m")/12+0.5),
                                          IF(DATE(YEAR($G15),MONTH($G15)+6,DAY($G15))&gt;=DATE(AU$1,MONTH(基本情報!$C$4),DAY(基本情報!$C$4)),
                                              DATEDIF($G15,IF($G15&lt;DATE(AU$1,MONTH($J15),DAY($J15)),DATE(AU$1,MONTH($J15),DAY($J15)),DATE(AU$1+1,MONTH($J15),DAY($J15))),"m")/12
                                                +IF(DATE(YEAR($G15),MONTH($G15)+6,DAY($G15))&lt;DATE(AU$1,MONTH(基本情報!$C$4),DAY(基本情報!$C$4)),1.5,0.5),
                                              DATEDIF($G15,DATE(AU$1,MONTH(基本情報!$C$4),DAY(基本情報!$C$4)),"m")/12
                                                +IF(DATE(YEAR($G15),MONTH($G15)+6,DAY($G15))
                                                  =DATE(YEAR(DATE(YEAR($G15),MONTH($G15)+6,DAY($G15))),MONTH(基本情報!$C$4),DAY(基本情報!$C$4)),0,1)))
                                        -IF(基本情報!$C$12="末",
                                               0,
                                               IF(AND(EDATE($G15,6)=DATE(AU$1,MONTH(EDATE($G15,6)),DAY(EDATE($G15,6))),MONTH(EDATE($G15,6))=12,DAY(EDATE($G15,6))&gt;基本情報!$C$12),1,0))))),
         付与日数一覧!$O$3:$W$8,2+$F15,1)))
  +IF(OR(INDEX($BQ$1:$CM15,ROW(),MATCH(AU$1,$BQ$1:$CM$1,0))=2,INDEX($BQ$1:$CM15,ROW(),MATCH(AU$1,$BQ$1:$CM$1,0))=4),0,IF(基本情報!$C$3="一斉",
      IF(AND(基本情報!$C$7&lt;&gt;"-",基本情報!$C$7&gt;0)=FALSE,
          IF(OR(AU$1=YEAR(DATE(YEAR($G15),MONTH($G15)+6,DAY($G15))),
                 IF(基本情報!$C$12="末",
                     FALSE,
                     AU$1=IF(DATE(YEAR($G15),MONTH($G15)+6,DAY($G15))&gt;DATE(YEAR(DATE(YEAR($G15),MONTH($G15)+6,DAY($G15))),12,基本情報!$C$12),
                                  YEAR(DATE(YEAR($G15),MONTH($G15)+6,DAY($G15)))+1,
                                  YEAR(DATE(YEAR($G15),MONTH($G15)+6,DAY($G15)))))),
              IF(DATE(AU$1,MONTH(基本情報!$C$4),DAY(基本情報!$C$4))&gt;DATE(YEAR($G15),MONTH($G15)+6,DAY($G15)),
                  HLOOKUP(0.5,付与日数一覧!$O$3:$W$8,2+$F15,1),
                  0),
              0),
          0),
      0))</f>
        <v>0</v>
      </c>
      <c r="AV15" s="19">
        <f ca="1">IF(AU$1=$AN15,$AP15,IF(AU$1=有給管理簿!$AH$1,0,AT15) )</f>
        <v>0</v>
      </c>
      <c r="AW15" s="19">
        <f ca="1">IF(ISERROR(MATCH($A15,有給管理簿!$A:$A,0)),
    0,
    SUMIFS(INDIRECT("有給管理簿!R" &amp; MATCH($A15,有給管理簿!$A:$A,0) &amp; "C35:R" &amp; MATCH($A15,有給管理簿!$A:$A,0) &amp; "C2239",0),
      有給管理簿!$AI$11:$CHC$11,"&gt;="&amp;IF(OR(AND($V15&lt;&gt;3,$V15&lt;&gt;6,$V15&lt;&gt;7,
                                                                                MONTH(DATE(YEAR($G15),MONTH($G15)+6,DAY($G15)))&lt;=MONTH($Z15),
                                                                                DATE(AU$1,MONTH($Z15),DAY($Z15))&lt;DATE(YEAR($G15),MONTH($G15)+6,DAY($G15))),
                                                                          AND($V15&lt;&gt;3,$V15&lt;&gt;6,$V15&lt;&gt;7,
                                                                            AU$1=YEAR(DATE(YEAR($G15),MONTH($G15)+6,DAY($G15))),
                                                                            DATE(AU$1,MONTH($Z15),DAY($Z15))&gt;DATE(YEAR($G15),MONTH($G15)+6,DAY($G15)))),
                                                                       DATE(YEAR($G15),MONTH($G15)+6,DAY($G15)),
                                                                       IF(AND($V15&lt;&gt;3,$V15&lt;&gt;6,$V15&lt;&gt;7,
                                                                              DATE(YEAR($G15),MONTH($G15)+6,DAY($G15))&gt;=DATE(AU$1,MONTH($Z15),DAY($Z15))),
                                                                           DATE(YEAR($G15),MONTH($G15)+6,DAY($G15)),
                                                                           DATE(AU$1,MONTH($Z15),DAY($Z15)))),
      有給管理簿!$AI$11:$CHC$11,"&lt;="&amp;IF(DATE(AU$1+1,MONTH($Z15),DAY($Z15))-1&gt;EOMONTH(DATE(有給管理簿!$E$10,有給管理簿!$F$10,1),0),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DATE(AU$1+1,MONTH($Z15),DAY($Z15))-1)))</f>
        <v>0</v>
      </c>
      <c r="AX15" s="19">
        <f ca="1">IF(AU$1+2=$AN15,
       $AK15,
       IF(AU$1+1=$AN15,
           $AP15,
           IF(AU15&lt;IF(基本情報!$C$10=TRUE,
                                 IF(AU15&lt;AW15,0,AU15-AW15),
                                 IF(AND(基本情報!$C$3="一斉",基本情報!$C$7="-",EDATE($G15,6)&lt;DATE(YEAR(EDATE($G15,6)),MONTH(基本情報!$C$4),DAY(基本情報!$C$4)),
                                       EDATE($G15,6)&lt;=$AI15,$AI15&lt;DATE(YEAR(EDATE($G15,6)),MONTH(基本情報!$C$4),DAY(基本情報!$C$4)),AU$1=YEAR(EDATE($G15,6))),
                                     $AJ15-$AO15+HLOOKUP(1.5,付与日数一覧!$O$3:$W$8,2+$F15,1),
                                     IF(SUM(AU15,AV15)&lt;AW15,
                                         0,
                                         SUM(AU15,AV15)-AW15))),
               IF(AND(基本情報!$C$3="一斉",基本情報!$C$7="-",EDATE($G15,6)&lt;DATE(YEAR(EDATE($G15,6)),MONTH(基本情報!$C$4),DAY(基本情報!$C$4)),
                      AND(ISERROR(MATCH(AU$1,$BQ$1:$CN$1,0))=FALSE,
                        OR(INDEX($BQ$1:$CN15,ROW(),MATCH(AU$1,$BQ$1:$CN$1,0))=2,INDEX($BQ$1:$CN15,ROW(),MATCH(AU$1,$BQ$1:$CN$1,0))=3,INDEX($BQ$1:$CN15,ROW(),MATCH(AU$1,$BQ$1:$CN$1,0))=4))),
                   AT15,
                   AU15),
               IF(基本情報!$C$10=TRUE,
                   IF(AU15&lt;AW15,0,AU15-AW15),
                   IF(AND(基本情報!$C$3="一斉",基本情報!$C$7="-",EDATE($G15,6)&lt;DATE(YEAR(EDATE($G15,6)),MONTH(基本情報!$C$4),DAY(基本情報!$C$4)),
                       EDATE($G15,6)&lt;=$AI15,$AI15&lt;DATE(YEAR(EDATE($G15,6)),MONTH(基本情報!$C$4),DAY(基本情報!$C$4)),AU$1=YEAR(EDATE($G15,6))),
                           $AJ15-$AO15+HLOOKUP(1.5,付与日数一覧!$O$3:$W$8,2+$F15,1),
                           IF(SUM(AU15,AV15)&lt;AW15,
                               0,
                               SUM(AU15,AV15)-AW15))))))</f>
        <v>0</v>
      </c>
      <c r="AY15" s="19">
        <f>IF(OR(IF(ISERROR(INDEX($BQ$1:$CM15,ROW(),MATCH(IF(INDEX($BQ$1:$CM15,ROW(),MATCH(AY$1,$BQ$1:$CM$1,0)+1)&gt;DATE(AY$1,12,IF(基本情報!$C$12="末",31,基本情報!$C$12)),AY$1-1,AY$1),$BQ$1:$CM$1,0))),
                  0,
                  INDEX($BQ$1:$CM15,ROW(),MATCH(IF(INDEX($BQ$1:$CM15,ROW(),MATCH(AY$1,$BQ$1:$CM$1,0)+1)&gt;DATE(AY$1,12,IF(基本情報!$C$12="末",31,基本情報!$C$12)),AY$1-1,AY$1),$BQ$1:$CM$1,0)))=1,
              INDEX($BQ$1:$CM15,ROW(),MATCH(AY$1,$BQ$1:$CM$1,0))=3,
              INDEX($BQ$1:$CM15,ROW(),MATCH(AY$1,$BQ$1:$CM$1,0))=4),
     0,
     IF(AND($V15&lt;&gt;3,$V15&lt;&gt;6,$V15&lt;&gt;7,
         AY$1 =YEAR($G15),
         AND(基本情報!$C$3="一斉",$G15&lt;=DATE(AY$1,MONTH(基本情報!$C$4),DAY(基本情報!$C$4)),
                                                                   DATE(AY$1,MONTH(基本情報!$C$4),DAY(基本情報!$C$4))&lt;DATE(YEAR($G15),MONTH($G15)+6,DAY($G15)))),
       HLOOKUP(IF(AY$1=YEAR(DATE(YEAR($G15),MONTH($G15)+6,DAY($G15))),0.5,0)
                            -IF(基本情報!$C$12="末",
                                0,
                                IF(AND(基本情報!$C$3="一斉",EDATE($G15,6)=DATE(AY$1,MONTH(EDATE($G15,6)),DAY(EDATE($G15,6))),MONTH(EDATE($G15,6))=12,DAY(EDATE($G15,6))&gt;IF(基本情報!$C$12="末",DAY(EDATE($G15,6)),基本情報!$C$12)),1,0)),
         付与日数一覧!$O$3:$W$8,2+$F15,1),
       HLOOKUP(IF(AND($V15&lt;&gt;3,$V15&lt;&gt;6,$V15&lt;&gt;7,AY$1&lt;YEAR(DATE(YEAR($G15),MONTH($G15)+6,DAY($G15)))),
                              0,
                              IF(AND(基本情報!$C$3="一斉",
                                     OR(AND(基本情報!$C$7="-",DATE(AY$1,MONTH(基本情報!$C$4),DAY(基本情報!$C$4))&lt;$G15),
                                       AND(基本情報!$C$7&lt;&gt;"-",基本情報!$C$7&gt;0,DATE(AY$1,MONTH($J15),DAY($J15))&lt;$G15)),
                                     AND(MONTH(EDATE($G15,6))=12,DAY(EDATE($G15,6))&gt;IF(基本情報!$C$12="末",DAY(EOMONTH(EDATE($G15,6),0)),基本情報!$C$12))=FALSE)=TRUE,
                                  IF(AND(基本情報!$C$3="一斉",基本情報!$C$7="-",DATE(AY$1,MONTH(基本情報!$C$4),DAY(基本情報!$C$4))&lt;$G15),0.5,0),
                                  IF(基本情報!$C$3="法定",
                                      IF($H15&gt;=10,
                                          IF($G15&gt;DATE(AY$1,MONTH($J15),DAY($J15)),0,DATEDIF($G15,DATE(AY$1,MONTH($J15),DAY($J15)),"m")/12+0.5),
                                          DATEDIF($G15,DATE(AY$1,MONTH($J15),DAY($J15)),"m")/12)
                                        -IF($K15&lt;MONTH($J15),1,0),
                                      IF(AND(基本情報!$C$7&lt;&gt;"-",基本情報!$C$7&gt;0)=TRUE,
                                          IF(DATE(AY$1,MONTH($J15),DAY($J15))&lt;$G15,0,DATEDIF($G15,DATE(AY$1,MONTH($J15),DAY($J15)),"m")/12+0.5),
                                          IF(DATE(YEAR($G15),MONTH($G15)+6,DAY($G15))&gt;=DATE(AY$1,MONTH(基本情報!$C$4),DAY(基本情報!$C$4)),
                                              DATEDIF($G15,IF($G15&lt;DATE(AY$1,MONTH($J15),DAY($J15)),DATE(AY$1,MONTH($J15),DAY($J15)),DATE(AY$1+1,MONTH($J15),DAY($J15))),"m")/12
                                                +IF(DATE(YEAR($G15),MONTH($G15)+6,DAY($G15))&lt;DATE(AY$1,MONTH(基本情報!$C$4),DAY(基本情報!$C$4)),1.5,0.5),
                                              DATEDIF($G15,DATE(AY$1,MONTH(基本情報!$C$4),DAY(基本情報!$C$4)),"m")/12
                                                +IF(DATE(YEAR($G15),MONTH($G15)+6,DAY($G15))
                                                  =DATE(YEAR(DATE(YEAR($G15),MONTH($G15)+6,DAY($G15))),MONTH(基本情報!$C$4),DAY(基本情報!$C$4)),0,1)))
                                        -IF(基本情報!$C$12="末",
                                               0,
                                               IF(AND(EDATE($G15,6)=DATE(AY$1,MONTH(EDATE($G15,6)),DAY(EDATE($G15,6))),MONTH(EDATE($G15,6))=12,DAY(EDATE($G15,6))&gt;基本情報!$C$12),1,0))))),
         付与日数一覧!$O$3:$W$8,2+$F15,1)))
  +IF(OR(INDEX($BQ$1:$CM15,ROW(),MATCH(AY$1,$BQ$1:$CM$1,0))=2,INDEX($BQ$1:$CM15,ROW(),MATCH(AY$1,$BQ$1:$CM$1,0))=4),0,IF(基本情報!$C$3="一斉",
      IF(AND(基本情報!$C$7&lt;&gt;"-",基本情報!$C$7&gt;0)=FALSE,
          IF(OR(AY$1=YEAR(DATE(YEAR($G15),MONTH($G15)+6,DAY($G15))),
                 IF(基本情報!$C$12="末",
                     FALSE,
                     AY$1=IF(DATE(YEAR($G15),MONTH($G15)+6,DAY($G15))&gt;DATE(YEAR(DATE(YEAR($G15),MONTH($G15)+6,DAY($G15))),12,基本情報!$C$12),
                                  YEAR(DATE(YEAR($G15),MONTH($G15)+6,DAY($G15)))+1,
                                  YEAR(DATE(YEAR($G15),MONTH($G15)+6,DAY($G15)))))),
              IF(DATE(AY$1,MONTH(基本情報!$C$4),DAY(基本情報!$C$4))&gt;DATE(YEAR($G15),MONTH($G15)+6,DAY($G15)),
                  HLOOKUP(0.5,付与日数一覧!$O$3:$W$8,2+$F15,1),
                  0),
              0),
          0),
      0))</f>
        <v>0</v>
      </c>
      <c r="AZ15" s="19">
        <f ca="1">IF(AY$1=$AN15,$AP15,IF(AY$1=有給管理簿!$AH$1,0,AX15) )</f>
        <v>0</v>
      </c>
      <c r="BA15" s="19">
        <f ca="1">IF(ISERROR(MATCH($A15,有給管理簿!$A:$A,0)),
    0,
    SUMIFS(INDIRECT("有給管理簿!R" &amp; MATCH($A15,有給管理簿!$A:$A,0) &amp; "C35:R" &amp; MATCH($A15,有給管理簿!$A:$A,0) &amp; "C2239",0),
      有給管理簿!$AI$11:$CHC$11,"&gt;="&amp;IF(OR(AND($V15&lt;&gt;3,$V15&lt;&gt;6,$V15&lt;&gt;7,
                                                                                MONTH(DATE(YEAR($G15),MONTH($G15)+6,DAY($G15)))&lt;=MONTH($Z15),
                                                                                DATE(AY$1,MONTH($Z15),DAY($Z15))&lt;DATE(YEAR($G15),MONTH($G15)+6,DAY($G15))),
                                                                          AND($V15&lt;&gt;3,$V15&lt;&gt;6,$V15&lt;&gt;7,
                                                                            AY$1=YEAR(DATE(YEAR($G15),MONTH($G15)+6,DAY($G15))),
                                                                            DATE(AY$1,MONTH($Z15),DAY($Z15))&gt;DATE(YEAR($G15),MONTH($G15)+6,DAY($G15)))),
                                                                       DATE(YEAR($G15),MONTH($G15)+6,DAY($G15)),
                                                                       IF(AND($V15&lt;&gt;3,$V15&lt;&gt;6,$V15&lt;&gt;7,
                                                                              DATE(YEAR($G15),MONTH($G15)+6,DAY($G15))&gt;=DATE(AY$1,MONTH($Z15),DAY($Z15))),
                                                                           DATE(YEAR($G15),MONTH($G15)+6,DAY($G15)),
                                                                           DATE(AY$1,MONTH($Z15),DAY($Z15)))),
      有給管理簿!$AI$11:$CHC$11,"&lt;="&amp;IF(DATE(AY$1+1,MONTH($Z15),DAY($Z15))-1&gt;EOMONTH(DATE(有給管理簿!$E$10,有給管理簿!$F$10,1),0),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DATE(AY$1+1,MONTH($Z15),DAY($Z15))-1)))</f>
        <v>0</v>
      </c>
      <c r="BB15" s="19">
        <f>IF(AY$1+2=$AN15,
       $AK15,
       IF(AY$1+1=$AN15,
           $AP15,
           IF(AY15&lt;IF(基本情報!$C$10=TRUE,
                                 IF(AY15&lt;BA15,0,AY15-BA15),
                                 IF(AND(基本情報!$C$3="一斉",基本情報!$C$7="-",EDATE($G15,6)&lt;DATE(YEAR(EDATE($G15,6)),MONTH(基本情報!$C$4),DAY(基本情報!$C$4)),
                                       EDATE($G15,6)&lt;=$AI15,$AI15&lt;DATE(YEAR(EDATE($G15,6)),MONTH(基本情報!$C$4),DAY(基本情報!$C$4)),AY$1=YEAR(EDATE($G15,6))),
                                     $AJ15-$AO15+HLOOKUP(1.5,付与日数一覧!$O$3:$W$8,2+$F15,1),
                                     IF(SUM(AY15,AZ15)&lt;BA15,
                                         0,
                                         SUM(AY15,AZ15)-BA15))),
               IF(AND(基本情報!$C$3="一斉",基本情報!$C$7="-",EDATE($G15,6)&lt;DATE(YEAR(EDATE($G15,6)),MONTH(基本情報!$C$4),DAY(基本情報!$C$4)),
                      AND(ISERROR(MATCH(AY$1,$BQ$1:$CN$1,0))=FALSE,
                        OR(INDEX($BQ$1:$CN15,ROW(),MATCH(AY$1,$BQ$1:$CN$1,0))=2,INDEX($BQ$1:$CN15,ROW(),MATCH(AY$1,$BQ$1:$CN$1,0))=3,INDEX($BQ$1:$CN15,ROW(),MATCH(AY$1,$BQ$1:$CN$1,0))=4))),
                   AX15,
                   AY15),
               IF(基本情報!$C$10=TRUE,
                   IF(AY15&lt;BA15,0,AY15-BA15),
                   IF(AND(基本情報!$C$3="一斉",基本情報!$C$7="-",EDATE($G15,6)&lt;DATE(YEAR(EDATE($G15,6)),MONTH(基本情報!$C$4),DAY(基本情報!$C$4)),
                       EDATE($G15,6)&lt;=$AI15,$AI15&lt;DATE(YEAR(EDATE($G15,6)),MONTH(基本情報!$C$4),DAY(基本情報!$C$4)),AY$1=YEAR(EDATE($G15,6))),
                           $AJ15-$AO15+HLOOKUP(1.5,付与日数一覧!$O$3:$W$8,2+$F15,1),
                           IF(SUM(AY15,AZ15)&lt;BA15,
                               0,
                               SUM(AY15,AZ15)-BA15))))))</f>
        <v>0</v>
      </c>
      <c r="BC15" s="19">
        <f>IF(OR(IF(ISERROR(INDEX($BQ$1:$CM15,ROW(),MATCH(IF(INDEX($BQ$1:$CM15,ROW(),MATCH(BC$1,$BQ$1:$CM$1,0)+1)&gt;DATE(BC$1,12,IF(基本情報!$C$12="末",31,基本情報!$C$12)),BC$1-1,BC$1),$BQ$1:$CM$1,0))),
                  0,
                  INDEX($BQ$1:$CM15,ROW(),MATCH(IF(INDEX($BQ$1:$CM15,ROW(),MATCH(BC$1,$BQ$1:$CM$1,0)+1)&gt;DATE(BC$1,12,IF(基本情報!$C$12="末",31,基本情報!$C$12)),BC$1-1,BC$1),$BQ$1:$CM$1,0)))=1,
              INDEX($BQ$1:$CM15,ROW(),MATCH(BC$1,$BQ$1:$CM$1,0))=3,
              INDEX($BQ$1:$CM15,ROW(),MATCH(BC$1,$BQ$1:$CM$1,0))=4),
     0,
     IF(AND($V15&lt;&gt;3,$V15&lt;&gt;6,$V15&lt;&gt;7,
         BC$1 =YEAR($G15),
         AND(基本情報!$C$3="一斉",$G15&lt;=DATE(BC$1,MONTH(基本情報!$C$4),DAY(基本情報!$C$4)),
                                                                   DATE(BC$1,MONTH(基本情報!$C$4),DAY(基本情報!$C$4))&lt;DATE(YEAR($G15),MONTH($G15)+6,DAY($G15)))),
       HLOOKUP(IF(BC$1=YEAR(DATE(YEAR($G15),MONTH($G15)+6,DAY($G15))),0.5,0)
                            -IF(基本情報!$C$12="末",
                                0,
                                IF(AND(基本情報!$C$3="一斉",EDATE($G15,6)=DATE(BC$1,MONTH(EDATE($G15,6)),DAY(EDATE($G15,6))),MONTH(EDATE($G15,6))=12,DAY(EDATE($G15,6))&gt;IF(基本情報!$C$12="末",DAY(EDATE($G15,6)),基本情報!$C$12)),1,0)),
         付与日数一覧!$O$3:$W$8,2+$F15,1),
       HLOOKUP(IF(AND($V15&lt;&gt;3,$V15&lt;&gt;6,$V15&lt;&gt;7,BC$1&lt;YEAR(DATE(YEAR($G15),MONTH($G15)+6,DAY($G15)))),
                              0,
                              IF(AND(基本情報!$C$3="一斉",
                                     OR(AND(基本情報!$C$7="-",DATE(BC$1,MONTH(基本情報!$C$4),DAY(基本情報!$C$4))&lt;$G15),
                                       AND(基本情報!$C$7&lt;&gt;"-",基本情報!$C$7&gt;0,DATE(BC$1,MONTH($J15),DAY($J15))&lt;$G15)),
                                     AND(MONTH(EDATE($G15,6))=12,DAY(EDATE($G15,6))&gt;IF(基本情報!$C$12="末",DAY(EOMONTH(EDATE($G15,6),0)),基本情報!$C$12))=FALSE)=TRUE,
                                  IF(AND(基本情報!$C$3="一斉",基本情報!$C$7="-",DATE(BC$1,MONTH(基本情報!$C$4),DAY(基本情報!$C$4))&lt;$G15),0.5,0),
                                  IF(基本情報!$C$3="法定",
                                      IF($H15&gt;=10,
                                          IF($G15&gt;DATE(BC$1,MONTH($J15),DAY($J15)),0,DATEDIF($G15,DATE(BC$1,MONTH($J15),DAY($J15)),"m")/12+0.5),
                                          DATEDIF($G15,DATE(BC$1,MONTH($J15),DAY($J15)),"m")/12)
                                        -IF($K15&lt;MONTH($J15),1,0),
                                      IF(AND(基本情報!$C$7&lt;&gt;"-",基本情報!$C$7&gt;0)=TRUE,
                                          IF(DATE(BC$1,MONTH($J15),DAY($J15))&lt;$G15,0,DATEDIF($G15,DATE(BC$1,MONTH($J15),DAY($J15)),"m")/12+0.5),
                                          IF(DATE(YEAR($G15),MONTH($G15)+6,DAY($G15))&gt;=DATE(BC$1,MONTH(基本情報!$C$4),DAY(基本情報!$C$4)),
                                              DATEDIF($G15,IF($G15&lt;DATE(BC$1,MONTH($J15),DAY($J15)),DATE(BC$1,MONTH($J15),DAY($J15)),DATE(BC$1+1,MONTH($J15),DAY($J15))),"m")/12
                                                +IF(DATE(YEAR($G15),MONTH($G15)+6,DAY($G15))&lt;DATE(BC$1,MONTH(基本情報!$C$4),DAY(基本情報!$C$4)),1.5,0.5),
                                              DATEDIF($G15,DATE(BC$1,MONTH(基本情報!$C$4),DAY(基本情報!$C$4)),"m")/12
                                                +IF(DATE(YEAR($G15),MONTH($G15)+6,DAY($G15))
                                                  =DATE(YEAR(DATE(YEAR($G15),MONTH($G15)+6,DAY($G15))),MONTH(基本情報!$C$4),DAY(基本情報!$C$4)),0,1)))
                                        -IF(基本情報!$C$12="末",
                                               0,
                                               IF(AND(EDATE($G15,6)=DATE(BC$1,MONTH(EDATE($G15,6)),DAY(EDATE($G15,6))),MONTH(EDATE($G15,6))=12,DAY(EDATE($G15,6))&gt;基本情報!$C$12),1,0))))),
         付与日数一覧!$O$3:$W$8,2+$F15,1)))
  +IF(OR(INDEX($BQ$1:$CM15,ROW(),MATCH(BC$1,$BQ$1:$CM$1,0))=2,INDEX($BQ$1:$CM15,ROW(),MATCH(BC$1,$BQ$1:$CM$1,0))=4),0,IF(基本情報!$C$3="一斉",
      IF(AND(基本情報!$C$7&lt;&gt;"-",基本情報!$C$7&gt;0)=FALSE,
          IF(OR(BC$1=YEAR(DATE(YEAR($G15),MONTH($G15)+6,DAY($G15))),
                 IF(基本情報!$C$12="末",
                     FALSE,
                     BC$1=IF(DATE(YEAR($G15),MONTH($G15)+6,DAY($G15))&gt;DATE(YEAR(DATE(YEAR($G15),MONTH($G15)+6,DAY($G15))),12,基本情報!$C$12),
                                  YEAR(DATE(YEAR($G15),MONTH($G15)+6,DAY($G15)))+1,
                                  YEAR(DATE(YEAR($G15),MONTH($G15)+6,DAY($G15)))))),
              IF(DATE(BC$1,MONTH(基本情報!$C$4),DAY(基本情報!$C$4))&gt;DATE(YEAR($G15),MONTH($G15)+6,DAY($G15)),
                  HLOOKUP(0.5,付与日数一覧!$O$3:$W$8,2+$F15,1),
                  0),
              0),
          0),
      0))</f>
        <v>0</v>
      </c>
      <c r="BD15" s="19">
        <f>IF(BC$1=$AN15,$AP15,IF(BC$1=有給管理簿!$AH$1,0,BB15) )</f>
        <v>0</v>
      </c>
      <c r="BE15" s="19">
        <f ca="1">IF(ISERROR(MATCH($A15,有給管理簿!$A:$A,0)),
    0,
    SUMIFS(INDIRECT("有給管理簿!R" &amp; MATCH($A15,有給管理簿!$A:$A,0) &amp; "C35:R" &amp; MATCH($A15,有給管理簿!$A:$A,0) &amp; "C2239",0),
      有給管理簿!$AI$11:$CHC$11,"&gt;="&amp;IF(OR(AND($V15&lt;&gt;3,$V15&lt;&gt;6,$V15&lt;&gt;7,
                                                                                MONTH(DATE(YEAR($G15),MONTH($G15)+6,DAY($G15)))&lt;=MONTH($Z15),
                                                                                DATE(BC$1,MONTH($Z15),DAY($Z15))&lt;DATE(YEAR($G15),MONTH($G15)+6,DAY($G15))),
                                                                          AND($V15&lt;&gt;3,$V15&lt;&gt;6,$V15&lt;&gt;7,
                                                                            BC$1=YEAR(DATE(YEAR($G15),MONTH($G15)+6,DAY($G15))),
                                                                            DATE(BC$1,MONTH($Z15),DAY($Z15))&gt;DATE(YEAR($G15),MONTH($G15)+6,DAY($G15)))),
                                                                       DATE(YEAR($G15),MONTH($G15)+6,DAY($G15)),
                                                                       IF(AND($V15&lt;&gt;3,$V15&lt;&gt;6,$V15&lt;&gt;7,
                                                                              DATE(YEAR($G15),MONTH($G15)+6,DAY($G15))&gt;=DATE(BC$1,MONTH($Z15),DAY($Z15))),
                                                                           DATE(YEAR($G15),MONTH($G15)+6,DAY($G15)),
                                                                           DATE(BC$1,MONTH($Z15),DAY($Z15)))),
      有給管理簿!$AI$11:$CHC$11,"&lt;="&amp;IF(DATE(BC$1+1,MONTH($Z15),DAY($Z15))-1&gt;EOMONTH(DATE(有給管理簿!$E$10,有給管理簿!$F$10,1),0),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DATE(BC$1+1,MONTH($Z15),DAY($Z15))-1)))</f>
        <v>0</v>
      </c>
      <c r="BF15" s="19">
        <f ca="1">IF(BC$1+2=$AN15,
       $AK15,
       IF(BC$1+1=$AN15,
           $AP15,
           IF(BC15&lt;IF(基本情報!$C$10=TRUE,
                                 IF(BC15&lt;BE15,0,BC15-BE15),
                                 IF(AND(基本情報!$C$3="一斉",基本情報!$C$7="-",EDATE($G15,6)&lt;DATE(YEAR(EDATE($G15,6)),MONTH(基本情報!$C$4),DAY(基本情報!$C$4)),
                                       EDATE($G15,6)&lt;=$AI15,$AI15&lt;DATE(YEAR(EDATE($G15,6)),MONTH(基本情報!$C$4),DAY(基本情報!$C$4)),BC$1=YEAR(EDATE($G15,6))),
                                     $AJ15-$AO15+HLOOKUP(1.5,付与日数一覧!$O$3:$W$8,2+$F15,1),
                                     IF(SUM(BC15,BD15)&lt;BE15,
                                         0,
                                         SUM(BC15,BD15)-BE15))),
               IF(AND(基本情報!$C$3="一斉",基本情報!$C$7="-",EDATE($G15,6)&lt;DATE(YEAR(EDATE($G15,6)),MONTH(基本情報!$C$4),DAY(基本情報!$C$4)),
                      AND(ISERROR(MATCH(BC$1,$BQ$1:$CN$1,0))=FALSE,
                        OR(INDEX($BQ$1:$CN15,ROW(),MATCH(BC$1,$BQ$1:$CN$1,0))=2,INDEX($BQ$1:$CN15,ROW(),MATCH(BC$1,$BQ$1:$CN$1,0))=3,INDEX($BQ$1:$CN15,ROW(),MATCH(BC$1,$BQ$1:$CN$1,0))=4))),
                   BB15,
                   BC15),
               IF(基本情報!$C$10=TRUE,
                   IF(BC15&lt;BE15,0,BC15-BE15),
                   IF(AND(基本情報!$C$3="一斉",基本情報!$C$7="-",EDATE($G15,6)&lt;DATE(YEAR(EDATE($G15,6)),MONTH(基本情報!$C$4),DAY(基本情報!$C$4)),
                       EDATE($G15,6)&lt;=$AI15,$AI15&lt;DATE(YEAR(EDATE($G15,6)),MONTH(基本情報!$C$4),DAY(基本情報!$C$4)),BC$1=YEAR(EDATE($G15,6))),
                           $AJ15-$AO15+HLOOKUP(1.5,付与日数一覧!$O$3:$W$8,2+$F15,1),
                           IF(SUM(BC15,BD15)&lt;BE15,
                               0,
                               SUM(BC15,BD15)-BE15))))))</f>
        <v>0</v>
      </c>
      <c r="BG15" s="19">
        <f>IF(OR(IF(ISERROR(INDEX($BQ$1:$CM15,ROW(),MATCH(IF(INDEX($BQ$1:$CM15,ROW(),MATCH(BG$1,$BQ$1:$CM$1,0)+1)&gt;DATE(BG$1,12,IF(基本情報!$C$12="末",31,基本情報!$C$12)),BG$1-1,BG$1),$BQ$1:$CM$1,0))),
                  0,
                  INDEX($BQ$1:$CM15,ROW(),MATCH(IF(INDEX($BQ$1:$CM15,ROW(),MATCH(BG$1,$BQ$1:$CM$1,0)+1)&gt;DATE(BG$1,12,IF(基本情報!$C$12="末",31,基本情報!$C$12)),BG$1-1,BG$1),$BQ$1:$CM$1,0)))=1,
              INDEX($BQ$1:$CM15,ROW(),MATCH(BG$1,$BQ$1:$CM$1,0))=3,
              INDEX($BQ$1:$CM15,ROW(),MATCH(BG$1,$BQ$1:$CM$1,0))=4),
     0,
     IF(AND($V15&lt;&gt;3,$V15&lt;&gt;6,$V15&lt;&gt;7,
         BG$1 =YEAR($G15),
         AND(基本情報!$C$3="一斉",$G15&lt;=DATE(BG$1,MONTH(基本情報!$C$4),DAY(基本情報!$C$4)),
                                                                   DATE(BG$1,MONTH(基本情報!$C$4),DAY(基本情報!$C$4))&lt;DATE(YEAR($G15),MONTH($G15)+6,DAY($G15)))),
       HLOOKUP(IF(BG$1=YEAR(DATE(YEAR($G15),MONTH($G15)+6,DAY($G15))),0.5,0)
                            -IF(基本情報!$C$12="末",
                                0,
                                IF(AND(基本情報!$C$3="一斉",EDATE($G15,6)=DATE(BG$1,MONTH(EDATE($G15,6)),DAY(EDATE($G15,6))),MONTH(EDATE($G15,6))=12,DAY(EDATE($G15,6))&gt;IF(基本情報!$C$12="末",DAY(EDATE($G15,6)),基本情報!$C$12)),1,0)),
         付与日数一覧!$O$3:$W$8,2+$F15,1),
       HLOOKUP(IF(AND($V15&lt;&gt;3,$V15&lt;&gt;6,$V15&lt;&gt;7,BG$1&lt;YEAR(DATE(YEAR($G15),MONTH($G15)+6,DAY($G15)))),
                              0,
                              IF(AND(基本情報!$C$3="一斉",
                                     OR(AND(基本情報!$C$7="-",DATE(BG$1,MONTH(基本情報!$C$4),DAY(基本情報!$C$4))&lt;$G15),
                                       AND(基本情報!$C$7&lt;&gt;"-",基本情報!$C$7&gt;0,DATE(BG$1,MONTH($J15),DAY($J15))&lt;$G15)),
                                     AND(MONTH(EDATE($G15,6))=12,DAY(EDATE($G15,6))&gt;IF(基本情報!$C$12="末",DAY(EOMONTH(EDATE($G15,6),0)),基本情報!$C$12))=FALSE)=TRUE,
                                  IF(AND(基本情報!$C$3="一斉",基本情報!$C$7="-",DATE(BG$1,MONTH(基本情報!$C$4),DAY(基本情報!$C$4))&lt;$G15),0.5,0),
                                  IF(基本情報!$C$3="法定",
                                      IF($H15&gt;=10,
                                          IF($G15&gt;DATE(BG$1,MONTH($J15),DAY($J15)),0,DATEDIF($G15,DATE(BG$1,MONTH($J15),DAY($J15)),"m")/12+0.5),
                                          DATEDIF($G15,DATE(BG$1,MONTH($J15),DAY($J15)),"m")/12)
                                        -IF($K15&lt;MONTH($J15),1,0),
                                      IF(AND(基本情報!$C$7&lt;&gt;"-",基本情報!$C$7&gt;0)=TRUE,
                                          IF(DATE(BG$1,MONTH($J15),DAY($J15))&lt;$G15,0,DATEDIF($G15,DATE(BG$1,MONTH($J15),DAY($J15)),"m")/12+0.5),
                                          IF(DATE(YEAR($G15),MONTH($G15)+6,DAY($G15))&gt;=DATE(BG$1,MONTH(基本情報!$C$4),DAY(基本情報!$C$4)),
                                              DATEDIF($G15,IF($G15&lt;DATE(BG$1,MONTH($J15),DAY($J15)),DATE(BG$1,MONTH($J15),DAY($J15)),DATE(BG$1+1,MONTH($J15),DAY($J15))),"m")/12
                                                +IF(DATE(YEAR($G15),MONTH($G15)+6,DAY($G15))&lt;DATE(BG$1,MONTH(基本情報!$C$4),DAY(基本情報!$C$4)),1.5,0.5),
                                              DATEDIF($G15,DATE(BG$1,MONTH(基本情報!$C$4),DAY(基本情報!$C$4)),"m")/12
                                                +IF(DATE(YEAR($G15),MONTH($G15)+6,DAY($G15))
                                                  =DATE(YEAR(DATE(YEAR($G15),MONTH($G15)+6,DAY($G15))),MONTH(基本情報!$C$4),DAY(基本情報!$C$4)),0,1)))
                                        -IF(基本情報!$C$12="末",
                                               0,
                                               IF(AND(EDATE($G15,6)=DATE(BG$1,MONTH(EDATE($G15,6)),DAY(EDATE($G15,6))),MONTH(EDATE($G15,6))=12,DAY(EDATE($G15,6))&gt;基本情報!$C$12),1,0))))),
         付与日数一覧!$O$3:$W$8,2+$F15,1)))
  +IF(OR(INDEX($BQ$1:$CM15,ROW(),MATCH(BG$1,$BQ$1:$CM$1,0))=2,INDEX($BQ$1:$CM15,ROW(),MATCH(BG$1,$BQ$1:$CM$1,0))=4),0,IF(基本情報!$C$3="一斉",
      IF(AND(基本情報!$C$7&lt;&gt;"-",基本情報!$C$7&gt;0)=FALSE,
          IF(OR(BG$1=YEAR(DATE(YEAR($G15),MONTH($G15)+6,DAY($G15))),
                 IF(基本情報!$C$12="末",
                     FALSE,
                     BG$1=IF(DATE(YEAR($G15),MONTH($G15)+6,DAY($G15))&gt;DATE(YEAR(DATE(YEAR($G15),MONTH($G15)+6,DAY($G15))),12,基本情報!$C$12),
                                  YEAR(DATE(YEAR($G15),MONTH($G15)+6,DAY($G15)))+1,
                                  YEAR(DATE(YEAR($G15),MONTH($G15)+6,DAY($G15)))))),
              IF(DATE(BG$1,MONTH(基本情報!$C$4),DAY(基本情報!$C$4))&gt;DATE(YEAR($G15),MONTH($G15)+6,DAY($G15)),
                  HLOOKUP(0.5,付与日数一覧!$O$3:$W$8,2+$F15,1),
                  0),
              0),
          0),
      0))</f>
        <v>10</v>
      </c>
      <c r="BH15" s="19">
        <f ca="1">IF(BG$1=$AN15,$AP15,IF(BG$1=有給管理簿!$AH$1,0,BF15) )</f>
        <v>0</v>
      </c>
      <c r="BI15" s="19">
        <f ca="1">IF(ISERROR(MATCH($A15,有給管理簿!$A:$A,0)),
    0,
    SUMIFS(INDIRECT("有給管理簿!R" &amp; MATCH($A15,有給管理簿!$A:$A,0) &amp; "C35:R" &amp; MATCH($A15,有給管理簿!$A:$A,0) &amp; "C2239",0),
      有給管理簿!$AI$11:$CHC$11,"&gt;="&amp;IF(OR(AND($V15&lt;&gt;3,$V15&lt;&gt;6,$V15&lt;&gt;7,
                                                                                MONTH(DATE(YEAR($G15),MONTH($G15)+6,DAY($G15)))&lt;=MONTH($Z15),
                                                                                DATE(BG$1,MONTH($Z15),DAY($Z15))&lt;DATE(YEAR($G15),MONTH($G15)+6,DAY($G15))),
                                                                          AND($V15&lt;&gt;3,$V15&lt;&gt;6,$V15&lt;&gt;7,
                                                                            BG$1=YEAR(DATE(YEAR($G15),MONTH($G15)+6,DAY($G15))),
                                                                            DATE(BG$1,MONTH($Z15),DAY($Z15))&gt;DATE(YEAR($G15),MONTH($G15)+6,DAY($G15)))),
                                                                       DATE(YEAR($G15),MONTH($G15)+6,DAY($G15)),
                                                                       IF(AND($V15&lt;&gt;3,$V15&lt;&gt;6,$V15&lt;&gt;7,
                                                                              DATE(YEAR($G15),MONTH($G15)+6,DAY($G15))&gt;=DATE(BG$1,MONTH($Z15),DAY($Z15))),
                                                                           DATE(YEAR($G15),MONTH($G15)+6,DAY($G15)),
                                                                           DATE(BG$1,MONTH($Z15),DAY($Z15)))),
      有給管理簿!$AI$11:$CHC$11,"&lt;="&amp;IF(DATE(BG$1+1,MONTH($Z15),DAY($Z15))-1&gt;EOMONTH(DATE(有給管理簿!$E$10,有給管理簿!$F$10,1),0),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DATE(BG$1+1,MONTH($Z15),DAY($Z15))-1)))</f>
        <v>3</v>
      </c>
      <c r="BJ15" s="19">
        <f ca="1">IF(BG$1+2=$AN15,
       $AK15,
       IF(BG$1+1=$AN15,
           $AP15,
           IF(BG15&lt;IF(基本情報!$C$10=TRUE,
                                 IF(BG15&lt;BI15,0,BG15-BI15),
                                 IF(AND(基本情報!$C$3="一斉",基本情報!$C$7="-",EDATE($G15,6)&lt;DATE(YEAR(EDATE($G15,6)),MONTH(基本情報!$C$4),DAY(基本情報!$C$4)),
                                       EDATE($G15,6)&lt;=$AI15,$AI15&lt;DATE(YEAR(EDATE($G15,6)),MONTH(基本情報!$C$4),DAY(基本情報!$C$4)),BG$1=YEAR(EDATE($G15,6))),
                                     $AJ15-$AO15+HLOOKUP(1.5,付与日数一覧!$O$3:$W$8,2+$F15,1),
                                     IF(SUM(BG15,BH15)&lt;BI15,
                                         0,
                                         SUM(BG15,BH15)-BI15))),
               IF(AND(基本情報!$C$3="一斉",基本情報!$C$7="-",EDATE($G15,6)&lt;DATE(YEAR(EDATE($G15,6)),MONTH(基本情報!$C$4),DAY(基本情報!$C$4)),
                      AND(ISERROR(MATCH(BG$1,$BQ$1:$CN$1,0))=FALSE,
                        OR(INDEX($BQ$1:$CN15,ROW(),MATCH(BG$1,$BQ$1:$CN$1,0))=2,INDEX($BQ$1:$CN15,ROW(),MATCH(BG$1,$BQ$1:$CN$1,0))=3,INDEX($BQ$1:$CN15,ROW(),MATCH(BG$1,$BQ$1:$CN$1,0))=4))),
                   BF15,
                   BG15),
               IF(基本情報!$C$10=TRUE,
                   IF(BG15&lt;BI15,0,BG15-BI15),
                   IF(AND(基本情報!$C$3="一斉",基本情報!$C$7="-",EDATE($G15,6)&lt;DATE(YEAR(EDATE($G15,6)),MONTH(基本情報!$C$4),DAY(基本情報!$C$4)),
                       EDATE($G15,6)&lt;=$AI15,$AI15&lt;DATE(YEAR(EDATE($G15,6)),MONTH(基本情報!$C$4),DAY(基本情報!$C$4)),BG$1=YEAR(EDATE($G15,6))),
                           $AJ15-$AO15+HLOOKUP(1.5,付与日数一覧!$O$3:$W$8,2+$F15,1),
                           IF(SUM(BG15,BH15)&lt;BI15,
                               0,
                               SUM(BG15,BH15)-BI15))))))</f>
        <v>7</v>
      </c>
      <c r="BK15" s="19">
        <f>IF(OR(IF(ISERROR(INDEX($BQ$1:$CM15,ROW(),MATCH(IF(INDEX($BQ$1:$CM15,ROW(),MATCH(BK$1,$BQ$1:$CM$1,0)+1)&gt;DATE(BK$1,12,IF(基本情報!$C$12="末",31,基本情報!$C$12)),BK$1-1,BK$1),$BQ$1:$CM$1,0))),
                  0,
                  INDEX($BQ$1:$CM15,ROW(),MATCH(IF(INDEX($BQ$1:$CM15,ROW(),MATCH(BK$1,$BQ$1:$CM$1,0)+1)&gt;DATE(BK$1,12,IF(基本情報!$C$12="末",31,基本情報!$C$12)),BK$1-1,BK$1),$BQ$1:$CM$1,0)))=1,
              INDEX($BQ$1:$CM15,ROW(),MATCH(BK$1,$BQ$1:$CM$1,0))=3,
              INDEX($BQ$1:$CM15,ROW(),MATCH(BK$1,$BQ$1:$CM$1,0))=4),
     0,
     IF(AND($V15&lt;&gt;3,$V15&lt;&gt;6,$V15&lt;&gt;7,
         BK$1 =YEAR($G15),
         AND(基本情報!$C$3="一斉",$G15&lt;=DATE(BK$1,MONTH(基本情報!$C$4),DAY(基本情報!$C$4)),
                                                                   DATE(BK$1,MONTH(基本情報!$C$4),DAY(基本情報!$C$4))&lt;DATE(YEAR($G15),MONTH($G15)+6,DAY($G15)))),
       HLOOKUP(IF(BK$1=YEAR(DATE(YEAR($G15),MONTH($G15)+6,DAY($G15))),0.5,0)
                            -IF(基本情報!$C$12="末",
                                0,
                                IF(AND(基本情報!$C$3="一斉",EDATE($G15,6)=DATE(BK$1,MONTH(EDATE($G15,6)),DAY(EDATE($G15,6))),MONTH(EDATE($G15,6))=12,DAY(EDATE($G15,6))&gt;IF(基本情報!$C$12="末",DAY(EDATE($G15,6)),基本情報!$C$12)),1,0)),
         付与日数一覧!$O$3:$W$8,2+$F15,1),
       HLOOKUP(IF(AND($V15&lt;&gt;3,$V15&lt;&gt;6,$V15&lt;&gt;7,BK$1&lt;YEAR(DATE(YEAR($G15),MONTH($G15)+6,DAY($G15)))),
                              0,
                              IF(AND(基本情報!$C$3="一斉",
                                     OR(AND(基本情報!$C$7="-",DATE(BK$1,MONTH(基本情報!$C$4),DAY(基本情報!$C$4))&lt;$G15),
                                       AND(基本情報!$C$7&lt;&gt;"-",基本情報!$C$7&gt;0,DATE(BK$1,MONTH($J15),DAY($J15))&lt;$G15)),
                                     AND(MONTH(EDATE($G15,6))=12,DAY(EDATE($G15,6))&gt;IF(基本情報!$C$12="末",DAY(EOMONTH(EDATE($G15,6),0)),基本情報!$C$12))=FALSE)=TRUE,
                                  IF(AND(基本情報!$C$3="一斉",基本情報!$C$7="-",DATE(BK$1,MONTH(基本情報!$C$4),DAY(基本情報!$C$4))&lt;$G15),0.5,0),
                                  IF(基本情報!$C$3="法定",
                                      IF($H15&gt;=10,
                                          IF($G15&gt;DATE(BK$1,MONTH($J15),DAY($J15)),0,DATEDIF($G15,DATE(BK$1,MONTH($J15),DAY($J15)),"m")/12+0.5),
                                          DATEDIF($G15,DATE(BK$1,MONTH($J15),DAY($J15)),"m")/12)
                                        -IF($K15&lt;MONTH($J15),1,0),
                                      IF(AND(基本情報!$C$7&lt;&gt;"-",基本情報!$C$7&gt;0)=TRUE,
                                          IF(DATE(BK$1,MONTH($J15),DAY($J15))&lt;$G15,0,DATEDIF($G15,DATE(BK$1,MONTH($J15),DAY($J15)),"m")/12+0.5),
                                          IF(DATE(YEAR($G15),MONTH($G15)+6,DAY($G15))&gt;=DATE(BK$1,MONTH(基本情報!$C$4),DAY(基本情報!$C$4)),
                                              DATEDIF($G15,IF($G15&lt;DATE(BK$1,MONTH($J15),DAY($J15)),DATE(BK$1,MONTH($J15),DAY($J15)),DATE(BK$1+1,MONTH($J15),DAY($J15))),"m")/12
                                                +IF(DATE(YEAR($G15),MONTH($G15)+6,DAY($G15))&lt;DATE(BK$1,MONTH(基本情報!$C$4),DAY(基本情報!$C$4)),1.5,0.5),
                                              DATEDIF($G15,DATE(BK$1,MONTH(基本情報!$C$4),DAY(基本情報!$C$4)),"m")/12
                                                +IF(DATE(YEAR($G15),MONTH($G15)+6,DAY($G15))
                                                  =DATE(YEAR(DATE(YEAR($G15),MONTH($G15)+6,DAY($G15))),MONTH(基本情報!$C$4),DAY(基本情報!$C$4)),0,1)))
                                        -IF(基本情報!$C$12="末",
                                               0,
                                               IF(AND(EDATE($G15,6)=DATE(BK$1,MONTH(EDATE($G15,6)),DAY(EDATE($G15,6))),MONTH(EDATE($G15,6))=12,DAY(EDATE($G15,6))&gt;基本情報!$C$12),1,0))))),
         付与日数一覧!$O$3:$W$8,2+$F15,1)))
  +IF(OR(INDEX($BQ$1:$CM15,ROW(),MATCH(BK$1,$BQ$1:$CM$1,0))=2,INDEX($BQ$1:$CM15,ROW(),MATCH(BK$1,$BQ$1:$CM$1,0))=4),0,IF(基本情報!$C$3="一斉",
      IF(AND(基本情報!$C$7&lt;&gt;"-",基本情報!$C$7&gt;0)=FALSE,
          IF(OR(BK$1=YEAR(DATE(YEAR($G15),MONTH($G15)+6,DAY($G15))),
                 IF(基本情報!$C$12="末",
                     FALSE,
                     BK$1=IF(DATE(YEAR($G15),MONTH($G15)+6,DAY($G15))&gt;DATE(YEAR(DATE(YEAR($G15),MONTH($G15)+6,DAY($G15))),12,基本情報!$C$12),
                                  YEAR(DATE(YEAR($G15),MONTH($G15)+6,DAY($G15)))+1,
                                  YEAR(DATE(YEAR($G15),MONTH($G15)+6,DAY($G15)))))),
              IF(DATE(BK$1,MONTH(基本情報!$C$4),DAY(基本情報!$C$4))&gt;DATE(YEAR($G15),MONTH($G15)+6,DAY($G15)),
                  HLOOKUP(0.5,付与日数一覧!$O$3:$W$8,2+$F15,1),
                  0),
              0),
          0),
      0))</f>
        <v>11</v>
      </c>
      <c r="BL15" s="19">
        <f ca="1">IF(BK$1=$AN15,$AP15,IF(BK$1=有給管理簿!$AH$1,0,BJ15) )</f>
        <v>7</v>
      </c>
      <c r="BM15" s="19">
        <f ca="1">IF(ISERROR(MATCH($A15,有給管理簿!$A:$A,0)),
    0,
    SUMIFS(INDIRECT("有給管理簿!R" &amp; MATCH($A15,有給管理簿!$A:$A,0) &amp; "C35:R" &amp; MATCH($A15,有給管理簿!$A:$A,0) &amp; "C2239",0),
      有給管理簿!$AI$11:$CHC$11,"&gt;="&amp;IF(OR(AND($V15&lt;&gt;3,$V15&lt;&gt;6,$V15&lt;&gt;7,
                                                                                MONTH(DATE(YEAR($G15),MONTH($G15)+6,DAY($G15)))&lt;=MONTH($Z15),
                                                                                DATE(BK$1,MONTH($Z15),DAY($Z15))&lt;DATE(YEAR($G15),MONTH($G15)+6,DAY($G15))),
                                                                          AND($V15&lt;&gt;3,$V15&lt;&gt;6,$V15&lt;&gt;7,
                                                                            BK$1=YEAR(DATE(YEAR($G15),MONTH($G15)+6,DAY($G15))),
                                                                            DATE(BK$1,MONTH($Z15),DAY($Z15))&gt;DATE(YEAR($G15),MONTH($G15)+6,DAY($G15)))),
                                                                       DATE(YEAR($G15),MONTH($G15)+6,DAY($G15)),
                                                                       IF(AND($V15&lt;&gt;3,$V15&lt;&gt;6,$V15&lt;&gt;7,
                                                                              DATE(YEAR($G15),MONTH($G15)+6,DAY($G15))&gt;=DATE(BK$1,MONTH($Z15),DAY($Z15))),
                                                                           DATE(YEAR($G15),MONTH($G15)+6,DAY($G15)),
                                                                           DATE(BK$1,MONTH($Z15),DAY($Z15)))),
      有給管理簿!$AI$11:$CHC$11,"&lt;="&amp;IF(DATE(BK$1+1,MONTH($Z15),DAY($Z15))-1&gt;EOMONTH(DATE(有給管理簿!$E$10,有給管理簿!$F$10,1),0),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DATE(BK$1+1,MONTH($Z15),DAY($Z15))-1)))</f>
        <v>0</v>
      </c>
      <c r="BN15" s="19">
        <f ca="1">IF(BK$1+2=$AN15,
       $AK15,
       IF(BK$1+1=$AN15,
           $AP15,
           IF(BK15&lt;IF(基本情報!$C$10=TRUE,
                                 IF(BK15&lt;BM15,0,BK15-BM15),
                                 IF(AND(基本情報!$C$3="一斉",基本情報!$C$7="-",EDATE($G15,6)&lt;DATE(YEAR(EDATE($G15,6)),MONTH(基本情報!$C$4),DAY(基本情報!$C$4)),
                                       EDATE($G15,6)&lt;=$AI15,$AI15&lt;DATE(YEAR(EDATE($G15,6)),MONTH(基本情報!$C$4),DAY(基本情報!$C$4)),BK$1=YEAR(EDATE($G15,6))),
                                     $AJ15-$AO15+HLOOKUP(1.5,付与日数一覧!$O$3:$W$8,2+$F15,1),
                                     IF(SUM(BK15,BL15)&lt;BM15,
                                         0,
                                         SUM(BK15,BL15)-BM15))),
               IF(AND(基本情報!$C$3="一斉",基本情報!$C$7="-",EDATE($G15,6)&lt;DATE(YEAR(EDATE($G15,6)),MONTH(基本情報!$C$4),DAY(基本情報!$C$4)),
                      AND(ISERROR(MATCH(BK$1,$BQ$1:$CN$1,0))=FALSE,
                        OR(INDEX($BQ$1:$CN15,ROW(),MATCH(BK$1,$BQ$1:$CN$1,0))=2,INDEX($BQ$1:$CN15,ROW(),MATCH(BK$1,$BQ$1:$CN$1,0))=3,INDEX($BQ$1:$CN15,ROW(),MATCH(BK$1,$BQ$1:$CN$1,0))=4))),
                   BJ15,
                   BK15),
               IF(基本情報!$C$10=TRUE,
                   IF(BK15&lt;BM15,0,BK15-BM15),
                   IF(AND(基本情報!$C$3="一斉",基本情報!$C$7="-",EDATE($G15,6)&lt;DATE(YEAR(EDATE($G15,6)),MONTH(基本情報!$C$4),DAY(基本情報!$C$4)),
                       EDATE($G15,6)&lt;=$AI15,$AI15&lt;DATE(YEAR(EDATE($G15,6)),MONTH(基本情報!$C$4),DAY(基本情報!$C$4)),BK$1=YEAR(EDATE($G15,6))),
                           $AJ15-$AO15+HLOOKUP(1.5,付与日数一覧!$O$3:$W$8,2+$F15,1),
                           IF(SUM(BK15,BL15)&lt;BM15,
                               0,
                               SUM(BK15,BL15)-BM15))))))</f>
        <v>11</v>
      </c>
      <c r="BQ15" s="19">
        <v>0</v>
      </c>
      <c r="BR15" s="57">
        <f>IF(基本情報!$C$3="法定",
       IF($V15=3,
           IF($G15&lt;=DATE(BQ$1,MONTH($G15),DAY($G15)),DATE(BQ$1,MONTH($G15),DAY($G15)),0),
           IF($G15&lt;=DATE(BQ$1,MONTH(EDATE($G15,6)),DAY(EDATE($G15,6))),DATE(BQ$1,MONTH(EDATE($G15,6)),DAY(EDATE($G15,6))),0)),
       IF(基本情報!$C$7="-",
           IF(DATE(BQ$1,MONTH(EDATE($G15,6)),DAY(EDATE($G15,6)))=EDATE($G15,6),
               IF(AND(BQ$1=YEAR(EDATE($G15,6)),IF(基本情報!$C$12="末",FALSE,DATE(BQ$1,MONTH(EDATE($G15,6)),DAY(EDATE($G15,6)))&gt;DATE(BQ$1,12,基本情報!$C$12))),
                   0,
                   DATE(BQ$1,MONTH(EDATE($G15,6)),DAY(EDATE($G15,6)))),
               IF(EDATE($G15,6)&lt;DATE(BQ$1,MONTH(基本情報!$C$4),DAY(基本情報!$C$4)),
                   IF(AND(BQ$1-1=YEAR(EDATE($G15,6)),IF(基本情報!$C$12="末",FALSE,DATE(BQ$1-1,MONTH(EDATE($G15,6)),DAY(EDATE($G15,6)))&gt;DATE(BQ$1-1,12,基本情報!$C$12))),
                       DATE(BQ$1-1,MONTH(EDATE($G15,6)),DAY(EDATE($G15,6))),
                       DATE(BQ$1,MONTH(基本情報!$C$4),DAY(基本情報!$C$4))),
                   IF($G15&lt;=DATE(BQ$1,MONTH(EDATE($G15,6)),DAY(EDATE($G15,6))),DATE(BQ$1,MONTH(EDATE($G15,6)),DAY(EDATE($G15,6))),0))),
           IF($G15&lt;=IF(DATE(BQ$1,MONTH(基本情報!$C$4),DAY(基本情報!$C$4))
                           &lt;DATE(BQ$1,MONTH(基本情報!$C$7),DAY(基本情報!$C$7)),
                             IF(AND(DATE(BQ$1,MONTH(基本情報!$C$4),DAY(基本情報!$C$4))&lt;=DATE(BQ$1,MONTH($G15),DAY($G15)),
                                   DATE(BQ$1,MONTH($G15),DAY($G15))&lt;DATE(BQ$1,MONTH(基本情報!$C$7),DAY(基本情報!$C$7)))=TRUE,
                                 DATE(BQ$1,MONTH(基本情報!$C$7),DAY(基本情報!$C$7)),
                                 IF($G15&gt;DATE(BQ$1,MONTH(基本情報!$C$4),DAY(基本情報!$C$4)),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IF(AND(DATE(BQ$1,MONTH(基本情報!$C$7),DAY(基本情報!$C$7))&lt;=DATE(BQ$1,MONTH($G15),DAY($G15)),
                                    DATE(BQ$1,MONTH($G15),DAY($G15))&lt;DATE(BQ$1,MONTH(基本情報!$C$4),DAY(基本情報!$C$4)))=TRUE,
                                 DATE(BQ$1,MONTH(基本情報!$C$4),DAY(基本情報!$C$4)),
                                 IF($G15&gt;DATE(BQ$1,MONTH(基本情報!$C$7),DAY(基本情報!$C$7)),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IF(AND(DATE(BQ$1,MONTH(基本情報!$C$4),DAY(基本情報!$C$4))&lt;=DATE(BQ$1,MONTH($G15),DAY($G15)),
                      DATE(BQ$1,MONTH($G15),DAY($G15))&lt;DATE(BQ$1,MONTH(基本情報!$C$7),DAY(基本情報!$C$7)))=TRUE,
                   DATE(BQ$1,MONTH(基本情報!$C$7),DAY(基本情報!$C$7)),
                   IF($G15&gt;DATE(BQ$1,MONTH(基本情報!$C$4),DAY(基本情報!$C$4)),
                       0,
                       DATE(BQ$1,MONTH(基本情報!$C$4),DAY(基本情報!$C$4)))),
               IF(AND(DATE(BQ$1,MONTH(基本情報!$C$7),DAY(基本情報!$C$7))&lt;=DATE(BQ$1,MONTH($G15),DAY($G15)),
                      DATE(BQ$1,MONTH($G15),DAY($G15))&lt;DATE(BQ$1,MONTH(基本情報!$C$4),DAY(基本情報!$C$4)))=TRUE,
                   DATE(BQ$1,MONTH(基本情報!$C$4),DAY(基本情報!$C$4)),
                   IF($G15&gt;DATE(BQ$1,MONTH(基本情報!$C$7),DAY(基本情報!$C$7)),
                       0,
                       DATE(BQ$1,MONTH(基本情報!$C$7),DAY(基本情報!$C$7))))),
           0)))</f>
        <v>0</v>
      </c>
      <c r="BS15" s="57">
        <f>IF(AND(OR($V15=4,$V15=5),BR15=EDATE($G15,6)),
       IF(DATE(BQ$1,MONTH(基本情報!$C$4),DAY(基本情報!$C$4))&gt;EDATE($G15,6),
           DATE(BQ$1,MONTH(基本情報!$C$4),DAY(基本情報!$C$4)),
           0),
       IF(AND(基本情報!$C$3="一斉",基本情報!$C$7="-",
              BR15=EDATE($G15,6),
              DATE(BQ$1,MONTH(基本情報!$C$4),DAY(基本情報!$C$4))&gt;EDATE($G15,6)),
           DATE(BQ$1,MONTH(基本情報!$C$4),DAY(基本情報!$C$4)),
           0))</f>
        <v>0</v>
      </c>
      <c r="BU15" s="19">
        <v>0</v>
      </c>
      <c r="BV15" s="57">
        <f>IF(基本情報!$C$3="法定",
       IF($V15=3,
           IF($G15&lt;=DATE(BU$1,MONTH($G15),DAY($G15)),DATE(BU$1,MONTH($G15),DAY($G15)),0),
           IF($G15&lt;=DATE(BU$1,MONTH(EDATE($G15,6)),DAY(EDATE($G15,6))),DATE(BU$1,MONTH(EDATE($G15,6)),DAY(EDATE($G15,6))),0)),
       IF(基本情報!$C$7="-",
           IF(DATE(BU$1,MONTH(EDATE($G15,6)),DAY(EDATE($G15,6)))=EDATE($G15,6),
               IF(AND(BU$1=YEAR(EDATE($G15,6)),IF(基本情報!$C$12="末",FALSE,DATE(BU$1,MONTH(EDATE($G15,6)),DAY(EDATE($G15,6)))&gt;DATE(BU$1,12,基本情報!$C$12))),
                   0,
                   DATE(BU$1,MONTH(EDATE($G15,6)),DAY(EDATE($G15,6)))),
               IF(EDATE($G15,6)&lt;DATE(BU$1,MONTH(基本情報!$C$4),DAY(基本情報!$C$4)),
                   IF(AND(BU$1-1=YEAR(EDATE($G15,6)),IF(基本情報!$C$12="末",FALSE,DATE(BU$1-1,MONTH(EDATE($G15,6)),DAY(EDATE($G15,6)))&gt;DATE(BU$1-1,12,基本情報!$C$12))),
                       DATE(BU$1-1,MONTH(EDATE($G15,6)),DAY(EDATE($G15,6))),
                       DATE(BU$1,MONTH(基本情報!$C$4),DAY(基本情報!$C$4))),
                   IF($G15&lt;=DATE(BU$1,MONTH(EDATE($G15,6)),DAY(EDATE($G15,6))),DATE(BU$1,MONTH(EDATE($G15,6)),DAY(EDATE($G15,6))),0))),
           IF($G15&lt;=IF(DATE(BU$1,MONTH(基本情報!$C$4),DAY(基本情報!$C$4))
                           &lt;DATE(BU$1,MONTH(基本情報!$C$7),DAY(基本情報!$C$7)),
                             IF(AND(DATE(BU$1,MONTH(基本情報!$C$4),DAY(基本情報!$C$4))&lt;=DATE(BU$1,MONTH($G15),DAY($G15)),
                                   DATE(BU$1,MONTH($G15),DAY($G15))&lt;DATE(BU$1,MONTH(基本情報!$C$7),DAY(基本情報!$C$7)))=TRUE,
                                 DATE(BU$1,MONTH(基本情報!$C$7),DAY(基本情報!$C$7)),
                                 IF($G15&gt;DATE(BU$1,MONTH(基本情報!$C$4),DAY(基本情報!$C$4)),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IF(AND(DATE(BU$1,MONTH(基本情報!$C$7),DAY(基本情報!$C$7))&lt;=DATE(BU$1,MONTH($G15),DAY($G15)),
                                    DATE(BU$1,MONTH($G15),DAY($G15))&lt;DATE(BU$1,MONTH(基本情報!$C$4),DAY(基本情報!$C$4)))=TRUE,
                                 DATE(BU$1,MONTH(基本情報!$C$4),DAY(基本情報!$C$4)),
                                 IF($G15&gt;DATE(BU$1,MONTH(基本情報!$C$7),DAY(基本情報!$C$7)),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IF(AND(DATE(BU$1,MONTH(基本情報!$C$4),DAY(基本情報!$C$4))&lt;=DATE(BU$1,MONTH($G15),DAY($G15)),
                      DATE(BU$1,MONTH($G15),DAY($G15))&lt;DATE(BU$1,MONTH(基本情報!$C$7),DAY(基本情報!$C$7)))=TRUE,
                   DATE(BU$1,MONTH(基本情報!$C$7),DAY(基本情報!$C$7)),
                   IF($G15&gt;DATE(BU$1,MONTH(基本情報!$C$4),DAY(基本情報!$C$4)),
                       0,
                       DATE(BU$1,MONTH(基本情報!$C$4),DAY(基本情報!$C$4)))),
               IF(AND(DATE(BU$1,MONTH(基本情報!$C$7),DAY(基本情報!$C$7))&lt;=DATE(BU$1,MONTH($G15),DAY($G15)),
                      DATE(BU$1,MONTH($G15),DAY($G15))&lt;DATE(BU$1,MONTH(基本情報!$C$4),DAY(基本情報!$C$4)))=TRUE,
                   DATE(BU$1,MONTH(基本情報!$C$4),DAY(基本情報!$C$4)),
                   IF($G15&gt;DATE(BU$1,MONTH(基本情報!$C$7),DAY(基本情報!$C$7)),
                       0,
                       DATE(BU$1,MONTH(基本情報!$C$7),DAY(基本情報!$C$7))))),
           0)))</f>
        <v>0</v>
      </c>
      <c r="BW15" s="57">
        <f>IF(AND(OR($V15=4,$V15=5),BV15=EDATE($G15,6)),
       IF(DATE(BU$1,MONTH(基本情報!$C$4),DAY(基本情報!$C$4))&gt;EDATE($G15,6),
           DATE(BU$1,MONTH(基本情報!$C$4),DAY(基本情報!$C$4)),
           0),
       IF(AND(基本情報!$C$3="一斉",基本情報!$C$7="-",
              BV15=EDATE($G15,6),
              DATE(BU$1,MONTH(基本情報!$C$4),DAY(基本情報!$C$4))&gt;EDATE($G15,6)),
           DATE(BU$1,MONTH(基本情報!$C$4),DAY(基本情報!$C$4)),
           0))</f>
        <v>0</v>
      </c>
      <c r="BY15" s="19">
        <v>0</v>
      </c>
      <c r="BZ15" s="57">
        <f>IF(基本情報!$C$3="法定",
       IF($V15=3,
           IF($G15&lt;=DATE(BY$1,MONTH($G15),DAY($G15)),DATE(BY$1,MONTH($G15),DAY($G15)),0),
           IF($G15&lt;=DATE(BY$1,MONTH(EDATE($G15,6)),DAY(EDATE($G15,6))),DATE(BY$1,MONTH(EDATE($G15,6)),DAY(EDATE($G15,6))),0)),
       IF(基本情報!$C$7="-",
           IF(DATE(BY$1,MONTH(EDATE($G15,6)),DAY(EDATE($G15,6)))=EDATE($G15,6),
               IF(AND(BY$1=YEAR(EDATE($G15,6)),IF(基本情報!$C$12="末",FALSE,DATE(BY$1,MONTH(EDATE($G15,6)),DAY(EDATE($G15,6)))&gt;DATE(BY$1,12,基本情報!$C$12))),
                   0,
                   DATE(BY$1,MONTH(EDATE($G15,6)),DAY(EDATE($G15,6)))),
               IF(EDATE($G15,6)&lt;DATE(BY$1,MONTH(基本情報!$C$4),DAY(基本情報!$C$4)),
                   IF(AND(BY$1-1=YEAR(EDATE($G15,6)),IF(基本情報!$C$12="末",FALSE,DATE(BY$1-1,MONTH(EDATE($G15,6)),DAY(EDATE($G15,6)))&gt;DATE(BY$1-1,12,基本情報!$C$12))),
                       DATE(BY$1-1,MONTH(EDATE($G15,6)),DAY(EDATE($G15,6))),
                       DATE(BY$1,MONTH(基本情報!$C$4),DAY(基本情報!$C$4))),
                   IF($G15&lt;=DATE(BY$1,MONTH(EDATE($G15,6)),DAY(EDATE($G15,6))),DATE(BY$1,MONTH(EDATE($G15,6)),DAY(EDATE($G15,6))),0))),
           IF($G15&lt;=IF(DATE(BY$1,MONTH(基本情報!$C$4),DAY(基本情報!$C$4))
                           &lt;DATE(BY$1,MONTH(基本情報!$C$7),DAY(基本情報!$C$7)),
                             IF(AND(DATE(BY$1,MONTH(基本情報!$C$4),DAY(基本情報!$C$4))&lt;=DATE(BY$1,MONTH($G15),DAY($G15)),
                                   DATE(BY$1,MONTH($G15),DAY($G15))&lt;DATE(BY$1,MONTH(基本情報!$C$7),DAY(基本情報!$C$7)))=TRUE,
                                 DATE(BY$1,MONTH(基本情報!$C$7),DAY(基本情報!$C$7)),
                                 IF($G15&gt;DATE(BY$1,MONTH(基本情報!$C$4),DAY(基本情報!$C$4)),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IF(AND(DATE(BY$1,MONTH(基本情報!$C$7),DAY(基本情報!$C$7))&lt;=DATE(BY$1,MONTH($G15),DAY($G15)),
                                    DATE(BY$1,MONTH($G15),DAY($G15))&lt;DATE(BY$1,MONTH(基本情報!$C$4),DAY(基本情報!$C$4)))=TRUE,
                                 DATE(BY$1,MONTH(基本情報!$C$4),DAY(基本情報!$C$4)),
                                 IF($G15&gt;DATE(BY$1,MONTH(基本情報!$C$7),DAY(基本情報!$C$7)),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IF(AND(DATE(BY$1,MONTH(基本情報!$C$4),DAY(基本情報!$C$4))&lt;=DATE(BY$1,MONTH($G15),DAY($G15)),
                      DATE(BY$1,MONTH($G15),DAY($G15))&lt;DATE(BY$1,MONTH(基本情報!$C$7),DAY(基本情報!$C$7)))=TRUE,
                   DATE(BY$1,MONTH(基本情報!$C$7),DAY(基本情報!$C$7)),
                   IF($G15&gt;DATE(BY$1,MONTH(基本情報!$C$4),DAY(基本情報!$C$4)),
                       0,
                       DATE(BY$1,MONTH(基本情報!$C$4),DAY(基本情報!$C$4)))),
               IF(AND(DATE(BY$1,MONTH(基本情報!$C$7),DAY(基本情報!$C$7))&lt;=DATE(BY$1,MONTH($G15),DAY($G15)),
                      DATE(BY$1,MONTH($G15),DAY($G15))&lt;DATE(BY$1,MONTH(基本情報!$C$4),DAY(基本情報!$C$4)))=TRUE,
                   DATE(BY$1,MONTH(基本情報!$C$4),DAY(基本情報!$C$4)),
                   IF($G15&gt;DATE(BY$1,MONTH(基本情報!$C$7),DAY(基本情報!$C$7)),
                       0,
                       DATE(BY$1,MONTH(基本情報!$C$7),DAY(基本情報!$C$7))))),
           0)))</f>
        <v>0</v>
      </c>
      <c r="CA15" s="57">
        <f>IF(AND(OR($V15=4,$V15=5),BZ15=EDATE($G15,6)),
       IF(DATE(BY$1,MONTH(基本情報!$C$4),DAY(基本情報!$C$4))&gt;EDATE($G15,6),
           DATE(BY$1,MONTH(基本情報!$C$4),DAY(基本情報!$C$4)),
           0),
       IF(AND(基本情報!$C$3="一斉",基本情報!$C$7="-",
              BZ15=EDATE($G15,6),
              DATE(BY$1,MONTH(基本情報!$C$4),DAY(基本情報!$C$4))&gt;EDATE($G15,6)),
           DATE(BY$1,MONTH(基本情報!$C$4),DAY(基本情報!$C$4)),
           0))</f>
        <v>0</v>
      </c>
      <c r="CC15" s="19">
        <v>0</v>
      </c>
      <c r="CD15" s="57">
        <f>IF(基本情報!$C$3="法定",
       IF($V15=3,
           IF($G15&lt;=DATE(CC$1,MONTH($G15),DAY($G15)),DATE(CC$1,MONTH($G15),DAY($G15)),0),
           IF($G15&lt;=DATE(CC$1,MONTH(EDATE($G15,6)),DAY(EDATE($G15,6))),DATE(CC$1,MONTH(EDATE($G15,6)),DAY(EDATE($G15,6))),0)),
       IF(基本情報!$C$7="-",
           IF(DATE(CC$1,MONTH(EDATE($G15,6)),DAY(EDATE($G15,6)))=EDATE($G15,6),
               IF(AND(CC$1=YEAR(EDATE($G15,6)),IF(基本情報!$C$12="末",FALSE,DATE(CC$1,MONTH(EDATE($G15,6)),DAY(EDATE($G15,6)))&gt;DATE(CC$1,12,基本情報!$C$12))),
                   0,
                   DATE(CC$1,MONTH(EDATE($G15,6)),DAY(EDATE($G15,6)))),
               IF(EDATE($G15,6)&lt;DATE(CC$1,MONTH(基本情報!$C$4),DAY(基本情報!$C$4)),
                   IF(AND(CC$1-1=YEAR(EDATE($G15,6)),IF(基本情報!$C$12="末",FALSE,DATE(CC$1-1,MONTH(EDATE($G15,6)),DAY(EDATE($G15,6)))&gt;DATE(CC$1-1,12,基本情報!$C$12))),
                       DATE(CC$1-1,MONTH(EDATE($G15,6)),DAY(EDATE($G15,6))),
                       DATE(CC$1,MONTH(基本情報!$C$4),DAY(基本情報!$C$4))),
                   IF($G15&lt;=DATE(CC$1,MONTH(EDATE($G15,6)),DAY(EDATE($G15,6))),DATE(CC$1,MONTH(EDATE($G15,6)),DAY(EDATE($G15,6))),0))),
           IF($G15&lt;=IF(DATE(CC$1,MONTH(基本情報!$C$4),DAY(基本情報!$C$4))
                           &lt;DATE(CC$1,MONTH(基本情報!$C$7),DAY(基本情報!$C$7)),
                             IF(AND(DATE(CC$1,MONTH(基本情報!$C$4),DAY(基本情報!$C$4))&lt;=DATE(CC$1,MONTH($G15),DAY($G15)),
                                   DATE(CC$1,MONTH($G15),DAY($G15))&lt;DATE(CC$1,MONTH(基本情報!$C$7),DAY(基本情報!$C$7)))=TRUE,
                                 DATE(CC$1,MONTH(基本情報!$C$7),DAY(基本情報!$C$7)),
                                 IF($G15&gt;DATE(CC$1,MONTH(基本情報!$C$4),DAY(基本情報!$C$4)),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IF(AND(DATE(CC$1,MONTH(基本情報!$C$7),DAY(基本情報!$C$7))&lt;=DATE(CC$1,MONTH($G15),DAY($G15)),
                                    DATE(CC$1,MONTH($G15),DAY($G15))&lt;DATE(CC$1,MONTH(基本情報!$C$4),DAY(基本情報!$C$4)))=TRUE,
                                 DATE(CC$1,MONTH(基本情報!$C$4),DAY(基本情報!$C$4)),
                                 IF($G15&gt;DATE(CC$1,MONTH(基本情報!$C$7),DAY(基本情報!$C$7)),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IF(AND(DATE(CC$1,MONTH(基本情報!$C$4),DAY(基本情報!$C$4))&lt;=DATE(CC$1,MONTH($G15),DAY($G15)),
                      DATE(CC$1,MONTH($G15),DAY($G15))&lt;DATE(CC$1,MONTH(基本情報!$C$7),DAY(基本情報!$C$7)))=TRUE,
                   DATE(CC$1,MONTH(基本情報!$C$7),DAY(基本情報!$C$7)),
                   IF($G15&gt;DATE(CC$1,MONTH(基本情報!$C$4),DAY(基本情報!$C$4)),
                       0,
                       DATE(CC$1,MONTH(基本情報!$C$4),DAY(基本情報!$C$4)))),
               IF(AND(DATE(CC$1,MONTH(基本情報!$C$7),DAY(基本情報!$C$7))&lt;=DATE(CC$1,MONTH($G15),DAY($G15)),
                      DATE(CC$1,MONTH($G15),DAY($G15))&lt;DATE(CC$1,MONTH(基本情報!$C$4),DAY(基本情報!$C$4)))=TRUE,
                   DATE(CC$1,MONTH(基本情報!$C$4),DAY(基本情報!$C$4)),
                   IF($G15&gt;DATE(CC$1,MONTH(基本情報!$C$7),DAY(基本情報!$C$7)),
                       0,
                       DATE(CC$1,MONTH(基本情報!$C$7),DAY(基本情報!$C$7))))),
           0)))</f>
        <v>0</v>
      </c>
      <c r="CE15" s="57">
        <f>IF(AND(OR($V15=4,$V15=5),CD15=EDATE($G15,6)),
       IF(DATE(CC$1,MONTH(基本情報!$C$4),DAY(基本情報!$C$4))&gt;EDATE($G15,6),
           DATE(CC$1,MONTH(基本情報!$C$4),DAY(基本情報!$C$4)),
           0),
       IF(AND(基本情報!$C$3="一斉",基本情報!$C$7="-",
              CD15=EDATE($G15,6),
              DATE(CC$1,MONTH(基本情報!$C$4),DAY(基本情報!$C$4))&gt;EDATE($G15,6)),
           DATE(CC$1,MONTH(基本情報!$C$4),DAY(基本情報!$C$4)),
           0))</f>
        <v>0</v>
      </c>
      <c r="CG15" s="19">
        <v>0</v>
      </c>
      <c r="CH15" s="57">
        <f>IF(基本情報!$C$3="法定",
       IF($V15=3,
           IF($G15&lt;=DATE(CG$1,MONTH($G15),DAY($G15)),DATE(CG$1,MONTH($G15),DAY($G15)),0),
           IF($G15&lt;=DATE(CG$1,MONTH(EDATE($G15,6)),DAY(EDATE($G15,6))),DATE(CG$1,MONTH(EDATE($G15,6)),DAY(EDATE($G15,6))),0)),
       IF(基本情報!$C$7="-",
           IF(DATE(CG$1,MONTH(EDATE($G15,6)),DAY(EDATE($G15,6)))=EDATE($G15,6),
               IF(AND(CG$1=YEAR(EDATE($G15,6)),IF(基本情報!$C$12="末",FALSE,DATE(CG$1,MONTH(EDATE($G15,6)),DAY(EDATE($G15,6)))&gt;DATE(CG$1,12,基本情報!$C$12))),
                   0,
                   DATE(CG$1,MONTH(EDATE($G15,6)),DAY(EDATE($G15,6)))),
               IF(EDATE($G15,6)&lt;DATE(CG$1,MONTH(基本情報!$C$4),DAY(基本情報!$C$4)),
                   IF(AND(CG$1-1=YEAR(EDATE($G15,6)),IF(基本情報!$C$12="末",FALSE,DATE(CG$1-1,MONTH(EDATE($G15,6)),DAY(EDATE($G15,6)))&gt;DATE(CG$1-1,12,基本情報!$C$12))),
                       DATE(CG$1-1,MONTH(EDATE($G15,6)),DAY(EDATE($G15,6))),
                       DATE(CG$1,MONTH(基本情報!$C$4),DAY(基本情報!$C$4))),
                   IF($G15&lt;=DATE(CG$1,MONTH(EDATE($G15,6)),DAY(EDATE($G15,6))),DATE(CG$1,MONTH(EDATE($G15,6)),DAY(EDATE($G15,6))),0))),
           IF($G15&lt;=IF(DATE(CG$1,MONTH(基本情報!$C$4),DAY(基本情報!$C$4))
                           &lt;DATE(CG$1,MONTH(基本情報!$C$7),DAY(基本情報!$C$7)),
                             IF(AND(DATE(CG$1,MONTH(基本情報!$C$4),DAY(基本情報!$C$4))&lt;=DATE(CG$1,MONTH($G15),DAY($G15)),
                                   DATE(CG$1,MONTH($G15),DAY($G15))&lt;DATE(CG$1,MONTH(基本情報!$C$7),DAY(基本情報!$C$7)))=TRUE,
                                 DATE(CG$1,MONTH(基本情報!$C$7),DAY(基本情報!$C$7)),
                                 IF($G15&gt;DATE(CG$1,MONTH(基本情報!$C$4),DAY(基本情報!$C$4)),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IF(AND(DATE(CG$1,MONTH(基本情報!$C$7),DAY(基本情報!$C$7))&lt;=DATE(CG$1,MONTH($G15),DAY($G15)),
                                    DATE(CG$1,MONTH($G15),DAY($G15))&lt;DATE(CG$1,MONTH(基本情報!$C$4),DAY(基本情報!$C$4)))=TRUE,
                                 DATE(CG$1,MONTH(基本情報!$C$4),DAY(基本情報!$C$4)),
                                 IF($G15&gt;DATE(CG$1,MONTH(基本情報!$C$7),DAY(基本情報!$C$7)),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IF(AND(DATE(CG$1,MONTH(基本情報!$C$4),DAY(基本情報!$C$4))&lt;=DATE(CG$1,MONTH($G15),DAY($G15)),
                      DATE(CG$1,MONTH($G15),DAY($G15))&lt;DATE(CG$1,MONTH(基本情報!$C$7),DAY(基本情報!$C$7)))=TRUE,
                   DATE(CG$1,MONTH(基本情報!$C$7),DAY(基本情報!$C$7)),
                   IF($G15&gt;DATE(CG$1,MONTH(基本情報!$C$4),DAY(基本情報!$C$4)),
                       0,
                       DATE(CG$1,MONTH(基本情報!$C$4),DAY(基本情報!$C$4)))),
               IF(AND(DATE(CG$1,MONTH(基本情報!$C$7),DAY(基本情報!$C$7))&lt;=DATE(CG$1,MONTH($G15),DAY($G15)),
                      DATE(CG$1,MONTH($G15),DAY($G15))&lt;DATE(CG$1,MONTH(基本情報!$C$4),DAY(基本情報!$C$4)))=TRUE,
                   DATE(CG$1,MONTH(基本情報!$C$4),DAY(基本情報!$C$4)),
                   IF($G15&gt;DATE(CG$1,MONTH(基本情報!$C$7),DAY(基本情報!$C$7)),
                       0,
                       DATE(CG$1,MONTH(基本情報!$C$7),DAY(基本情報!$C$7))))),
           0)))</f>
        <v>45550</v>
      </c>
      <c r="CI15" s="57">
        <f>IF(AND(OR($V15=4,$V15=5),CH15=EDATE($G15,6)),
       IF(DATE(CG$1,MONTH(基本情報!$C$4),DAY(基本情報!$C$4))&gt;EDATE($G15,6),
           DATE(CG$1,MONTH(基本情報!$C$4),DAY(基本情報!$C$4)),
           0),
       IF(AND(基本情報!$C$3="一斉",基本情報!$C$7="-",
              CH15=EDATE($G15,6),
              DATE(CG$1,MONTH(基本情報!$C$4),DAY(基本情報!$C$4))&gt;EDATE($G15,6)),
           DATE(CG$1,MONTH(基本情報!$C$4),DAY(基本情報!$C$4)),
           0))</f>
        <v>0</v>
      </c>
      <c r="CK15" s="19">
        <v>0</v>
      </c>
      <c r="CL15" s="57">
        <f>IF(基本情報!$C$3="法定",
       IF($V15=3,
           IF($G15&lt;=DATE(CK$1,MONTH($G15),DAY($G15)),DATE(CK$1,MONTH($G15),DAY($G15)),0),
           IF($G15&lt;=DATE(CK$1,MONTH(EDATE($G15,6)),DAY(EDATE($G15,6))),DATE(CK$1,MONTH(EDATE($G15,6)),DAY(EDATE($G15,6))),0)),
       IF(基本情報!$C$7="-",
           IF(DATE(CK$1,MONTH(EDATE($G15,6)),DAY(EDATE($G15,6)))=EDATE($G15,6),
               IF(AND(CK$1=YEAR(EDATE($G15,6)),IF(基本情報!$C$12="末",FALSE,DATE(CK$1,MONTH(EDATE($G15,6)),DAY(EDATE($G15,6)))&gt;DATE(CK$1,12,基本情報!$C$12))),
                   0,
                   DATE(CK$1,MONTH(EDATE($G15,6)),DAY(EDATE($G15,6)))),
               IF(EDATE($G15,6)&lt;DATE(CK$1,MONTH(基本情報!$C$4),DAY(基本情報!$C$4)),
                   IF(AND(CK$1-1=YEAR(EDATE($G15,6)),IF(基本情報!$C$12="末",FALSE,DATE(CK$1-1,MONTH(EDATE($G15,6)),DAY(EDATE($G15,6)))&gt;DATE(CK$1-1,12,基本情報!$C$12))),
                       DATE(CK$1-1,MONTH(EDATE($G15,6)),DAY(EDATE($G15,6))),
                       DATE(CK$1,MONTH(基本情報!$C$4),DAY(基本情報!$C$4))),
                   IF($G15&lt;=DATE(CK$1,MONTH(EDATE($G15,6)),DAY(EDATE($G15,6))),DATE(CK$1,MONTH(EDATE($G15,6)),DAY(EDATE($G15,6))),0))),
           IF($G15&lt;=IF(DATE(CK$1,MONTH(基本情報!$C$4),DAY(基本情報!$C$4))
                           &lt;DATE(CK$1,MONTH(基本情報!$C$7),DAY(基本情報!$C$7)),
                             IF(AND(DATE(CK$1,MONTH(基本情報!$C$4),DAY(基本情報!$C$4))&lt;=DATE(CK$1,MONTH($G15),DAY($G15)),
                                   DATE(CK$1,MONTH($G15),DAY($G15))&lt;DATE(CK$1,MONTH(基本情報!$C$7),DAY(基本情報!$C$7)))=TRUE,
                                 DATE(CK$1,MONTH(基本情報!$C$7),DAY(基本情報!$C$7)),
                                 IF($G15&gt;DATE(CK$1,MONTH(基本情報!$C$4),DAY(基本情報!$C$4)),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IF(AND(DATE(CK$1,MONTH(基本情報!$C$7),DAY(基本情報!$C$7))&lt;=DATE(CK$1,MONTH($G15),DAY($G15)),
                                    DATE(CK$1,MONTH($G15),DAY($G15))&lt;DATE(CK$1,MONTH(基本情報!$C$4),DAY(基本情報!$C$4)))=TRUE,
                                 DATE(CK$1,MONTH(基本情報!$C$4),DAY(基本情報!$C$4)),
                                 IF($G15&gt;DATE(CK$1,MONTH(基本情報!$C$7),DAY(基本情報!$C$7)),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IF(AND(DATE(CK$1,MONTH(基本情報!$C$4),DAY(基本情報!$C$4))&lt;=DATE(CK$1,MONTH($G15),DAY($G15)),
                      DATE(CK$1,MONTH($G15),DAY($G15))&lt;DATE(CK$1,MONTH(基本情報!$C$7),DAY(基本情報!$C$7)))=TRUE,
                   DATE(CK$1,MONTH(基本情報!$C$7),DAY(基本情報!$C$7)),
                   IF($G15&gt;DATE(CK$1,MONTH(基本情報!$C$4),DAY(基本情報!$C$4)),
                       0,
                       DATE(CK$1,MONTH(基本情報!$C$4),DAY(基本情報!$C$4)))),
               IF(AND(DATE(CK$1,MONTH(基本情報!$C$7),DAY(基本情報!$C$7))&lt;=DATE(CK$1,MONTH($G15),DAY($G15)),
                      DATE(CK$1,MONTH($G15),DAY($G15))&lt;DATE(CK$1,MONTH(基本情報!$C$4),DAY(基本情報!$C$4)))=TRUE,
                   DATE(CK$1,MONTH(基本情報!$C$4),DAY(基本情報!$C$4)),
                   IF($G15&gt;DATE(CK$1,MONTH(基本情報!$C$7),DAY(基本情報!$C$7)),
                       0,
                       DATE(CK$1,MONTH(基本情報!$C$7),DAY(基本情報!$C$7))))),
           0)))</f>
        <v>45915</v>
      </c>
      <c r="CM15" s="57">
        <f>IF(AND(OR($V15=4,$V15=5),CL15=EDATE($G15,6)),
       IF(DATE(CK$1,MONTH(基本情報!$C$4),DAY(基本情報!$C$4))&gt;EDATE($G15,6),
           DATE(CK$1,MONTH(基本情報!$C$4),DAY(基本情報!$C$4)),
           0),
       IF(AND(基本情報!$C$3="一斉",基本情報!$C$7="-",
              CL15=EDATE($G15,6),
              DATE(CK$1,MONTH(基本情報!$C$4),DAY(基本情報!$C$4))&gt;EDATE($G15,6)),
           DATE(CK$1,MONTH(基本情報!$C$4),DAY(基本情報!$C$4)),
           0))</f>
        <v>0</v>
      </c>
    </row>
    <row r="16" spans="1:94">
      <c r="A16" s="19">
        <v>32</v>
      </c>
      <c r="B16" s="19">
        <v>18</v>
      </c>
      <c r="C16" s="19" t="s">
        <v>194</v>
      </c>
      <c r="F16" s="19">
        <v>3</v>
      </c>
      <c r="G16" s="57">
        <v>44939</v>
      </c>
      <c r="H16" s="1">
        <v>0</v>
      </c>
      <c r="I16" s="56">
        <f>IF($J16&lt;$G16,
      0,
      IF(基本情報!$C$3="法定",
          IF($H16&gt;=10,
              DATEDIF($G16,$J16,"m")/12+0.5,
              DATEDIF($G16,$J16,"m")/12),
          IF(AND(基本情報!$C$7&lt;&gt;"-",基本情報!$C$7&gt;0)=TRUE,
              DATEDIF($G16,$J16,"m")/12+0.5,
              IF(DATE(YEAR($G16),MONTH($G16)+6,DAY($G16))
                &gt;=DATE(有給管理簿!$E$10,MONTH(基本情報!$C$4),DAY(基本情報!$C$4)),
                  DATEDIF($G16,$J16,"m")/12
                    +IF(DATE(YEAR($G16),MONTH($G16)+6,DAY($G16))&lt;DATE(有給管理簿!$E$10,MONTH(基本情報!$C$4),DAY(基本情報!$C$4)),1.5,0.5),
                  DATEDIF($G16,$J16,"m")/12
                    +IF(DATE(YEAR($G16),MONTH($G16)+6,DAY($G16))
                      =DATE(YEAR(DATE(YEAR($G16),MONTH($G16)+6,DAY($G16))),MONTH(基本情報!$C$4),DAY(基本情報!$C$4)),0,1)))))</f>
        <v>3.5</v>
      </c>
      <c r="J16" s="57">
        <f>IF(OR(有給管理簿!$E$10
         &gt;=YEAR(DATE(YEAR($G16),MONTH($G16)+6,DAY($G16)))
           -IF(AND(OR($V16=6,$V16=7),YEAR($G16)&lt;YEAR(DATE(YEAR($G16),MONTH($G16)+6,DAY($G16)))),1,0),
         AND(基本情報!$C$3="法定",$H16&gt;=10,有給管理簿!$E$10&gt;=YEAR($G16))),
       IF(基本情報!$C$3="法定",
           IF(AND(($F16&gt;0)=FALSE,$H16&gt;=10),
               DATE(有給管理簿!$E$10,MONTH($G16),DAY($G16)),
               IF(MONTH($G16)&gt;6,
                   DATE(有給管理簿!$E$10-1,MONTH($G16)+6,DAY($G16)),
                   DATE(有給管理簿!$E$10,MONTH($G16)+6,DAY($G16)))),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IF(AND(DATE(有給管理簿!$E$10,MONTH(基本情報!$C$4),DAY(基本情報!$C$4))&lt;=DATE(有給管理簿!$E$10,MONTH($G16),DAY($G16)),
                                     DATE(有給管理簿!$E$10,MONTH($G16),DAY($G16))&lt;DATE(有給管理簿!$E$10,MONTH(基本情報!$C$7),DAY(基本情報!$C$7)))
                                       =TRUE,
                           DATE(有給管理簿!$E$10,MONTH(基本情報!$C$7),DAY(基本情報!$C$7)),
                           IF($G16&gt;DATE(有給管理簿!$E$10,MONTH(基本情報!$C$4),DAY(基本情報!$C$4)),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IF(AND(DATE(有給管理簿!$E$10,MONTH(基本情報!$C$7),DAY(基本情報!$C$7))&lt;=DATE(有給管理簿!$E$10,MONTH($G16),DAY($G16)),
                                     DATE(有給管理簿!$E$10,MONTH($G16),DAY($G16))&lt;DATE(有給管理簿!$E$10,MONTH(基本情報!$C$4),DAY(基本情報!$C$4)))
                                       =TRUE,
                           DATE(有給管理簿!$E$10,MONTH(基本情報!$C$4),DAY(基本情報!$C$4)),
                           IF($G16&gt;DATE(有給管理簿!$E$10,MONTH(基本情報!$C$7),DAY(基本情報!$C$7)),
                               0,
                               DATE(有給管理簿!$E$10,MONTH(基本情報!$C$7),DAY(基本情報!$C$7))))),
                   IF(OR(YEAR(DATE(YEAR($G16),MONTH($G16)+6,DAY($G16)))&gt;有給管理簿!$E$10,
                            AND(YEAR(DATE(YEAR($G16),MONTH($G16)+6,DAY($G16)))=有給管理簿!$E$10,
                                     MONTH(DATE(YEAR($G16),MONTH($G16)+6,DAY($G16)))&gt;=有給管理簿!$F$10))=TRUE,
                       DATE(YEAR($G16),MONTH($G16)+6,DAY($G16)),
                       IF(DATE(有給管理簿!$E$10,MONTH(基本情報!$C$4),DAY(基本情報!$C$4))&gt;DATE(YEAR($G16),MONTH($G16)+6,DAY($G16)),
                           DATE(有給管理簿!$E$10,MONTH(基本情報!$C$4),DAY(基本情報!$C$4)),
                           DATE(YEAR($G16),MONTH($G16)+6,DAY($G16)))))),
       0)</f>
        <v>46216</v>
      </c>
      <c r="K16" s="19">
        <f>IF($J16=0,
       "-",
       IF(基本情報!$C$12="末",
           MONTH($J16),
           IF(DAY($J16)&lt;=基本情報!$C$12,
               MONTH($J16),
               IF(MONTH($J16)+1=13,1,MONTH($J16)+1))))</f>
        <v>7</v>
      </c>
      <c r="L16" s="19">
        <f>HLOOKUP(IF(AND(OR(基本情報!$C$3="法定", AND(基本情報!$C$3="一斉",EDATE($G16,6)=$J16)),$K16&lt;MONTH($J16)),$I16-1,$I16),
     付与日数一覧!$O$3:$W$8,2+$F16,1)
  +IF(基本情報!$C$3="一斉",
    IF(AND(基本情報!$C$7&lt;&gt;"-",基本情報!$C$7&gt;0)=FALSE,
        IF(OR(有給管理簿!$E$10=YEAR(DATE(YEAR($G16),MONTH($G16)+6,DAY($G16))),
               IF(基本情報!$C$12="末",
                   FALSE,
                   有給管理簿!$E$10=IF(DATE(YEAR($G16),MONTH($G16)+6,DAY($G16))&gt;DATE(YEAR(DATE(YEAR($G16),MONTH($G16)+6,DAY($G16))),12,基本情報!$C$12),
                                                        YEAR(DATE(YEAR($G16),MONTH($G16)+6,DAY($G16)))+1,
                                                        YEAR(DATE(YEAR($G16),MONTH($G16)+6,DAY($G16)))))),
            IF(DATE(有給管理簿!$E$10,MONTH(基本情報!$C$4),DAY(基本情報!$C$4))&gt;DATE(YEAR($G16),MONTH($G16)+6,DAY($G16)),
                HLOOKUP(0.5,付与日数一覧!$O$3:$W$8,2+$F16,1),
                0),
            0),
        0),
    0)</f>
        <v>8</v>
      </c>
      <c r="M16" s="19" t="e">
        <f>IF(有給管理簿!$F$10
     &lt;IF(基本情報!$C$12="末",MONTH($Z16),IF(DAY($Z16)&lt;=基本情報!$C$12,MONTH($Z16),IF(MONTH($Z16)+1=13,1,MONTH($Z16)+1))),
       IF(有給管理簿!$E$10-1&lt;有給管理簿!$AH$1,
           0,
           IF(AND(基本情報!$C$3="一斉",基本情報!$C$7="-"),
               IF(OR(AND(YEAR(EDATE($G16,6))=YEAR($J16),$J16=DATE(YEAR(EDATE($G16,6)),MONTH(基本情報!$C$4),DAY(基本情報!$C$4))),
                     AND(基本情報!$C$12&lt;&gt;"末",MONTH(EDATE($G16,6))=12,DAY(EDATE($G16,6))&gt;基本情報!$C$12,有給管理簿!$E$10=YEAR(EDATE($G16,6))+1)),
                   INDEX($AQ$1:$BN16,ROW(),MATCH(有給管理簿!$E$10,$AQ$1:$BN$1,0)+3),
                   INDEX($AQ$1:$BN16,ROW(),MATCH(有給管理簿!$E$10-1,$AQ$1:$BN$1,0)+3)),
               INDEX($AQ$1:$BN16,ROW(),MATCH(有給管理簿!$E$10-1,$AQ$1:$BN$1,0)+3))),
           IF(有給管理簿!$E$10&lt;有給管理簿!$AH$1,
               0,
               INDEX($AQ$1:$BN16,ROW(),MATCH(有給管理簿!$E$10,$AQ$1:$BN$1,0)+3)))</f>
        <v>#N/A</v>
      </c>
      <c r="N16" s="19" t="e">
        <f>IF(有給管理簿!$F$10&lt;IF(基本情報!$C$12="末",MONTH($Z16),IF(DAY($Z16)&lt;=基本情報!$C$12,MONTH($Z16),IF(MONTH($Z16)+1=13,1,MONTH($Z16)+1))),
    IF(有給管理簿!$E$10-1&lt;有給管理簿!$AH$1,
      0,
      INDEX($AQ$1:$BN16,ROW(),MATCH(有給管理簿!$E$10-1,$AQ$1:$BN$1,0)+1)),
    INDEX($AQ$1:$BN16,ROW(),MATCH(有給管理簿!$E$10,$AQ$1:$BN$1,0)+1))</f>
        <v>#N/A</v>
      </c>
      <c r="O16" s="19" t="e">
        <f ca="1">IF(AND($AI16&lt;&gt;"-",$AI16&gt;0,EOMONTH(DATE(有給管理簿!$E$10,有給管理簿!$F$10,1),0)&lt;$AI16),
       IF(EOMONTH(DATE(有給管理簿!$E$10,有給管理簿!$F$10,1),0)&lt;$G16,0,$AJ16),
       IF($G16&gt;EOMONTH(DATE(有給管理簿!$E$10,有給管理簿!$F$10,1),0),
           0,
           IF(AND($AI16&lt;&gt;"-",$AI16&gt;0,
                  OR(AND($AA16&lt;=$AI16,$AI16&lt;=$AB16,$AI16&lt;=EOMONTH(DATE(有給管理簿!$E$10,有給管理簿!$F$10,1),0)),
                    AND($AA16=0,$AM16&gt;=EOMONTH(DATE(有給管理簿!$E$10,有給管理簿!$F$10,1),0)),
                    AND(OR($V16=4,$V16=5),EDATE($G16,6)&gt;DATE(YEAR(EDATE($G16,6)),MONTH(基本情報!$C$4),DAY(基本情報!$C$4)),
                    AND($AE16=1,DATE(YEAR(EDATE($G16,6))+2,MONTH(基本情報!$C$4),DAY(基本情報!$C$4))&gt;DATE(有給管理簿!$E$10,有給管理簿!$F$10,1))),
                    AND(OR($V16=4,$V16=5),$AF16=1,EDATE($G16,6)&lt;DATE(YEAR(EDATE($G16,6)),MONTH(基本情報!$C$4),DAY(基本情報!$C$4)),
                      DATE(YEAR(EDATE($G16,6))+2,MONTH(基本情報!$C$4),DAY(基本情報!$C$4))&gt;DATE(有給管理簿!$E$10,有給管理簿!$F$10,1))))=TRUE,
               $AJ16-$AO16
                 +IF(AND(OR($V16=4,$V16=5),
                          EDATE($G16,6)&lt;=$AI16,
                          $AI16&lt;IF(DATE(YEAR($G16),MONTH($G16)+6,DAY($G16))
                                       &gt;=DATE(YEAR(EDATE($G16,6)),MONTH(基本情報!$C$4),DAY(基本情報!$C$4)),
                                         DATE(YEAR(EDATE($G16,6))+1,MONTH(基本情報!$C$4),DAY(基本情報!$C$4)),
                                         DATE(YEAR(EDATE($G16,6)),MONTH(基本情報!$C$4),DAY(基本情報!$C$4)))),
                     IF(IF(DATE(YEAR($G16),MONTH($G16)+6,DAY($G16))
                            &gt;=DATE(YEAR(EDATE($G16,6)),MONTH(基本情報!$C$4),DAY(基本情報!$C$4)),
                              DATE(YEAR(EDATE($G16,6))+1,MONTH(基本情報!$C$4),DAY(基本情報!$C$4)),
                              DATE(YEAR(EDATE($G16,6)),MONTH(基本情報!$C$4),DAY(基本情報!$C$4)))
                       &lt;=EOMONTH(DATE(有給管理簿!$E$10,有給管理簿!$F$10,1),0),HLOOKUP(1.5,付与日数一覧!$O$3:$W$8,2+$F16,1),0),
                     0)
                     -IF(OR(AND(OR($V16=4,$V16=5),EDATE($G16,6)&lt;DATE(YEAR(EDATE($G16,6)),MONTH(基本情報!$C$4),DAY(基本情報!$C$4)),$AI16&lt;DATE(YEAR(EDATE($G16,6)),MONTH(基本情報!$C$4),DAY(基本情報!$C$4)),
                                  OR(AND(OR($AF16=2,$AF16=3,$AF16=4),DATE(YEAR(EDATE($G16,6)),MONTH(基本情報!$C$4),DAY(基本情報!$C$4))&lt;=DATE(有給管理簿!$E$10,有給管理簿!$F$10,1)),
                                    AND(OR($AE16=2,$AE16=3,$AE16=4),DATE(YEAR(EDATE($G16,6))+1,MONTH(基本情報!$C$4),DAY(基本情報!$C$4))&gt;DATE(有給管理簿!$E$10,有給管理簿!$F$10,1)))),
                             AND(OR($V16=4,$V16=5),EDATE($G16,6)&gt;DATE(YEAR(EDATE($G16,6)),MONTH(基本情報!$C$4),DAY(基本情報!$C$4)),$AI16&lt;DATE(YEAR(EDATE($G16,6))+1,MONTH(基本情報!$C$4),DAY(基本情報!$C$4)),
                               OR(AND($AF16=1,DATE(YEAR(EDATE($G16,6))+1,MONTH(基本情報!$C$4),DAY(基本情報!$C$4))&lt;=DATE(有給管理簿!$E$10,有給管理簿!$F$10,1)),
                                 AND($AE16=1,DATE(YEAR(EDATE($G16,6))+2,MONTH(基本情報!$C$4),DAY(基本情報!$C$4))&gt;DATE(有給管理簿!$E$10,有給管理簿!$F$10,1),有給管理簿!$E$10&lt;&gt;YEAR(EDATE($G16,6))+1)))),
                           HLOOKUP(1.5,付与日数一覧!$O$3:$W$8,2+$F16,1),
                           0),
               IF(OR(AND($J16=0,$H16&gt;0),
                      AND(IF(OR($V16=6,$V16=7),IF($G16&lt;DATE(YEAR($G16),MONTH($J16),DAY($J16)),
                                                                            DATE(YEAR($G16),MONTH($J16),DAY($J16)),
                                                                            DATE(YEAR($G16)+1,MONTH($J16),DAY($J16)))
                                                                              &gt;EOMONTH(DATE(有給管理簿!$E$10,有給管理簿!$F$10,1),0),FALSE)),
                       AND($V16&lt;&gt;3,$V16&lt;&gt;6,$V16&lt;&gt;7,EDATE($G16,6)
                                                                                   &gt;EOMONTH(DATE(有給管理簿!$E$10,IF(AND(基本情報!$C$3="法定",MONTH($J16)&lt;$K16),
                                                                                                                                                     有給管理簿!$F$10-1,有給管理簿!$F$10),1),0)))=TRUE,
                      $H16
                        -IF(ISERROR(MATCH($A16,有給管理簿!$A:$A,0))=TRUE,
                            0,
                            SUMIFS(INDIRECT("有給管理簿!R" &amp; MATCH($A16,有給管理簿!$A:$A,0) &amp; "C35:R" &amp; MATCH($A16,有給管理簿!$A:$A,0) &amp; "C2239",0),
                                有給管理簿!$AI$11:$CHC$11,"&gt;="&amp;$G16,
                                有給管理簿!$AI$11:$CHC$11,"&lt;="&amp;EOMONTH(DATE(有給管理簿!$E$10,有給管理簿!$F$10,1),0))),
                      IF(AND(IF(AND(基本情報!$C$3="一斉",基本情報!$C$7="-",MONTH(EDATE($G16,6))=12,DAY($G16)&gt;基本情報!$C$12,有給管理簿!$E$10&lt;YEAR(EDATE($G16,6))+2),
                                        DATE(有給管理簿!$E$10,MONTH(基本情報!$C$4),DAY(基本情報!$C$4)),
                                        $J16)
                                      &gt;EOMONTH(DATE(有給管理簿!$E$10,IF(AND(基本情報!$C$3="法定",MONTH($J16)&lt;$K16),有給管理簿!$F$10-1,有給管理簿!$F$10),1),0),
                               OR($V16=3,
                                 AND(AND(AND(基本情報!$C$3="一斉",基本情報!$C$7="-")=FALSE,EDATE($G16,6)&lt;$J16,$J16&lt;=EDATE($G16,12))=FALSE,
                                   YEAR($J16)&gt;YEAR(DATE(YEAR($G16),MONTH($G16)+6,DAY($G16)))
                                                         +IF(IF(基本情報!$C$12="末",FALSE,DATE(YEAR(EDATE($G16,6)),MONTH(EDATE($G16,6)),DAY(EDATE($G16,6)))&gt;DATE(YEAR(EDATE($G16,6)),12,基本情報!$C$12)),1,0)
                                                         -IF(AND(OR($V16=6,$V16=7),YEAR($G16)&lt;YEAR(EDATE($G16,6))),1,0))),
                               AND(OR(基本情報!$C$3="法定", AND(基本情報!$C$3="一斉",EDATE($G16,6)=$J16)),$K16&lt;MONTH($J16))=FALSE),
                          IF(ISERROR(MATCH(有給管理簿!$E$10-1,$AQ$1:$BN$1,0))=TRUE,
                              0,
                              INDEX($AQ$1:$BN16,ROW(),MATCH(有給管理簿!$E$10-1,$AQ$1:$BN$1,0))
                                -IF(AND(基本情報!$C$3="一斉",基本情報!$C$7="-",$J16&lt;DATE(YEAR($J16),MONTH(基本情報!$C$4),DAY(基本情報!$C$4)),AND($AF16&lt;&gt;2,$AF16&lt;&gt;3,$AF16&lt;&gt;4)),
                                    HLOOKUP($I16,付与日数一覧!$O$3:$W$8,2+$F16,1),
                                    0)
                                +IF(AND($Y16&lt;&gt;"-",$Y16&lt;&gt;5,MONTH(基本情報!$C$4)&gt;MONTH(EDATE($G16,6)))=TRUE,
                                    0,
                                    INDEX($AQ$1:$BN16,ROW(),MATCH(有給管理簿!$E$10-1,$AQ$1:$BN$1,0)+1))
                                -$S16),
                          IF(AND(OR($AF16=2,$AE16=2),IF(EDATE($G16,6)&lt;DATE(YEAR(EDATE($G16,6)),MONTH(基本情報!$C$4),DAY(基本情報!$C$4)),
                                                      EOMONTH(DATE(YEAR(EDATE($G16,6)),MONTH(基本情報!$C$4),DAY(基本情報!$C$4)),-1),
                                                      EOMONTH(DATE(YEAR(EDATE($G16,6))+1,MONTH(基本情報!$C$4),DAY(基本情報!$C$4)),-1))
                                                        &gt;DATE(有給管理簿!$E$10,有給管理簿!$F$10,1)),0,INDEX($AQ$1:$BN16,ROW(),MATCH(有給管理簿!$E$10,$AQ$1:$BN$1,0)))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&lt;DATE(YEAR($J16),MONTH(基本情報!$C$4),DAY(基本情報!$C$4)),
                                  AND($AF16&lt;&gt;2,$AF16&lt;&gt;3,$AF16&lt;&gt;4,$AE16&lt;&gt;2,$AE16&lt;&gt;3,$AE16&lt;&gt;4)),
                                HLOOKUP($I16,付与日数一覧!$O$3:$W$8,2+$F16,1),
                                0)
                            +IF(AND($Y16&lt;&gt;"-",$Y16&lt;&gt;5,
                                     EDATE($G16,6)&lt;EOMONTH(DATE(有給管理簿!$E$10,有給管理簿!$F$10,1),0),
                                     AND(基本情報!$C$3="一斉",基本情報!$C$7="-",
                                       DATE(YEAR($G16),MONTH($G16)+6,DAY($G16))
                                         =DATE(YEAR(EDATE($G16,6)),MONTH(基本情報!$C$4),DAY(基本情報!$C$4))))=TRUE,
                                0,
                                INDEX($AQ$1:$BN16,ROW(),MATCH(有給管理簿!$E$10,$AQ$1:$BN$1,0)+1))
                            -$S16)))))</f>
        <v>#N/A</v>
      </c>
      <c r="P16" s="57" t="e">
        <f>IF($AF16 = 4,
       0,
       IF($AF16 = 3,
           DATE(YEAR($G16),MONTH($G16)+6,DAY($G16)),
           IF($AF16 = 2,
               DATE(YEAR(DATE(YEAR($G16)+IF(IF(基本情報!$C$12="末",FALSE,DATE(YEAR(EDATE($G16,6)),MONTH(EDATE($G16,6)),DAY(EDATE($G16,6)))&gt;DATE(YEAR(EDATE($G16,6)),12,基本情報!$C$12)),1,0),
                 MONTH($G16)+6,DAY($G16))),MONTH(基本情報!$C$4),DAY(基本情報!$C$4)),
               IF($AF16 = 1,
                   0,
                   $J16))))</f>
        <v>#N/A</v>
      </c>
      <c r="Q16" s="50" t="e">
        <f>IF($P16=0,
       "-",
       IF(基本情報!$C$12="末",
           MONTH($P16),
           IF(DAY($P16)&lt;=基本情報!$C$12,
               MONTH($P16),
               IF(MONTH($P16)+1=13,1,MONTH($P16)+1))))</f>
        <v>#N/A</v>
      </c>
      <c r="R16" s="50" t="e">
        <f>INDEX($AQ$1:$BN16,ROW(),MATCH(有給管理簿!$E$10,$AQ$1:$BN$1,0))</f>
        <v>#N/A</v>
      </c>
      <c r="S16" s="19" t="e">
        <f ca="1">IF(ISERROR(MATCH($A16,有給管理簿!$A:$A,0))=TRUE,
       0,
       SUMIFS(INDIRECT("有給管理簿!R" &amp; MATCH($A16,有給管理簿!$A:$A,0) &amp; "C35:R" &amp; MATCH($A16,有給管理簿!$A:$A,0) &amp; "C2239",0),
           有給管理簿!$AI$11:$CHC$11,"&gt;="&amp;IF(AND($AA16=0,EOMONTH(DATE(有給管理簿!$E$10,有給管理簿!$F$10,1),0)&gt;$J16),$J16,$AA16),
           有給管理簿!$AI$11:$CHC$11,"&lt;="&amp;EOMONTH(DATE(有給管理簿!$E$10,有給管理簿!$F$10,1),0))
         -IF(AND(基本情報!$C$3="一斉",基本情報!$C$7="-",$AA16&lt;=$AI16,
                 EDATE($G16,6)&gt;DATE(YEAR(EDATE($G16,6)),MONTH(基本情報!$C$4),DAY(基本情報!$C$4)),
                 IF($J16&gt;$AB16,YEAR($J16)-1,YEAR($J16))=YEAR(EDATE($G16,6))+1,
                 EOMONTH(DATE(有給管理簿!$E$10,有給管理簿!$F$10,1),0)&gt;IF($J16&gt;$AB16,DATE(YEAR($J16)-1,MONTH($J16),DAY($J16)),$J16)),
               SUMIFS(INDIRECT("有給管理簿!R" &amp; MATCH($A16,有給管理簿!$A:$A,0) &amp; "C35:R" &amp; MATCH($A16,有給管理簿!$A:$A,0) &amp; "C2239",0),
                   有給管理簿!$AI$11:$CHC$11,"&gt;="&amp;EDATE($G16,6),
                   有給管理簿!$AI$11:$CHC$11,"&lt;="&amp;IF($J16&gt;$AB16,DATE(YEAR($J16)-1,MONTH($J16),DAY($J16)),$J16)-1),
               0))</f>
        <v>#N/A</v>
      </c>
      <c r="T16" s="19">
        <f ca="1">IF(ISERROR(MATCH($A16,有給管理簿!$A:$A,0))=TRUE,
       0,
       SUMIFS(INDIRECT("有給管理簿!R" &amp; MATCH($A16,有給管理簿!$A:$A,0) &amp; "C35:R" &amp; MATCH($A16,有給管理簿!$A:$A,0) &amp; "C2239",0),
           有給管理簿!$AI$11:$CHC$11,"&gt;="&amp;IF(AND($AA16=0,EOMONTH(DATE(有給管理簿!$E$10,有給管理簿!$F$10,1),0)&gt;$J16),$J16,$AA16),
           有給管理簿!$AI$11:$CHC$11,"&lt;="&amp;EOMONTH(DATE(有給管理簿!$E$10,有給管理簿!$F$10,1),0)))</f>
        <v>0</v>
      </c>
      <c r="U16" s="19" t="e">
        <f ca="1">IF(HLOOKUP($I16,付与日数一覧!$O$3:$W$8,2+$F16,1)&lt;IF(基本情報!$C$10=TRUE,
                                                                                        IF($L16&lt;$S16,0,$L16-$S16),
                                                                                        IF(SUM($L16,$N16)&lt;$S16,0,SUM($L16,$N16)-$S16)),
    HLOOKUP($I16,付与日数一覧!$O$3:$W$8,2+$F16,1),
    IF(基本情報!$C$10=TRUE,
      IF($L16&lt;$S16,0,$L16-$S16),
      IF(SUM($L16,$N16)&lt;$S16,0,SUM($L16,$N16)-$S16)))</f>
        <v>#N/A</v>
      </c>
      <c r="V16" s="50">
        <f>IF($F16&gt;0,
       1,
       IF(基本情報!$C$3="法定",
           IF($H16&gt;=10,3,IF(AND(0&lt;$H16,$H16&lt;10)=TRUE,2,1)),
           IF(AND(基本情報!$C$7&lt;&gt;"-",基本情報!$C$7&gt;0)=FALSE,
               IF($H16&gt;0,5,4),
               IF($H16&gt;0,7,6))))</f>
        <v>1</v>
      </c>
      <c r="W16" s="57" t="e">
        <f>IF($AF16 = 4,
       0,
       IF($AF16 = 3,
           IF(EOMONTH(EDATE($G16,6),-1)&gt;DATE(有給管理簿!$E$10,有給管理簿!$F$10,DAY($G16)),
               0,
               EDATE($G16,6)),
           IF($AF16 = 2,
               IF(EOMONTH(DATE(YEAR(EDATE($G16,6)),MONTH(基本情報!$C$4),DAY(基本情報!$C$4)),-1)&gt;DATE(有給管理簿!$E$10,有給管理簿!$F$10,DAY(基本情報!$C$4)),
                   0,
                   DATE(YEAR(EDATE($G16,6))+IF(IF(基本情報!$C$12="末",FALSE,DATE(YEAR(EDATE($G16,6)),MONTH(EDATE($G16,6)),DAY(EDATE($G16,6)))&gt;DATE(YEAR(EDATE($G16,6)),12,基本情報!$C$12)),1,0),
                     MONTH(基本情報!$C$4),DAY(基本情報!$C$4))),
               IF($AF16 = 1,
                   IF(AND($V16&lt;&gt;4,$V16&lt;&gt;5),
                       IF($J16=0,0,IF(EDATE($J16,-12)&lt;=$G16,
                                                 0,
                                                 IF($J16-1&lt;DATE(有給管理簿!$E$10,有給管理簿!$F$10,DAY($J16)),
                                                     0,
                                                     EDATE($J16,-12)))),
                       IF($AE16 = 4,
                           0,
                           IF($AE16 = 3,
                               IF(EOMONTH(EDATE(EDATE($G16,6),12)-1,0)&lt;DATE(有給管理簿!$E$10,有給管理簿!$F$10,DAY($G16)),
                                   0,
                                   EDATE($G16,6)),
                               IF($AE16 = 2,
                                   IF(EOMONTH(EDATE(DATE(YEAR(EDATE($G16,6)),MONTH(基本情報!$C$4),DAY(基本情報!$C$4)),12)-1,0)&gt;DATE(有給管理簿!$E$10,有給管理簿!$F$10,DAY(基本情報!$C$4)),
                                       0,
                                       DATE(YEAR(EDATE($G16,6)),MONTH(基本情報!$C$4),DAY(基本情報!$C$4))),
                                   IF($AE16 = 1,
                                       0,
                                       IF($J16=0,0,IF(EDATE($J16,-12)&lt;=EDATE($G16,6),IF($J16=EDATE($G16,6),0,EDATE($G16,6)),EDATE($J16,-12)))))))),
                   IF($AE16 = 4,
                       IF($J16&gt;DATE(有給管理簿!$E$10,有給管理簿!$F$10,DAY(基本情報!$C$4)),
                           0,
                           $J16),
                       IF($AE16 = 3,
                           IF(EOMONTH(DATE(YEAR($G16)+1,MONTH($G16)+6,DAY($G16)-1),0)&lt;DATE(有給管理簿!$E$10,有給管理簿!$F$10,DAY($G16)),
                               IF($J16&gt;DATE(有給管理簿!$E$10,有給管理簿!$F$10,1),
                                   0,
                                   $J16),
                               EDATE($G16,6)),
                           IF($AE16 = 2,
                               IF($J16-1&lt;DATE(有給管理簿!$E$10,有給管理簿!$F$10,DAY(基本情報!$C$4)),
                                   $J16,
                                   IF($J16=0,0,EDATE($J16,-12))),
                               IF($AE16 = 1,
                                   IF(EOMONTH($J16,-1)&gt;DATE(有給管理簿!$E$10,有給管理簿!$F$10,DAY($J16)),
                                       0,
                                       IF($J16&gt;IF(基本情報!$C$12="末",EOMONTH(DATE(有給管理簿!$E$10,有給管理簿!$F$10,1),0),DATE(有給管理簿!$E$10,有給管理簿!$F$10,基本情報!$C$12)),0,$J16)),
                                   IF(AND(OR($V16=4,$V16=5),
                                         AND(MONTH(EDATE($G16,6))=MONTH(基本情報!$C$4),DAY($G16)=DAY(基本情報!$C$4))=FALSE)=TRUE,
                                       IF(IF(DATE(YEAR(EDATE($G16,6)),MONTH(基本情報!$C$4),DAY(基本情報!$C$4))
                                             &gt;EDATE($G16,6),
                                               DATE(YEAR(EDATE($G16,6))+1,MONTH(基本情報!$C$4),DAY(基本情報!$C$4))-1,
                                               DATE(YEAR(EDATE($G16,6))+2,MONTH(基本情報!$C$4),DAY(基本情報!$C$4))-1)
                                         &gt;DATE(有給管理簿!$E$10,有給管理簿!$F$10,DAY(基本情報!$C$4)),
                                           IF(YEAR(EDATE($G16,6))&lt;=有給管理簿!$E$10,EDATE($G16,6),0),
                                           IF($J16&gt;DATE(有給管理簿!$E$10,有給管理簿!$F$10,DAY($J16)),
                                               IF(DATE(YEAR($J16)-1,MONTH($J16),DAY($J16))&lt;$G16,
                                                   0,
                                                   DATE(YEAR($J16)-1,MONTH($J16),DAY($J16))),
                                               $J16)),
                                       IF($J16&gt;DATE(有給管理簿!$E$10,IF(AND(基本情報!$C$3="法定",OR(MONTH($J16)&lt;$K16,AND(MONTH($J16)=12,$K16=1))),
                                                                                                     有給管理簿!$F$10-1,有給管理簿!$F$10),DAY($J16)),
                                          IF(DATE(YEAR($J16)-1,MONTH($J16),DAY($J16))&lt;$G16,
                                               0,
                                               IF(AND($V16&lt;&gt;3,$V16&lt;&gt;6,$V16&lt;&gt;7,DATE(YEAR($J16)-1,MONTH($J16),DAY($J16))&lt;EDATE($G16,6)),
                                                   EDATE($G16,6),
                                                   DATE(YEAR($J16)-1,MONTH($J16),DAY($J16)))),
                                           $J16))))))))))</f>
        <v>#N/A</v>
      </c>
      <c r="X16" s="57" t="e">
        <f>IF($AF16 = 4,
       0,
       IF($AF16 = 3,
           IF(EOMONTH(EDATE($G16,6),-1)&gt;DATE(有給管理簿!$E$10,有給管理簿!$F$10,DAY($G16)),
               0,
               EDATE(EDATE($G16,6),12)-1),
           IF($AF16 = 2,
               IF(EOMONTH(DATE(YEAR(EDATE($G16,6)),MONTH(基本情報!$C$4),DAY(基本情報!$C$4)),-1)&gt;DATE(有給管理簿!$E$10,有給管理簿!$F$10,DAY(基本情報!$C$4)),
                   0,
                   EDATE(DATE(YEAR(EDATE($G16,6))+IF(IF(基本情報!$C$12="末",FALSE,DATE(YEAR(EDATE($G16,6)),MONTH(EDATE($G16,6)),DAY(EDATE($G16,6)))&gt;DATE(YEAR(EDATE($G16,6)),12,基本情報!$C$12)),1,0),
                     MONTH(基本情報!$C$4),DAY(基本情報!$C$4)),12)-1),
               IF($AF16 = 1,
                   IF(AND($V16&lt;&gt;4,$V16&lt;&gt;5),
                       IF($J16=0,0,IF(EDATE($J16,-12)&lt;=$G16,
                                                 0,
                                                 IF($J16-1&lt;DATE(有給管理簿!$E$10,有給管理簿!$F$10,DAY($J16)),
                                                     0,
                                                     $J16-1))),
                       IF($AE16 = 4,
                           0,
                           IF($AE16 = 3,
                               IF(EOMONTH(EDATE(EDATE($G16,6),12)-1,0)&lt;DATE(有給管理簿!$E$10,有給管理簿!$F$10,DAY($G16)),
                                   0,
                                   EDATE(EDATE($G16,6),12)-1),
                               IF($AE16 = 2,
                                   IF(EOMONTH(EDATE(DATE(YEAR(EDATE($G16,6)),MONTH(基本情報!$C$4),DAY(基本情報!$C$4)),12)-1,0)&gt;DATE(有給管理簿!$E$10,有給管理簿!$F$10,DAY(基本情報!$C$4)),
                                       0,
                                       EDATE(DATE(YEAR(EDATE($G16,6)),MONTH(基本情報!$C$4),DAY(基本情報!$C$4)),12)-1),
                                   IF($AE16 = 1,
                                       0,
                                       IF($J16-1&lt;=EDATE($G16,18)-1,IF(EDATE($J16,12)-1=EDATE($G16,18)-1,0,EDATE($G16,18)-1),$J16-1)))))),
                   IF($AE16 = 4,
                       IF($J16&gt;DATE(有給管理簿!$E$10,有給管理簿!$F$10,1),
                           0,
                           EDATE($J16,12)-1),
                       IF($AE16 = 3,
                           IF(EOMONTH(DATE(YEAR($G16)+1,MONTH($G16)+6,DAY($G16)-1),0)&lt;DATE(有給管理簿!$E$10,有給管理簿!$F$10,DAY($G16)),
                               IF($J16&gt;DATE(有給管理簿!$E$10,有給管理簿!$F$10,1),
                                   0,
                                   EDATE($J16,12)-1),
                               EDATE(EDATE($G16,6),12)-1),
                           IF($AE16 = 2,
                               IF($J16-1&lt;DATE(有給管理簿!$E$10,有給管理簿!$F$10,DAY(基本情報!$C$4)),
                                   EDATE($J16,12)-1,
                                   $J16-1),
                               IF($AE16 = 1,
                                   IF(EOMONTH($J16,-1)&gt;DATE(有給管理簿!$E$10,有給管理簿!$F$10,DAY($J16)),
                                       0,
                                       IF(EDATE($J16,12)-1&gt;IF(基本情報!$C$12="末",EOMONTH(DATE(有給管理簿!$E$10,有給管理簿!$F$10,1),12)-1,EDATE(DATE(有給管理簿!$E$10,有給管理簿!$F$10,基本情報!$C$12),12)-1),0,EDATE($J16,12)-1)),
                                   IF($W16=0,
                                       0,
                                       IF(AND(OR($V16=4,$V16=5),
                                              IF(ISERROR(MATCH(有給管理簿!$E$10+1,$BQ$1:$CM$1,0)),0,INDEX($BQ$1:$CM16,ROW(),MATCH(有給管理簿!$E$10+1,$BQ$1:$CM$1,0)))=0,
                                              AND(MONTH(EDATE($G16,6))=MONTH(基本情報!$C$4),DAY($G16)=DAY(基本情報!$C$4))=FALSE)=TRUE,
                                           IF(DATE(YEAR(EDATE($G16,6)),MONTH(基本情報!$C$4),DAY(基本情報!$C$4))
                                               &gt;EDATE($G16,6),
                                               IF($W16&lt;DATE(YEAR(EDATE($G16,6))+1,MONTH(基本情報!$C$4),DAY(基本情報!$C$4))-1,
                                                   DATE(YEAR(EDATE($G16,6))+1,MONTH(基本情報!$C$4),DAY(基本情報!$C$4))-1,
                                                   DATE(YEAR($W16),MONTH($W16)+12,DAY($W16))-1),
                                               IF($W16&lt;DATE(YEAR(EDATE($G16,6))+2,MONTH(基本情報!$C$4),DAY(基本情報!$C$4))-1,
                                                   DATE(YEAR(EDATE($G16,6))+2,MONTH(基本情報!$C$4),DAY(基本情報!$C$4))-1,
                                                   DATE(YEAR($W16),MONTH($W16)+12,DAY($W16))-1)),
                                           DATE(YEAR($W16),MONTH($W16)+12,DAY($W16))-1))))))))))</f>
        <v>#N/A</v>
      </c>
      <c r="Y16" s="58" t="e">
        <f>IF(OR($L16&lt;10,
           $W16=0,
           AND($I16&lt;=0.5,有給管理簿!$F$10&lt;$K16),
           $G16&gt;DATE(有給管理簿!$E$10,有給管理簿!$F$10,1),
           AND($W16=DATE(YEAR($G16),MONTH($G16)+6,DAY($G16)),$W16&gt;EOMONTH(DATE(有給管理簿!$E$10,有給管理簿!$F$10,1),0)),
           OR(AND($F16=3,$I16&lt;5.5),AND($F16=4,$I16&lt;3.5))),
    "-",
    IF(DATEDIF($W16,$X16+1,"m")&gt;12,
        IF(DATEDIF($W16,$X16+1,"m")/12*5-INT(DATEDIF($W16,$X16+1,"m")/12*5)&gt;0.5,
          INT(DATEDIF($W16,$X16+1,"m")/12*5)+1,
          INT(DATEDIF($W16,$X16+1,"m")/12*5)+0.5),
        5))</f>
        <v>#N/A</v>
      </c>
      <c r="Z16" s="57">
        <f t="shared" si="0"/>
        <v>46216</v>
      </c>
      <c r="AA16" s="57" t="e">
        <f>IF($AF16 = 4,
       0,
       IF($AF16 = 3,
           IF(EOMONTH(EDATE($G16,6),-1)&gt;DATE(有給管理簿!$E$10,有給管理簿!$F$10,DAY($G16)),
               0,
               EDATE($G16,6)),
           IF($AF16 = 2,
               IF(EOMONTH(DATE(YEAR(EDATE($G16,6)),MONTH(基本情報!$C$4),DAY(基本情報!$C$4)),-1)&gt;DATE(有給管理簿!$E$10,有給管理簿!$F$10,DAY(基本情報!$C$4)),
                   0,
                   DATE(YEAR(EDATE($G16,6))+IF(IF(基本情報!$C$12="末",FALSE,DATE(YEAR(EDATE($G16,6)),MONTH(EDATE($G16,6)),DAY(EDATE($G16,6)))&gt;DATE(YEAR(EDATE($G16,6)),12,基本情報!$C$12)),1,0),
                     MONTH(基本情報!$C$4),DAY(基本情報!$C$4))),
               IF($AF16 = 1,
                   IF(AND($V16&lt;&gt;4,$V16&lt;&gt;5),
                       IF($J16=0,0,IF(EDATE($J16,-12)&lt;=$G16,
                                                 0,
                                                 IF($J16-1&lt;DATE(有給管理簿!$E$10,有給管理簿!$F$10,DAY($J16)),
                                                     $J16,
                                                     EDATE($J16,-12)))),
                       IF($AE16 = 4,
                           0,
                           IF($AE16 = 3,
                               IF(EOMONTH(EDATE(EDATE($G16,6),12)-1,0)&lt;DATE(有給管理簿!$E$10,有給管理簿!$F$10,DAY($G16)),
                                   0,
                                   EDATE($G16,6)),
                               IF($AE16 = 2,
                                   IF(EOMONTH(EDATE(DATE(YEAR(EDATE($G16,6)),MONTH(基本情報!$C$4),DAY(基本情報!$C$4)),12)-1,0)&gt;DATE(有給管理簿!$E$10,有給管理簿!$F$10,DAY(基本情報!$C$4)),
                                       0,
                                       DATE(YEAR(EDATE($G16,6)),MONTH(基本情報!$C$4),DAY(基本情報!$C$4))),
                                   IF($AE16 = 1,
                                       0,
                                       IF($J16=0,0,IF(EDATE($J16,-12)&lt;=EDATE($G16,6),IF($J16=EDATE($G16,6),0,EDATE($G16,6)),EDATE($J16,-12)))))))),
                   IF($AE16 = 4,
                       IF($J16&gt;DATE(有給管理簿!$E$10,有給管理簿!$F$10,DAY(基本情報!$C$4)),
                           0,
                           $J16),
                       IF($AE16 = 3,
                           IF(EOMONTH(DATE(YEAR($G16)+1,MONTH($G16)+6,DAY($G16)-1),0)&lt;DATE(有給管理簿!$E$10,有給管理簿!$F$10,DAY($G16)),
                               IF($J16&gt;DATE(有給管理簿!$E$10,有給管理簿!$F$10,1),
                                   0,
                                   $J16),
                               EDATE($G16,6)),
                           IF($AE16 = 2,
                               IF($J16-1&lt;DATE(有給管理簿!$E$10,有給管理簿!$F$10,DAY(基本情報!$C$4)),
                                   $J16,
                                   IF($J16=0,0,EDATE($J16,-12))),
                               IF($AE16 = 1,
                                   IF(EOMONTH($J16,-1)&gt;DATE(有給管理簿!$E$10,有給管理簿!$F$10,DAY($J16)),
                                       EDATE($J16,-12),
                                       IF($J16&gt;IF(基本情報!$C$12="末",EOMONTH(DATE(有給管理簿!$E$10,有給管理簿!$F$10,1),0),DATE(有給管理簿!$E$10,有給管理簿!$F$10,基本情報!$C$12)),0,$J16)),
                                   IF($W16=0,
                                       0,
                                       IF(AND($H16&gt;0,
                                              $W16=$G16,
                                              $W16&lt;=EOMONTH(DATE(有給管理簿!$E$10,有給管理簿!$F$10,1),0))=TRUE,
                                           $G16,
                                           IF(AND($J16=0,$H16&gt;0),
                                               $G16,
                                               IF(AND(基本情報!$C$3="法定",
                                                      IF(ISNUMBER($K16),EOMONTH(DATE(有給管理簿!$E$10,有給管理簿!$F$10,1),0)&lt;DATE(YEAR($J16),$K16,1),FALSE),
                                                      IF(ISNUMBER($K16),IF(MONTH($W16)&lt;$K16,TRUE,FALSE),FALSE),
                                                     YEAR($J16)=YEAR($W16)),
                                                   DATE(YEAR($W16)-1,MONTH($W16),DAY($W16)),
                                                   IF($W16&gt;EOMONTH(DATE(有給管理簿!$E$10,有給管理簿!$F$10,1),0),0,$W16)))))))))))))</f>
        <v>#N/A</v>
      </c>
      <c r="AB16" s="57" t="e">
        <f>0+(IF($AF16 = 4,
       0,
       IF($AF16 = 3,
           IF(EOMONTH(EDATE($G16,6),-1)&gt;DATE(有給管理簿!$E$10,有給管理簿!$F$10,DAY($G16)),
               0,
               EDATE(EDATE($G16,6),12)-1),
           IF($AF16 = 2,
               IF(EOMONTH(DATE(YEAR(EDATE($G16,6)),MONTH(基本情報!$C$4),DAY(基本情報!$C$4)),-1)&gt;DATE(有給管理簿!$E$10,有給管理簿!$F$10,DAY(基本情報!$C$4)),
                   0,
                   EDATE(DATE(YEAR(EDATE($G16,6))+IF(IF(基本情報!$C$12="末",FALSE,DATE(YEAR(EDATE($G16,6)),MONTH(EDATE($G16,6)),DAY(EDATE($G16,6)))&gt;DATE(YEAR(EDATE($G16,6)),12,基本情報!$C$12)),1,0),
                     MONTH(基本情報!$C$4),DAY(基本情報!$C$4)),12)-1),
               IF($AF16 = 1,
                   IF(AND($V16&lt;&gt;4,$V16&lt;&gt;5),
                       IF($J16=0,0,IF(EDATE($J16,-12)&lt;=$G16,
                                                 0,
                                                 IF($J16-1&lt;DATE(有給管理簿!$E$10,有給管理簿!$F$10,DAY($J16)),
                                                     EDATE($J16,12)-1,
                                                     $J16-1))),
                       IF($AE16 = 4,
                           0,
                           IF($AE16 = 3,
                               IF(EOMONTH(EDATE(EDATE($G16,6),12)-1,0)&lt;DATE(有給管理簿!$E$10,有給管理簿!$F$10,DAY($G16)),
                                   0,
                                   EDATE(EDATE($G16,6),12)-1),
                               IF($AE16 = 2,
                                   IF(EOMONTH(EDATE(DATE(YEAR(EDATE($G16,6)),MONTH(基本情報!$C$4),DAY(基本情報!$C$4)),12)-1,0)&gt;DATE(有給管理簿!$E$10,有給管理簿!$F$10,DAY(基本情報!$C$4)),
                                       0,
                                       EDATE(DATE(YEAR(EDATE($G16,6)),MONTH(基本情報!$C$4),DAY(基本情報!$C$4)),12)-1),
                                   IF($AE16 = 1,
                                       0,
                                       IF($J16-1&lt;=EDATE($G16,18)-1,IF(EDATE($J16,12)-1=EDATE($G16,18)-1,0,EDATE($G16,18)-1),$J16-1)))))),
                   IF($AE16 = 4,
                       IF($J16&gt;DATE(有給管理簿!$E$10,有給管理簿!$F$10,DAY(基本情報!$C$4)),
                           0,
                           EDATE($J16,12)-1),
                       IF($AE16 = 3,
                           IF(EOMONTH(DATE(YEAR($G16)+1,MONTH($G16)+6,DAY($G16)-1),0)&lt;DATE(有給管理簿!$E$10,有給管理簿!$F$10,DAY($G16)),
                               IF($J16&gt;DATE(有給管理簿!$E$10,有給管理簿!$F$10,1),
                                   0,
                                   EDATE($J16,12)-1),
                               EDATE(EDATE($G16,6),12)-1),
                           IF($AE16 = 2,
                               IF($J16-1&lt;DATE(有給管理簿!$E$10,有給管理簿!$F$10,DAY(基本情報!$C$4)),
                                   EDATE($J16,12)-1,
                                   $J16-1),
                               IF($AE16 = 1,
                                   IF(EOMONTH($J16,-1)&gt;DATE(有給管理簿!$E$10,有給管理簿!$F$10,DAY($J16)),
                                       $J16-1,
                                       IF(EDATE($J16,12)-1&gt;IF(基本情報!$C$12="末",EOMONTH(DATE(有給管理簿!$E$10,有給管理簿!$F$10,1),12)-1,EDATE(DATE(有給管理簿!$E$10,有給管理簿!$F$10,基本情報!$C$12),12)-1),0,EDATE($J16,12)-1)),
                                   IF($X16=0,
                                       0,
                                       IF(AND($J16=0,$H16&gt;0),
                                           EOMONTH(DATE(有給管理簿!$E$10,有給管理簿!$F$10,1),0),
                                           IF(AND(基本情報!$C$3="法定",
                                                  IF(ISNUMBER($K16),EOMONTH(DATE(有給管理簿!$E$10,有給管理簿!$F$10,1),0)&lt;DATE(YEAR($J16),$K16,1),FALSE),
                                                  IF(ISNUMBER($K16),MONTH($W16)&lt;$K16,FALSE),
                                                  YEAR($J16)=YEAR($W16)),
                                               DATE(YEAR($X16)-1,MONTH($X16),DAY($X16)),
                                               IF($W16&gt;EOMONTH(DATE(有給管理簿!$E$10,有給管理簿!$F$10,1),0),0,$X16)))))))))))))</f>
        <v>#N/A</v>
      </c>
      <c r="AC16" s="50" t="e">
        <f ca="1">IF($Y16="-",
       "-",
       IF($Y16&lt;=IF(AND($AI16&lt;&gt;"-",$AI16&gt;0),
                              IF(AND($W16&lt;=$AI16,$AI16&lt;=$X16),
                                  SUMIFS(INDIRECT("有給管理簿!R"&amp;MATCH($A16,有給管理簿!$A:$A,0)&amp;"C35:R"&amp;MATCH($A16,有給管理簿!$A:$A,0)&amp;"C2239",0),
                                      有給管理簿!$AI$11:$CHC$11,"&gt;="&amp;$AL16,
                                      有給管理簿!$AI$11:$CHC$11,"&lt;="&amp;EOMONTH(DATE(有給管理簿!$E$10,有給管理簿!$F$10,1),0)),
                                  SUMIFS(INDIRECT("有給管理簿!R"&amp;MATCH($A16,有給管理簿!$A:$A,0)&amp;"C35:R"&amp;MATCH($A16,有給管理簿!$A:$A,0)&amp;"C2239",0),
                                      有給管理簿!$AI$11:$CHC$11,"&gt;="&amp;$AA16,
                                      有給管理簿!$AI$11:$CHC$11,"&lt;="&amp;EOMONTH(DATE(有給管理簿!$E$10,有給管理簿!$F$10,1),0))),
                              SUMIFS(INDIRECT("有給管理簿!R"&amp;MATCH($A16,有給管理簿!$A:$A,0)&amp;"C35:R"&amp;MATCH($A16,有給管理簿!$A:$A,0)&amp;"C2239",0),
                                  有給管理簿!$AI$11:$CHC$11,"&gt;="&amp;$AA16,
                                  有給管理簿!$AI$11:$CHC$11,"&lt;="&amp;EOMONTH(DATE(有給管理簿!$E$10,有給管理簿!$F$10,1),0))),
           "OK",
           $Y16 - IF(AND($AI16&lt;&gt;"-",$AI16&gt;0),
                           IF(AND($W16&lt;=$AI16,$AI16&lt;=$X16),
                               SUMIFS(INDIRECT("有給管理簿!R"&amp;MATCH($A16,有給管理簿!$A:$A,0)&amp;"C35:R"&amp;MATCH($A16,有給管理簿!$A:$A,0)&amp;"C2239",0),
                                   有給管理簿!$AI$11:$CHC$11,"&gt;="&amp;$AL16,
                                   有給管理簿!$AI$11:$CHC$11,"&lt;="&amp;EOMONTH(DATE(有給管理簿!$E$10,有給管理簿!$F$10,1),0)),
                               SUMIFS(INDIRECT("有給管理簿!R"&amp;MATCH($A16,有給管理簿!$A:$A,0)&amp;"C35:R"&amp;MATCH($A16,有給管理簿!$A:$A,0)&amp;"C2239",0),
                                   有給管理簿!$AI$11:$CHC$11,"&gt;="&amp;$AA16,
                                   有給管理簿!$AI$11:$CHC$11,"&lt;="&amp;EOMONTH(DATE(有給管理簿!$E$10,有給管理簿!$F$10,1),0))),
                           SUMIFS(INDIRECT("有給管理簿!R"&amp;MATCH($A16,有給管理簿!$A:$A,0)&amp;"C35:R"&amp;MATCH($A16,有給管理簿!$A:$A,0)&amp;"C2239",0),
                               有給管理簿!$AI$11:$CHC$11,"&gt;="&amp;$AA16,
                               有給管理簿!$AI$11:$CHC$11,"&lt;="&amp;EOMONTH(DATE(有給管理簿!$E$10,有給管理簿!$F$10,1),0)))))</f>
        <v>#N/A</v>
      </c>
      <c r="AE16" s="19">
        <f>IF(ISERROR(INDEX($BQ16:$CN16,1,MATCH(有給管理簿!$E$10-1,社員情報!$BQ$1:$CN$1,0))),"",INDEX($BQ16:$CN16,1,MATCH(有給管理簿!$E$10-1,$BQ$1:$CN$1,0)))</f>
        <v>0</v>
      </c>
      <c r="AF16" s="19" t="e">
        <f>INDEX($BQ16:$CN16,1,MATCH(有給管理簿!$E$10,$BQ$1:$CN$1,0))</f>
        <v>#N/A</v>
      </c>
      <c r="AI16" s="30" t="s">
        <v>201</v>
      </c>
      <c r="AJ16" s="19" t="s">
        <v>201</v>
      </c>
      <c r="AK16" s="19" t="s">
        <v>201</v>
      </c>
      <c r="AL16" s="30">
        <f>IF($AI16="-",
       0,
       IF(AND($V16&lt;&gt;3,$AI16&lt;EDATE($G16,6))=TRUE,
           IF(AND(基本情報!$C$3="一斉",基本情報!$C$7="-"),
               $AI16,
               IF(OR($V16=6,$V16=7),
                       IF(AND(DATE(YEAR($G16),MONTH(基本情報!$C$4),DAY(基本情報!$C$4))&lt;=$G16,
                             $G16&lt;DATE(YEAR($G16),MONTH(基本情報!$C$7),DAY(基本情報!$C$7))),
                           DATE(YEAR($G16),MONTH(基本情報!$C$7),DAY(基本情報!$C$7)),
                           DATE(YEAR($G16),MONTH(基本情報!$C$4),DAY(基本情報!$C$4))),
                   EDATE($G16,6))),
           $AI16))</f>
        <v>0</v>
      </c>
      <c r="AM16" s="30">
        <f>IF($AI16="-",
    0,
    IF(AND(基本情報!$C$3="一斉",基本情報!$C$7="-",$AI16&lt;EDATE($G16,6)),
        EDATE($G16,6),
        IF(OR($V16=4,$V16=5)=TRUE,
            IF(DATE(YEAR(EDATE($G16,6)),MONTH(基本情報!$C$4),DAY(基本情報!$C$4))
              &gt;EDATE($G16,6),
                IF(OR($W16&lt;DATE(YEAR(EDATE($G16,6))+1,MONTH(基本情報!$C$4),DAY(基本情報!$C$4))-1,YEAR($AI16)=YEAR(EDATE($G16,6))),
                    DATE(YEAR(EDATE($G16,6))+1,MONTH(基本情報!$C$4),DAY(基本情報!$C$4))-1,
                    IF($AI16&gt;=DATE(YEAR($AI16),MONTH($Z16),DAY($Z16)),
                        DATE(YEAR($AI16)+1,MONTH($Z16),DAY($Z16))-1,
                        DATE(YEAR($AI16),MONTH($Z16),DAY($Z16))-1)),
                IF($W16&lt;DATE(YEAR(EDATE($G16,6))+2,MONTH(基本情報!$C$4),DAY(基本情報!$C$4))-1,
                    DATE(YEAR(EDATE($G16,6))+2,MONTH(基本情報!$C$4),DAY(基本情報!$C$4))-1,
                    IF($AI16&gt;=DATE(YEAR($AI16),MONTH($Z16),DAY($Z16)),
                        DATE(YEAR($AI16)+1,MONTH($Z16),DAY($Z16))-1,
                        DATE(YEAR($AI16),MONTH($Z16),DAY($Z16))-1))),
            IF($AI16&gt;=DATE(YEAR($AI16),MONTH($Z16),DAY($Z16)),
                DATE(YEAR($AI16)+1,MONTH($Z16),DAY($Z16))-1,
                DATE(YEAR($AI16),MONTH($Z16),DAY($Z16))-1))))</f>
        <v>0</v>
      </c>
      <c r="AN16" s="28">
        <f>IF($AI16="-",
       0,
       IF(AND(OR(基本情報!$C$3="法定",AND(基本情報!$C$3="一斉",EDATE($G16,6))),$K16&lt;MONTH($J16)),
           YEAR($AM16)+1,
           IF(YEAR($AM16)=YEAR($AM16+1),
               YEAR($AM16),
               YEAR($AM16)+1)
             -IF(AND(OR($V16=4,$V16=5),EDATE($G16,6)&lt;=$AI16,$AI16&lt;IF(EDATE($G16,6)&gt;=DATE(YEAR(EDATE($G16,6)),MONTH(基本情報!$C$4),DAY(基本情報!$C$4)),
                                                                                 DATE(YEAR(EDATE($G16,6))+1,MONTH(基本情報!$C$4),DAY(基本情報!$C$4)),
                                                                                 DATE(YEAR(EDATE($G16,6)),MONTH(基本情報!$C$4),DAY(基本情報!$C$4)))),
                 1,
                 0)))</f>
        <v>0</v>
      </c>
      <c r="AO16" s="19">
        <f ca="1">IF(ISERROR(MATCH($A16,有給管理簿!$A:$A,0))=TRUE,
       0,
       SUMIFS(INDIRECT("有給管理簿!R" &amp; MATCH($A16,有給管理簿!$A:$A,0) &amp; "C35:R" &amp; MATCH($A16,有給管理簿!$A:$A,0) &amp; "C2239",0),
           有給管理簿!$AI$11:$CHC$11,"&gt;="&amp;$AL16,
           有給管理簿!$AI$11:$CHC$11,"&lt;="&amp;IF(AND($AL16&lt;=EOMONTH(DATE(有給管理簿!$E$10,有給管理簿!$F$10,1),0),
                                                                                                EOMONTH(DATE(有給管理簿!$E$10,有給管理簿!$F$10,1),0)&lt;=$AM16)=TRUE,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IF(EOMONTH(DATE(有給管理簿!$E$10,有給管理簿!$F$10,1),0)&lt;$AL16,
                                                                                EOMONTH(DATE(有給管理簿!$E$10,有給管理簿!$F$10,1),0),
                                                                                $AM16))))</f>
        <v>0</v>
      </c>
      <c r="AP16" s="19">
        <f>IF($AI16="-",
    0,
    IF(HLOOKUP(IF(DATE(YEAR($AM16)-1,MONTH($AM16),DAY($AM16))+1&lt;$G16,
        0,
        IF(基本情報!$C$3="法定",
            IF($H16&gt;=10,
                DATEDIF($G16,DATE(YEAR($AM16)-1,MONTH($AM16),DAY($AM16))+1,"m")/12+0.5,
                DATEDIF($G16,DATE(YEAR($AM16)-1,MONTH($AM16),DAY($AM16))+1,"m")/12),
            IF(AND(基本情報!$C$7&lt;&gt;"-",基本情報!$C$7&gt;0)=TRUE,
                DATEDIF($G16,DATE(YEAR($AM16)-1,MONTH($AM16),DAY($AM16))+1,"m")/12+0.5,
                IF(DATE(YEAR($G16),MONTH($G16)+6,DAY($G16))
                  &gt;=DATE(有給管理簿!$E$10,MONTH(基本情報!$C$4),DAY(基本情報!$C$4)),
                    DATEDIF($G16,DATE(YEAR($AM16)-1,MONTH($AM16),DAY($AM16))+1,"m")/12
                      +IF(DATE(YEAR($G16),MONTH($G16)+6,DAY($G16))&lt;DATE(有給管理簿!$E$10,MONTH(基本情報!$C$4),DAY(基本情報!$C$4)),1.5,0.5),
                    DATEDIF($G16,DATE(YEAR($AM16)-1,MONTH($AM16),DAY($AM16))+1,"m")/12
                      +IF(DATE(YEAR($G16),MONTH($G16)+6,DAY($G16))
                        =DATE(YEAR(DATE(YEAR($G16),MONTH($G16)+6,DAY($G16))),MONTH(基本情報!$C$4),DAY(基本情報!$C$4)),0,1))))),
           付与日数一覧!$O$3:$W$8,2+$F16,1)&lt;IF(基本情報!$C$10=TRUE,
                                                                                IF(($AJ16-$AK16)&lt;$AO16,0,($AJ16-$AK16)-$AO16),
                                                                                IF($AJ16&lt;$AO16,0,IF($AK16&gt;$AO16,$AJ16-$AO16-($AK16-$AO16),$AJ16-$AO16))),
      HLOOKUP(IF(DATE(YEAR($AM16)-1,MONTH($AM16),DAY($AM16))+1&lt;$G16,
          0,
          IF(基本情報!$C$3="法定",
              IF($H16&gt;=10,
                  DATEDIF($G16,DATE(YEAR($AM16)-1,MONTH($AM16),DAY($AM16))+1,"m")/12+0.5,
                  DATEDIF($G16,DATE(YEAR($AM16)-1,MONTH($AM16),DAY($AM16))+1,"m")/12),
              IF(AND(基本情報!$C$7&lt;&gt;"-",基本情報!$C$7&gt;0)=TRUE,
                  DATEDIF($G16,DATE(YEAR($AM16)-1,MONTH($AM16),DAY($AM16))+1,"m")/12+0.5,
                  IF(DATE(YEAR($G16),MONTH($G16)+6,DAY($G16))
                    &gt;=DATE(有給管理簿!$E$10,MONTH(基本情報!$C$4),DAY(基本情報!$C$4)),
                      DATEDIF($G16,DATE(YEAR($AM16)-1,MONTH($AM16),DAY($AM16))+1,"m")/12
                        +IF(DATE(YEAR($G16),MONTH($G16)+6,DAY($G16))&lt;DATE(有給管理簿!$E$10,MONTH(基本情報!$C$4),DAY(基本情報!$C$4)),1.5,0.5),
                      DATEDIF($G16,DATE(YEAR($AM16)-1,MONTH($AM16),DAY($AM16))+1,"m")/12
                        +IF(DATE(YEAR($G16),MONTH($G16)+6,DAY($G16))
                          =DATE(YEAR(DATE(YEAR($G16),MONTH($G16)+6,DAY($G16))),MONTH(基本情報!$C$4),DAY(基本情報!$C$4)),0,1))))),
          付与日数一覧!$O$3:$W$8,2+$F16,1),
      IF(基本情報!$C$10=TRUE,
        IF(($AJ16-$AK16)&lt;$AO16,0,($AJ16-$AK16)-$AO16),
        IF($AJ16&lt;$AO16,0,IF($AK16&gt;$AO16,$AJ16-$AO16-($AK16-$AO16),$AJ16-$AO16)))))</f>
        <v>0</v>
      </c>
      <c r="AQ16" s="19">
        <f>IF(OR(IF(ISERROR(INDEX($BQ$1:$CM16,ROW(),MATCH(IF(INDEX($BQ$1:$CM16,ROW(),MATCH(AQ$1,$BQ$1:$CM$1,0)+1)&gt;DATE(AQ$1,12,IF(基本情報!$C$12="末",31,基本情報!$C$12)),AQ$1-1,AQ$1),$BQ$1:$CM$1,0))),
                  0,
                  INDEX($BQ$1:$CM16,ROW(),MATCH(IF(INDEX($BQ$1:$CM16,ROW(),MATCH(AQ$1,$BQ$1:$CM$1,0)+1)&gt;DATE(AQ$1,12,IF(基本情報!$C$12="末",31,基本情報!$C$12)),AQ$1-1,AQ$1),$BQ$1:$CM$1,0)))=1,
              INDEX($BQ$1:$CM16,ROW(),MATCH(AQ$1,$BQ$1:$CM$1,0))=3,
              INDEX($BQ$1:$CM16,ROW(),MATCH(AQ$1,$BQ$1:$CM$1,0))=4),
     0,
     IF(AND($V16&lt;&gt;3,$V16&lt;&gt;6,$V16&lt;&gt;7,
         AQ$1 =YEAR($G16),
         AND(基本情報!$C$3="一斉",$G16&lt;=DATE(AQ$1,MONTH(基本情報!$C$4),DAY(基本情報!$C$4)),
                                                                   DATE(AQ$1,MONTH(基本情報!$C$4),DAY(基本情報!$C$4))&lt;DATE(YEAR($G16),MONTH($G16)+6,DAY($G16)))),
       HLOOKUP(IF(AQ$1=YEAR(DATE(YEAR($G16),MONTH($G16)+6,DAY($G16))),0.5,0)
                            -IF(基本情報!$C$12="末",
                                0,
                                IF(AND(基本情報!$C$3="一斉",EDATE($G16,6)=DATE(AQ$1,MONTH(EDATE($G16,6)),DAY(EDATE($G16,6))),MONTH(EDATE($G16,6))=12,DAY(EDATE($G16,6))&gt;IF(基本情報!$C$12="末",DAY(EDATE($G16,6)),基本情報!$C$12)),1,0)),
         付与日数一覧!$O$3:$W$8,2+$F16,1),
       HLOOKUP(IF(AND($V16&lt;&gt;3,$V16&lt;&gt;6,$V16&lt;&gt;7,AQ$1&lt;YEAR(DATE(YEAR($G16),MONTH($G16)+6,DAY($G16)))),
                              0,
                              IF(AND(基本情報!$C$3="一斉",
                                     OR(AND(基本情報!$C$7="-",DATE(AQ$1,MONTH(基本情報!$C$4),DAY(基本情報!$C$4))&lt;$G16),
                                       AND(基本情報!$C$7&lt;&gt;"-",基本情報!$C$7&gt;0,DATE(AQ$1,MONTH($J16),DAY($J16))&lt;$G16)),
                                     AND(MONTH(EDATE($G16,6))=12,DAY(EDATE($G16,6))&gt;IF(基本情報!$C$12="末",DAY(EOMONTH(EDATE($G16,6),0)),基本情報!$C$12))=FALSE)=TRUE,
                                  IF(AND(基本情報!$C$3="一斉",基本情報!$C$7="-",DATE(AQ$1,MONTH(基本情報!$C$4),DAY(基本情報!$C$4))&lt;$G16),0.5,0),
                                  IF(基本情報!$C$3="法定",
                                      IF($H16&gt;=10,
                                          IF($G16&gt;DATE(AQ$1,MONTH($J16),DAY($J16)),0,DATEDIF($G16,DATE(AQ$1,MONTH($J16),DAY($J16)),"m")/12+0.5),
                                          DATEDIF($G16,DATE(AQ$1,MONTH($J16),DAY($J16)),"m")/12)
                                        -IF($K16&lt;MONTH($J16),1,0),
                                      IF(AND(基本情報!$C$7&lt;&gt;"-",基本情報!$C$7&gt;0)=TRUE,
                                          IF(DATE(AQ$1,MONTH($J16),DAY($J16))&lt;$G16,0,DATEDIF($G16,DATE(AQ$1,MONTH($J16),DAY($J16)),"m")/12+0.5),
                                          IF(DATE(YEAR($G16),MONTH($G16)+6,DAY($G16))&gt;=DATE(AQ$1,MONTH(基本情報!$C$4),DAY(基本情報!$C$4)),
                                              DATEDIF($G16,IF($G16&lt;DATE(AQ$1,MONTH($J16),DAY($J16)),DATE(AQ$1,MONTH($J16),DAY($J16)),DATE(AQ$1+1,MONTH($J16),DAY($J16))),"m")/12
                                                +IF(DATE(YEAR($G16),MONTH($G16)+6,DAY($G16))&lt;DATE(AQ$1,MONTH(基本情報!$C$4),DAY(基本情報!$C$4)),1.5,0.5),
                                              DATEDIF($G16,DATE(AQ$1,MONTH(基本情報!$C$4),DAY(基本情報!$C$4)),"m")/12
                                                +IF(DATE(YEAR($G16),MONTH($G16)+6,DAY($G16))
                                                  =DATE(YEAR(DATE(YEAR($G16),MONTH($G16)+6,DAY($G16))),MONTH(基本情報!$C$4),DAY(基本情報!$C$4)),0,1)))
                                        -IF(基本情報!$C$12="末",
                                               0,
                                               IF(AND(EDATE($G16,6)=DATE(AQ$1,MONTH(EDATE($G16,6)),DAY(EDATE($G16,6))),MONTH(EDATE($G16,6))=12,DAY(EDATE($G16,6))&gt;基本情報!$C$12),1,0))))),
         付与日数一覧!$O$3:$W$8,2+$F16,1)))
  +IF(OR(INDEX($BQ$1:$CM16,ROW(),MATCH(AQ$1,$BQ$1:$CM$1,0))=2,INDEX($BQ$1:$CM16,ROW(),MATCH(AQ$1,$BQ$1:$CM$1,0))=4),0,IF(基本情報!$C$3="一斉",
      IF(AND(基本情報!$C$7&lt;&gt;"-",基本情報!$C$7&gt;0)=FALSE,
          IF(OR(AQ$1=YEAR(DATE(YEAR($G16),MONTH($G16)+6,DAY($G16))),
                 IF(基本情報!$C$12="末",
                     FALSE,
                     AQ$1=IF(DATE(YEAR($G16),MONTH($G16)+6,DAY($G16))&gt;DATE(YEAR(DATE(YEAR($G16),MONTH($G16)+6,DAY($G16))),12,基本情報!$C$12),
                                  YEAR(DATE(YEAR($G16),MONTH($G16)+6,DAY($G16)))+1,
                                  YEAR(DATE(YEAR($G16),MONTH($G16)+6,DAY($G16)))))),
              IF(DATE(AQ$1,MONTH(基本情報!$C$4),DAY(基本情報!$C$4))&gt;DATE(YEAR($G16),MONTH($G16)+6,DAY($G16)),
                  HLOOKUP(0.5,付与日数一覧!$O$3:$W$8,2+$F16,1),
                  0),
              0),
          0),
      0))</f>
        <v>0</v>
      </c>
      <c r="AR16" s="19">
        <f>IF(AQ$1=$AN16,$AP16,IF(AQ$1=有給管理簿!$AH$1,0,AP16) )</f>
        <v>0</v>
      </c>
      <c r="AS16" s="19">
        <f ca="1">IF(ISERROR(MATCH($A16,有給管理簿!$A:$A,0)),
    0,
    SUMIFS(INDIRECT("有給管理簿!R" &amp; MATCH($A16,有給管理簿!$A:$A,0) &amp; "C35:R" &amp; MATCH($A16,有給管理簿!$A:$A,0) &amp; "C2239",0),
      有給管理簿!$AI$11:$CHC$11,"&gt;="&amp;IF(OR(AND($V16&lt;&gt;3,$V16&lt;&gt;6,$V16&lt;&gt;7,
                                                                                MONTH(DATE(YEAR($G16),MONTH($G16)+6,DAY($G16)))&lt;=MONTH($Z16),
                                                                                DATE(AQ$1,MONTH($Z16),DAY($Z16))&lt;DATE(YEAR($G16),MONTH($G16)+6,DAY($G16))),
                                                                          AND($V16&lt;&gt;3,$V16&lt;&gt;6,$V16&lt;&gt;7,
                                                                            AQ$1=YEAR(DATE(YEAR($G16),MONTH($G16)+6,DAY($G16))),
                                                                            DATE(AQ$1,MONTH($Z16),DAY($Z16))&gt;DATE(YEAR($G16),MONTH($G16)+6,DAY($G16)))),
                                                                       DATE(YEAR($G16),MONTH($G16)+6,DAY($G16)),
                                                                       IF(AND($V16&lt;&gt;3,$V16&lt;&gt;6,$V16&lt;&gt;7,
                                                                              DATE(YEAR($G16),MONTH($G16)+6,DAY($G16))&gt;=DATE(AQ$1,MONTH($Z16),DAY($Z16))),
                                                                           DATE(YEAR($G16),MONTH($G16)+6,DAY($G16)),
                                                                           DATE(AQ$1,MONTH($Z16),DAY($Z16)))),
      有給管理簿!$AI$11:$CHC$11,"&lt;="&amp;IF(DATE(AQ$1+1,MONTH($Z16),DAY($Z16))-1&gt;EOMONTH(DATE(有給管理簿!$E$10,有給管理簿!$F$10,1),0),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DATE(AQ$1+1,MONTH($Z16),DAY($Z16))-1)))</f>
        <v>0</v>
      </c>
      <c r="AT16" s="19">
        <f ca="1">IF(AQ$1+2=$AN16,
       $AK16,
       IF(AQ$1+1=$AN16,
           $AP16,
           IF(AQ16&lt;IF(基本情報!$C$10=TRUE,
                                 IF(AQ16&lt;AS16,0,AQ16-AS16),
                                 IF(AND(基本情報!$C$3="一斉",基本情報!$C$7="-",EDATE($G16,6)&lt;DATE(YEAR(EDATE($G16,6)),MONTH(基本情報!$C$4),DAY(基本情報!$C$4)),
                                       EDATE($G16,6)&lt;=$AI16,$AI16&lt;DATE(YEAR(EDATE($G16,6)),MONTH(基本情報!$C$4),DAY(基本情報!$C$4)),AQ$1=YEAR(EDATE($G16,6))),
                                     $AJ16-$AO16+HLOOKUP(1.5,付与日数一覧!$O$3:$W$8,2+$F16,1),
                                     IF(SUM(AQ16,AR16)&lt;AS16,
                                         0,
                                         SUM(AQ16,AR16)-AS16))),
               IF(AND(基本情報!$C$3="一斉",基本情報!$C$7="-",EDATE($G16,6)&lt;DATE(YEAR(EDATE($G16,6)),MONTH(基本情報!$C$4),DAY(基本情報!$C$4)),
                      AND(ISERROR(MATCH(AQ$1,$BQ$1:$CN$1,0))=FALSE,
                        OR(INDEX($BQ$1:$CN16,ROW(),MATCH(AQ$1,$BQ$1:$CN$1,0))=2,INDEX($BQ$1:$CN16,ROW(),MATCH(AQ$1,$BQ$1:$CN$1,0))=3,INDEX($BQ$1:$CN16,ROW(),MATCH(AQ$1,$BQ$1:$CN$1,0))=4))),
                   AP16,
                   AQ16),
               IF(基本情報!$C$10=TRUE,
                   IF(AQ16&lt;AS16,0,AQ16-AS16),
                   IF(AND(基本情報!$C$3="一斉",基本情報!$C$7="-",EDATE($G16,6)&lt;DATE(YEAR(EDATE($G16,6)),MONTH(基本情報!$C$4),DAY(基本情報!$C$4)),
                       EDATE($G16,6)&lt;=$AI16,$AI16&lt;DATE(YEAR(EDATE($G16,6)),MONTH(基本情報!$C$4),DAY(基本情報!$C$4)),AQ$1=YEAR(EDATE($G16,6))),
                           $AJ16-$AO16+HLOOKUP(1.5,付与日数一覧!$O$3:$W$8,2+$F16,1),
                           IF(SUM(AQ16,AR16)&lt;AS16,
                               0,
                               SUM(AQ16,AR16)-AS16))))))</f>
        <v>0</v>
      </c>
      <c r="AU16" s="19">
        <f>IF(OR(IF(ISERROR(INDEX($BQ$1:$CM16,ROW(),MATCH(IF(INDEX($BQ$1:$CM16,ROW(),MATCH(AU$1,$BQ$1:$CM$1,0)+1)&gt;DATE(AU$1,12,IF(基本情報!$C$12="末",31,基本情報!$C$12)),AU$1-1,AU$1),$BQ$1:$CM$1,0))),
                  0,
                  INDEX($BQ$1:$CM16,ROW(),MATCH(IF(INDEX($BQ$1:$CM16,ROW(),MATCH(AU$1,$BQ$1:$CM$1,0)+1)&gt;DATE(AU$1,12,IF(基本情報!$C$12="末",31,基本情報!$C$12)),AU$1-1,AU$1),$BQ$1:$CM$1,0)))=1,
              INDEX($BQ$1:$CM16,ROW(),MATCH(AU$1,$BQ$1:$CM$1,0))=3,
              INDEX($BQ$1:$CM16,ROW(),MATCH(AU$1,$BQ$1:$CM$1,0))=4),
     0,
     IF(AND($V16&lt;&gt;3,$V16&lt;&gt;6,$V16&lt;&gt;7,
         AU$1 =YEAR($G16),
         AND(基本情報!$C$3="一斉",$G16&lt;=DATE(AU$1,MONTH(基本情報!$C$4),DAY(基本情報!$C$4)),
                                                                   DATE(AU$1,MONTH(基本情報!$C$4),DAY(基本情報!$C$4))&lt;DATE(YEAR($G16),MONTH($G16)+6,DAY($G16)))),
       HLOOKUP(IF(AU$1=YEAR(DATE(YEAR($G16),MONTH($G16)+6,DAY($G16))),0.5,0)
                            -IF(基本情報!$C$12="末",
                                0,
                                IF(AND(基本情報!$C$3="一斉",EDATE($G16,6)=DATE(AU$1,MONTH(EDATE($G16,6)),DAY(EDATE($G16,6))),MONTH(EDATE($G16,6))=12,DAY(EDATE($G16,6))&gt;IF(基本情報!$C$12="末",DAY(EDATE($G16,6)),基本情報!$C$12)),1,0)),
         付与日数一覧!$O$3:$W$8,2+$F16,1),
       HLOOKUP(IF(AND($V16&lt;&gt;3,$V16&lt;&gt;6,$V16&lt;&gt;7,AU$1&lt;YEAR(DATE(YEAR($G16),MONTH($G16)+6,DAY($G16)))),
                              0,
                              IF(AND(基本情報!$C$3="一斉",
                                     OR(AND(基本情報!$C$7="-",DATE(AU$1,MONTH(基本情報!$C$4),DAY(基本情報!$C$4))&lt;$G16),
                                       AND(基本情報!$C$7&lt;&gt;"-",基本情報!$C$7&gt;0,DATE(AU$1,MONTH($J16),DAY($J16))&lt;$G16)),
                                     AND(MONTH(EDATE($G16,6))=12,DAY(EDATE($G16,6))&gt;IF(基本情報!$C$12="末",DAY(EOMONTH(EDATE($G16,6),0)),基本情報!$C$12))=FALSE)=TRUE,
                                  IF(AND(基本情報!$C$3="一斉",基本情報!$C$7="-",DATE(AU$1,MONTH(基本情報!$C$4),DAY(基本情報!$C$4))&lt;$G16),0.5,0),
                                  IF(基本情報!$C$3="法定",
                                      IF($H16&gt;=10,
                                          IF($G16&gt;DATE(AU$1,MONTH($J16),DAY($J16)),0,DATEDIF($G16,DATE(AU$1,MONTH($J16),DAY($J16)),"m")/12+0.5),
                                          DATEDIF($G16,DATE(AU$1,MONTH($J16),DAY($J16)),"m")/12)
                                        -IF($K16&lt;MONTH($J16),1,0),
                                      IF(AND(基本情報!$C$7&lt;&gt;"-",基本情報!$C$7&gt;0)=TRUE,
                                          IF(DATE(AU$1,MONTH($J16),DAY($J16))&lt;$G16,0,DATEDIF($G16,DATE(AU$1,MONTH($J16),DAY($J16)),"m")/12+0.5),
                                          IF(DATE(YEAR($G16),MONTH($G16)+6,DAY($G16))&gt;=DATE(AU$1,MONTH(基本情報!$C$4),DAY(基本情報!$C$4)),
                                              DATEDIF($G16,IF($G16&lt;DATE(AU$1,MONTH($J16),DAY($J16)),DATE(AU$1,MONTH($J16),DAY($J16)),DATE(AU$1+1,MONTH($J16),DAY($J16))),"m")/12
                                                +IF(DATE(YEAR($G16),MONTH($G16)+6,DAY($G16))&lt;DATE(AU$1,MONTH(基本情報!$C$4),DAY(基本情報!$C$4)),1.5,0.5),
                                              DATEDIF($G16,DATE(AU$1,MONTH(基本情報!$C$4),DAY(基本情報!$C$4)),"m")/12
                                                +IF(DATE(YEAR($G16),MONTH($G16)+6,DAY($G16))
                                                  =DATE(YEAR(DATE(YEAR($G16),MONTH($G16)+6,DAY($G16))),MONTH(基本情報!$C$4),DAY(基本情報!$C$4)),0,1)))
                                        -IF(基本情報!$C$12="末",
                                               0,
                                               IF(AND(EDATE($G16,6)=DATE(AU$1,MONTH(EDATE($G16,6)),DAY(EDATE($G16,6))),MONTH(EDATE($G16,6))=12,DAY(EDATE($G16,6))&gt;基本情報!$C$12),1,0))))),
         付与日数一覧!$O$3:$W$8,2+$F16,1)))
  +IF(OR(INDEX($BQ$1:$CM16,ROW(),MATCH(AU$1,$BQ$1:$CM$1,0))=2,INDEX($BQ$1:$CM16,ROW(),MATCH(AU$1,$BQ$1:$CM$1,0))=4),0,IF(基本情報!$C$3="一斉",
      IF(AND(基本情報!$C$7&lt;&gt;"-",基本情報!$C$7&gt;0)=FALSE,
          IF(OR(AU$1=YEAR(DATE(YEAR($G16),MONTH($G16)+6,DAY($G16))),
                 IF(基本情報!$C$12="末",
                     FALSE,
                     AU$1=IF(DATE(YEAR($G16),MONTH($G16)+6,DAY($G16))&gt;DATE(YEAR(DATE(YEAR($G16),MONTH($G16)+6,DAY($G16))),12,基本情報!$C$12),
                                  YEAR(DATE(YEAR($G16),MONTH($G16)+6,DAY($G16)))+1,
                                  YEAR(DATE(YEAR($G16),MONTH($G16)+6,DAY($G16)))))),
              IF(DATE(AU$1,MONTH(基本情報!$C$4),DAY(基本情報!$C$4))&gt;DATE(YEAR($G16),MONTH($G16)+6,DAY($G16)),
                  HLOOKUP(0.5,付与日数一覧!$O$3:$W$8,2+$F16,1),
                  0),
              0),
          0),
      0))</f>
        <v>0</v>
      </c>
      <c r="AV16" s="19">
        <f ca="1">IF(AU$1=$AN16,$AP16,IF(AU$1=有給管理簿!$AH$1,0,AT16) )</f>
        <v>0</v>
      </c>
      <c r="AW16" s="19">
        <f ca="1">IF(ISERROR(MATCH($A16,有給管理簿!$A:$A,0)),
    0,
    SUMIFS(INDIRECT("有給管理簿!R" &amp; MATCH($A16,有給管理簿!$A:$A,0) &amp; "C35:R" &amp; MATCH($A16,有給管理簿!$A:$A,0) &amp; "C2239",0),
      有給管理簿!$AI$11:$CHC$11,"&gt;="&amp;IF(OR(AND($V16&lt;&gt;3,$V16&lt;&gt;6,$V16&lt;&gt;7,
                                                                                MONTH(DATE(YEAR($G16),MONTH($G16)+6,DAY($G16)))&lt;=MONTH($Z16),
                                                                                DATE(AU$1,MONTH($Z16),DAY($Z16))&lt;DATE(YEAR($G16),MONTH($G16)+6,DAY($G16))),
                                                                          AND($V16&lt;&gt;3,$V16&lt;&gt;6,$V16&lt;&gt;7,
                                                                            AU$1=YEAR(DATE(YEAR($G16),MONTH($G16)+6,DAY($G16))),
                                                                            DATE(AU$1,MONTH($Z16),DAY($Z16))&gt;DATE(YEAR($G16),MONTH($G16)+6,DAY($G16)))),
                                                                       DATE(YEAR($G16),MONTH($G16)+6,DAY($G16)),
                                                                       IF(AND($V16&lt;&gt;3,$V16&lt;&gt;6,$V16&lt;&gt;7,
                                                                              DATE(YEAR($G16),MONTH($G16)+6,DAY($G16))&gt;=DATE(AU$1,MONTH($Z16),DAY($Z16))),
                                                                           DATE(YEAR($G16),MONTH($G16)+6,DAY($G16)),
                                                                           DATE(AU$1,MONTH($Z16),DAY($Z16)))),
      有給管理簿!$AI$11:$CHC$11,"&lt;="&amp;IF(DATE(AU$1+1,MONTH($Z16),DAY($Z16))-1&gt;EOMONTH(DATE(有給管理簿!$E$10,有給管理簿!$F$10,1),0),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DATE(AU$1+1,MONTH($Z16),DAY($Z16))-1)))</f>
        <v>0</v>
      </c>
      <c r="AX16" s="19">
        <f ca="1">IF(AU$1+2=$AN16,
       $AK16,
       IF(AU$1+1=$AN16,
           $AP16,
           IF(AU16&lt;IF(基本情報!$C$10=TRUE,
                                 IF(AU16&lt;AW16,0,AU16-AW16),
                                 IF(AND(基本情報!$C$3="一斉",基本情報!$C$7="-",EDATE($G16,6)&lt;DATE(YEAR(EDATE($G16,6)),MONTH(基本情報!$C$4),DAY(基本情報!$C$4)),
                                       EDATE($G16,6)&lt;=$AI16,$AI16&lt;DATE(YEAR(EDATE($G16,6)),MONTH(基本情報!$C$4),DAY(基本情報!$C$4)),AU$1=YEAR(EDATE($G16,6))),
                                     $AJ16-$AO16+HLOOKUP(1.5,付与日数一覧!$O$3:$W$8,2+$F16,1),
                                     IF(SUM(AU16,AV16)&lt;AW16,
                                         0,
                                         SUM(AU16,AV16)-AW16))),
               IF(AND(基本情報!$C$3="一斉",基本情報!$C$7="-",EDATE($G16,6)&lt;DATE(YEAR(EDATE($G16,6)),MONTH(基本情報!$C$4),DAY(基本情報!$C$4)),
                      AND(ISERROR(MATCH(AU$1,$BQ$1:$CN$1,0))=FALSE,
                        OR(INDEX($BQ$1:$CN16,ROW(),MATCH(AU$1,$BQ$1:$CN$1,0))=2,INDEX($BQ$1:$CN16,ROW(),MATCH(AU$1,$BQ$1:$CN$1,0))=3,INDEX($BQ$1:$CN16,ROW(),MATCH(AU$1,$BQ$1:$CN$1,0))=4))),
                   AT16,
                   AU16),
               IF(基本情報!$C$10=TRUE,
                   IF(AU16&lt;AW16,0,AU16-AW16),
                   IF(AND(基本情報!$C$3="一斉",基本情報!$C$7="-",EDATE($G16,6)&lt;DATE(YEAR(EDATE($G16,6)),MONTH(基本情報!$C$4),DAY(基本情報!$C$4)),
                       EDATE($G16,6)&lt;=$AI16,$AI16&lt;DATE(YEAR(EDATE($G16,6)),MONTH(基本情報!$C$4),DAY(基本情報!$C$4)),AU$1=YEAR(EDATE($G16,6))),
                           $AJ16-$AO16+HLOOKUP(1.5,付与日数一覧!$O$3:$W$8,2+$F16,1),
                           IF(SUM(AU16,AV16)&lt;AW16,
                               0,
                               SUM(AU16,AV16)-AW16))))))</f>
        <v>0</v>
      </c>
      <c r="AY16" s="19">
        <f>IF(OR(IF(ISERROR(INDEX($BQ$1:$CM16,ROW(),MATCH(IF(INDEX($BQ$1:$CM16,ROW(),MATCH(AY$1,$BQ$1:$CM$1,0)+1)&gt;DATE(AY$1,12,IF(基本情報!$C$12="末",31,基本情報!$C$12)),AY$1-1,AY$1),$BQ$1:$CM$1,0))),
                  0,
                  INDEX($BQ$1:$CM16,ROW(),MATCH(IF(INDEX($BQ$1:$CM16,ROW(),MATCH(AY$1,$BQ$1:$CM$1,0)+1)&gt;DATE(AY$1,12,IF(基本情報!$C$12="末",31,基本情報!$C$12)),AY$1-1,AY$1),$BQ$1:$CM$1,0)))=1,
              INDEX($BQ$1:$CM16,ROW(),MATCH(AY$1,$BQ$1:$CM$1,0))=3,
              INDEX($BQ$1:$CM16,ROW(),MATCH(AY$1,$BQ$1:$CM$1,0))=4),
     0,
     IF(AND($V16&lt;&gt;3,$V16&lt;&gt;6,$V16&lt;&gt;7,
         AY$1 =YEAR($G16),
         AND(基本情報!$C$3="一斉",$G16&lt;=DATE(AY$1,MONTH(基本情報!$C$4),DAY(基本情報!$C$4)),
                                                                   DATE(AY$1,MONTH(基本情報!$C$4),DAY(基本情報!$C$4))&lt;DATE(YEAR($G16),MONTH($G16)+6,DAY($G16)))),
       HLOOKUP(IF(AY$1=YEAR(DATE(YEAR($G16),MONTH($G16)+6,DAY($G16))),0.5,0)
                            -IF(基本情報!$C$12="末",
                                0,
                                IF(AND(基本情報!$C$3="一斉",EDATE($G16,6)=DATE(AY$1,MONTH(EDATE($G16,6)),DAY(EDATE($G16,6))),MONTH(EDATE($G16,6))=12,DAY(EDATE($G16,6))&gt;IF(基本情報!$C$12="末",DAY(EDATE($G16,6)),基本情報!$C$12)),1,0)),
         付与日数一覧!$O$3:$W$8,2+$F16,1),
       HLOOKUP(IF(AND($V16&lt;&gt;3,$V16&lt;&gt;6,$V16&lt;&gt;7,AY$1&lt;YEAR(DATE(YEAR($G16),MONTH($G16)+6,DAY($G16)))),
                              0,
                              IF(AND(基本情報!$C$3="一斉",
                                     OR(AND(基本情報!$C$7="-",DATE(AY$1,MONTH(基本情報!$C$4),DAY(基本情報!$C$4))&lt;$G16),
                                       AND(基本情報!$C$7&lt;&gt;"-",基本情報!$C$7&gt;0,DATE(AY$1,MONTH($J16),DAY($J16))&lt;$G16)),
                                     AND(MONTH(EDATE($G16,6))=12,DAY(EDATE($G16,6))&gt;IF(基本情報!$C$12="末",DAY(EOMONTH(EDATE($G16,6),0)),基本情報!$C$12))=FALSE)=TRUE,
                                  IF(AND(基本情報!$C$3="一斉",基本情報!$C$7="-",DATE(AY$1,MONTH(基本情報!$C$4),DAY(基本情報!$C$4))&lt;$G16),0.5,0),
                                  IF(基本情報!$C$3="法定",
                                      IF($H16&gt;=10,
                                          IF($G16&gt;DATE(AY$1,MONTH($J16),DAY($J16)),0,DATEDIF($G16,DATE(AY$1,MONTH($J16),DAY($J16)),"m")/12+0.5),
                                          DATEDIF($G16,DATE(AY$1,MONTH($J16),DAY($J16)),"m")/12)
                                        -IF($K16&lt;MONTH($J16),1,0),
                                      IF(AND(基本情報!$C$7&lt;&gt;"-",基本情報!$C$7&gt;0)=TRUE,
                                          IF(DATE(AY$1,MONTH($J16),DAY($J16))&lt;$G16,0,DATEDIF($G16,DATE(AY$1,MONTH($J16),DAY($J16)),"m")/12+0.5),
                                          IF(DATE(YEAR($G16),MONTH($G16)+6,DAY($G16))&gt;=DATE(AY$1,MONTH(基本情報!$C$4),DAY(基本情報!$C$4)),
                                              DATEDIF($G16,IF($G16&lt;DATE(AY$1,MONTH($J16),DAY($J16)),DATE(AY$1,MONTH($J16),DAY($J16)),DATE(AY$1+1,MONTH($J16),DAY($J16))),"m")/12
                                                +IF(DATE(YEAR($G16),MONTH($G16)+6,DAY($G16))&lt;DATE(AY$1,MONTH(基本情報!$C$4),DAY(基本情報!$C$4)),1.5,0.5),
                                              DATEDIF($G16,DATE(AY$1,MONTH(基本情報!$C$4),DAY(基本情報!$C$4)),"m")/12
                                                +IF(DATE(YEAR($G16),MONTH($G16)+6,DAY($G16))
                                                  =DATE(YEAR(DATE(YEAR($G16),MONTH($G16)+6,DAY($G16))),MONTH(基本情報!$C$4),DAY(基本情報!$C$4)),0,1)))
                                        -IF(基本情報!$C$12="末",
                                               0,
                                               IF(AND(EDATE($G16,6)=DATE(AY$1,MONTH(EDATE($G16,6)),DAY(EDATE($G16,6))),MONTH(EDATE($G16,6))=12,DAY(EDATE($G16,6))&gt;基本情報!$C$12),1,0))))),
         付与日数一覧!$O$3:$W$8,2+$F16,1)))
  +IF(OR(INDEX($BQ$1:$CM16,ROW(),MATCH(AY$1,$BQ$1:$CM$1,0))=2,INDEX($BQ$1:$CM16,ROW(),MATCH(AY$1,$BQ$1:$CM$1,0))=4),0,IF(基本情報!$C$3="一斉",
      IF(AND(基本情報!$C$7&lt;&gt;"-",基本情報!$C$7&gt;0)=FALSE,
          IF(OR(AY$1=YEAR(DATE(YEAR($G16),MONTH($G16)+6,DAY($G16))),
                 IF(基本情報!$C$12="末",
                     FALSE,
                     AY$1=IF(DATE(YEAR($G16),MONTH($G16)+6,DAY($G16))&gt;DATE(YEAR(DATE(YEAR($G16),MONTH($G16)+6,DAY($G16))),12,基本情報!$C$12),
                                  YEAR(DATE(YEAR($G16),MONTH($G16)+6,DAY($G16)))+1,
                                  YEAR(DATE(YEAR($G16),MONTH($G16)+6,DAY($G16)))))),
              IF(DATE(AY$1,MONTH(基本情報!$C$4),DAY(基本情報!$C$4))&gt;DATE(YEAR($G16),MONTH($G16)+6,DAY($G16)),
                  HLOOKUP(0.5,付与日数一覧!$O$3:$W$8,2+$F16,1),
                  0),
              0),
          0),
      0))</f>
        <v>0</v>
      </c>
      <c r="AZ16" s="19">
        <f ca="1">IF(AY$1=$AN16,$AP16,IF(AY$1=有給管理簿!$AH$1,0,AX16) )</f>
        <v>0</v>
      </c>
      <c r="BA16" s="19">
        <f ca="1">IF(ISERROR(MATCH($A16,有給管理簿!$A:$A,0)),
    0,
    SUMIFS(INDIRECT("有給管理簿!R" &amp; MATCH($A16,有給管理簿!$A:$A,0) &amp; "C35:R" &amp; MATCH($A16,有給管理簿!$A:$A,0) &amp; "C2239",0),
      有給管理簿!$AI$11:$CHC$11,"&gt;="&amp;IF(OR(AND($V16&lt;&gt;3,$V16&lt;&gt;6,$V16&lt;&gt;7,
                                                                                MONTH(DATE(YEAR($G16),MONTH($G16)+6,DAY($G16)))&lt;=MONTH($Z16),
                                                                                DATE(AY$1,MONTH($Z16),DAY($Z16))&lt;DATE(YEAR($G16),MONTH($G16)+6,DAY($G16))),
                                                                          AND($V16&lt;&gt;3,$V16&lt;&gt;6,$V16&lt;&gt;7,
                                                                            AY$1=YEAR(DATE(YEAR($G16),MONTH($G16)+6,DAY($G16))),
                                                                            DATE(AY$1,MONTH($Z16),DAY($Z16))&gt;DATE(YEAR($G16),MONTH($G16)+6,DAY($G16)))),
                                                                       DATE(YEAR($G16),MONTH($G16)+6,DAY($G16)),
                                                                       IF(AND($V16&lt;&gt;3,$V16&lt;&gt;6,$V16&lt;&gt;7,
                                                                              DATE(YEAR($G16),MONTH($G16)+6,DAY($G16))&gt;=DATE(AY$1,MONTH($Z16),DAY($Z16))),
                                                                           DATE(YEAR($G16),MONTH($G16)+6,DAY($G16)),
                                                                           DATE(AY$1,MONTH($Z16),DAY($Z16)))),
      有給管理簿!$AI$11:$CHC$11,"&lt;="&amp;IF(DATE(AY$1+1,MONTH($Z16),DAY($Z16))-1&gt;EOMONTH(DATE(有給管理簿!$E$10,有給管理簿!$F$10,1),0),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DATE(AY$1+1,MONTH($Z16),DAY($Z16))-1)))</f>
        <v>0</v>
      </c>
      <c r="BB16" s="19">
        <f ca="1">IF(AY$1+2=$AN16,
       $AK16,
       IF(AY$1+1=$AN16,
           $AP16,
           IF(AY16&lt;IF(基本情報!$C$10=TRUE,
                                 IF(AY16&lt;BA16,0,AY16-BA16),
                                 IF(AND(基本情報!$C$3="一斉",基本情報!$C$7="-",EDATE($G16,6)&lt;DATE(YEAR(EDATE($G16,6)),MONTH(基本情報!$C$4),DAY(基本情報!$C$4)),
                                       EDATE($G16,6)&lt;=$AI16,$AI16&lt;DATE(YEAR(EDATE($G16,6)),MONTH(基本情報!$C$4),DAY(基本情報!$C$4)),AY$1=YEAR(EDATE($G16,6))),
                                     $AJ16-$AO16+HLOOKUP(1.5,付与日数一覧!$O$3:$W$8,2+$F16,1),
                                     IF(SUM(AY16,AZ16)&lt;BA16,
                                         0,
                                         SUM(AY16,AZ16)-BA16))),
               IF(AND(基本情報!$C$3="一斉",基本情報!$C$7="-",EDATE($G16,6)&lt;DATE(YEAR(EDATE($G16,6)),MONTH(基本情報!$C$4),DAY(基本情報!$C$4)),
                      AND(ISERROR(MATCH(AY$1,$BQ$1:$CN$1,0))=FALSE,
                        OR(INDEX($BQ$1:$CN16,ROW(),MATCH(AY$1,$BQ$1:$CN$1,0))=2,INDEX($BQ$1:$CN16,ROW(),MATCH(AY$1,$BQ$1:$CN$1,0))=3,INDEX($BQ$1:$CN16,ROW(),MATCH(AY$1,$BQ$1:$CN$1,0))=4))),
                   AX16,
                   AY16),
               IF(基本情報!$C$10=TRUE,
                   IF(AY16&lt;BA16,0,AY16-BA16),
                   IF(AND(基本情報!$C$3="一斉",基本情報!$C$7="-",EDATE($G16,6)&lt;DATE(YEAR(EDATE($G16,6)),MONTH(基本情報!$C$4),DAY(基本情報!$C$4)),
                       EDATE($G16,6)&lt;=$AI16,$AI16&lt;DATE(YEAR(EDATE($G16,6)),MONTH(基本情報!$C$4),DAY(基本情報!$C$4)),AY$1=YEAR(EDATE($G16,6))),
                           $AJ16-$AO16+HLOOKUP(1.5,付与日数一覧!$O$3:$W$8,2+$F16,1),
                           IF(SUM(AY16,AZ16)&lt;BA16,
                               0,
                               SUM(AY16,AZ16)-BA16))))))</f>
        <v>0</v>
      </c>
      <c r="BC16" s="19">
        <f>IF(OR(IF(ISERROR(INDEX($BQ$1:$CM16,ROW(),MATCH(IF(INDEX($BQ$1:$CM16,ROW(),MATCH(BC$1,$BQ$1:$CM$1,0)+1)&gt;DATE(BC$1,12,IF(基本情報!$C$12="末",31,基本情報!$C$12)),BC$1-1,BC$1),$BQ$1:$CM$1,0))),
                  0,
                  INDEX($BQ$1:$CM16,ROW(),MATCH(IF(INDEX($BQ$1:$CM16,ROW(),MATCH(BC$1,$BQ$1:$CM$1,0)+1)&gt;DATE(BC$1,12,IF(基本情報!$C$12="末",31,基本情報!$C$12)),BC$1-1,BC$1),$BQ$1:$CM$1,0)))=1,
              INDEX($BQ$1:$CM16,ROW(),MATCH(BC$1,$BQ$1:$CM$1,0))=3,
              INDEX($BQ$1:$CM16,ROW(),MATCH(BC$1,$BQ$1:$CM$1,0))=4),
     0,
     IF(AND($V16&lt;&gt;3,$V16&lt;&gt;6,$V16&lt;&gt;7,
         BC$1 =YEAR($G16),
         AND(基本情報!$C$3="一斉",$G16&lt;=DATE(BC$1,MONTH(基本情報!$C$4),DAY(基本情報!$C$4)),
                                                                   DATE(BC$1,MONTH(基本情報!$C$4),DAY(基本情報!$C$4))&lt;DATE(YEAR($G16),MONTH($G16)+6,DAY($G16)))),
       HLOOKUP(IF(BC$1=YEAR(DATE(YEAR($G16),MONTH($G16)+6,DAY($G16))),0.5,0)
                            -IF(基本情報!$C$12="末",
                                0,
                                IF(AND(基本情報!$C$3="一斉",EDATE($G16,6)=DATE(BC$1,MONTH(EDATE($G16,6)),DAY(EDATE($G16,6))),MONTH(EDATE($G16,6))=12,DAY(EDATE($G16,6))&gt;IF(基本情報!$C$12="末",DAY(EDATE($G16,6)),基本情報!$C$12)),1,0)),
         付与日数一覧!$O$3:$W$8,2+$F16,1),
       HLOOKUP(IF(AND($V16&lt;&gt;3,$V16&lt;&gt;6,$V16&lt;&gt;7,BC$1&lt;YEAR(DATE(YEAR($G16),MONTH($G16)+6,DAY($G16)))),
                              0,
                              IF(AND(基本情報!$C$3="一斉",
                                     OR(AND(基本情報!$C$7="-",DATE(BC$1,MONTH(基本情報!$C$4),DAY(基本情報!$C$4))&lt;$G16),
                                       AND(基本情報!$C$7&lt;&gt;"-",基本情報!$C$7&gt;0,DATE(BC$1,MONTH($J16),DAY($J16))&lt;$G16)),
                                     AND(MONTH(EDATE($G16,6))=12,DAY(EDATE($G16,6))&gt;IF(基本情報!$C$12="末",DAY(EOMONTH(EDATE($G16,6),0)),基本情報!$C$12))=FALSE)=TRUE,
                                  IF(AND(基本情報!$C$3="一斉",基本情報!$C$7="-",DATE(BC$1,MONTH(基本情報!$C$4),DAY(基本情報!$C$4))&lt;$G16),0.5,0),
                                  IF(基本情報!$C$3="法定",
                                      IF($H16&gt;=10,
                                          IF($G16&gt;DATE(BC$1,MONTH($J16),DAY($J16)),0,DATEDIF($G16,DATE(BC$1,MONTH($J16),DAY($J16)),"m")/12+0.5),
                                          DATEDIF($G16,DATE(BC$1,MONTH($J16),DAY($J16)),"m")/12)
                                        -IF($K16&lt;MONTH($J16),1,0),
                                      IF(AND(基本情報!$C$7&lt;&gt;"-",基本情報!$C$7&gt;0)=TRUE,
                                          IF(DATE(BC$1,MONTH($J16),DAY($J16))&lt;$G16,0,DATEDIF($G16,DATE(BC$1,MONTH($J16),DAY($J16)),"m")/12+0.5),
                                          IF(DATE(YEAR($G16),MONTH($G16)+6,DAY($G16))&gt;=DATE(BC$1,MONTH(基本情報!$C$4),DAY(基本情報!$C$4)),
                                              DATEDIF($G16,IF($G16&lt;DATE(BC$1,MONTH($J16),DAY($J16)),DATE(BC$1,MONTH($J16),DAY($J16)),DATE(BC$1+1,MONTH($J16),DAY($J16))),"m")/12
                                                +IF(DATE(YEAR($G16),MONTH($G16)+6,DAY($G16))&lt;DATE(BC$1,MONTH(基本情報!$C$4),DAY(基本情報!$C$4)),1.5,0.5),
                                              DATEDIF($G16,DATE(BC$1,MONTH(基本情報!$C$4),DAY(基本情報!$C$4)),"m")/12
                                                +IF(DATE(YEAR($G16),MONTH($G16)+6,DAY($G16))
                                                  =DATE(YEAR(DATE(YEAR($G16),MONTH($G16)+6,DAY($G16))),MONTH(基本情報!$C$4),DAY(基本情報!$C$4)),0,1)))
                                        -IF(基本情報!$C$12="末",
                                               0,
                                               IF(AND(EDATE($G16,6)=DATE(BC$1,MONTH(EDATE($G16,6)),DAY(EDATE($G16,6))),MONTH(EDATE($G16,6))=12,DAY(EDATE($G16,6))&gt;基本情報!$C$12),1,0))))),
         付与日数一覧!$O$3:$W$8,2+$F16,1)))
  +IF(OR(INDEX($BQ$1:$CM16,ROW(),MATCH(BC$1,$BQ$1:$CM$1,0))=2,INDEX($BQ$1:$CM16,ROW(),MATCH(BC$1,$BQ$1:$CM$1,0))=4),0,IF(基本情報!$C$3="一斉",
      IF(AND(基本情報!$C$7&lt;&gt;"-",基本情報!$C$7&gt;0)=FALSE,
          IF(OR(BC$1=YEAR(DATE(YEAR($G16),MONTH($G16)+6,DAY($G16))),
                 IF(基本情報!$C$12="末",
                     FALSE,
                     BC$1=IF(DATE(YEAR($G16),MONTH($G16)+6,DAY($G16))&gt;DATE(YEAR(DATE(YEAR($G16),MONTH($G16)+6,DAY($G16))),12,基本情報!$C$12),
                                  YEAR(DATE(YEAR($G16),MONTH($G16)+6,DAY($G16)))+1,
                                  YEAR(DATE(YEAR($G16),MONTH($G16)+6,DAY($G16)))))),
              IF(DATE(BC$1,MONTH(基本情報!$C$4),DAY(基本情報!$C$4))&gt;DATE(YEAR($G16),MONTH($G16)+6,DAY($G16)),
                  HLOOKUP(0.5,付与日数一覧!$O$3:$W$8,2+$F16,1),
                  0),
              0),
          0),
      0))</f>
        <v>5</v>
      </c>
      <c r="BD16" s="19">
        <f ca="1">IF(BC$1=$AN16,$AP16,IF(BC$1=有給管理簿!$AH$1,0,BB16) )</f>
        <v>0</v>
      </c>
      <c r="BE16" s="19">
        <f ca="1">IF(ISERROR(MATCH($A16,有給管理簿!$A:$A,0)),
    0,
    SUMIFS(INDIRECT("有給管理簿!R" &amp; MATCH($A16,有給管理簿!$A:$A,0) &amp; "C35:R" &amp; MATCH($A16,有給管理簿!$A:$A,0) &amp; "C2239",0),
      有給管理簿!$AI$11:$CHC$11,"&gt;="&amp;IF(OR(AND($V16&lt;&gt;3,$V16&lt;&gt;6,$V16&lt;&gt;7,
                                                                                MONTH(DATE(YEAR($G16),MONTH($G16)+6,DAY($G16)))&lt;=MONTH($Z16),
                                                                                DATE(BC$1,MONTH($Z16),DAY($Z16))&lt;DATE(YEAR($G16),MONTH($G16)+6,DAY($G16))),
                                                                          AND($V16&lt;&gt;3,$V16&lt;&gt;6,$V16&lt;&gt;7,
                                                                            BC$1=YEAR(DATE(YEAR($G16),MONTH($G16)+6,DAY($G16))),
                                                                            DATE(BC$1,MONTH($Z16),DAY($Z16))&gt;DATE(YEAR($G16),MONTH($G16)+6,DAY($G16)))),
                                                                       DATE(YEAR($G16),MONTH($G16)+6,DAY($G16)),
                                                                       IF(AND($V16&lt;&gt;3,$V16&lt;&gt;6,$V16&lt;&gt;7,
                                                                              DATE(YEAR($G16),MONTH($G16)+6,DAY($G16))&gt;=DATE(BC$1,MONTH($Z16),DAY($Z16))),
                                                                           DATE(YEAR($G16),MONTH($G16)+6,DAY($G16)),
                                                                           DATE(BC$1,MONTH($Z16),DAY($Z16)))),
      有給管理簿!$AI$11:$CHC$11,"&lt;="&amp;IF(DATE(BC$1+1,MONTH($Z16),DAY($Z16))-1&gt;EOMONTH(DATE(有給管理簿!$E$10,有給管理簿!$F$10,1),0),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DATE(BC$1+1,MONTH($Z16),DAY($Z16))-1)))</f>
        <v>0</v>
      </c>
      <c r="BF16" s="19">
        <f ca="1">IF(BC$1+2=$AN16,
       $AK16,
       IF(BC$1+1=$AN16,
           $AP16,
           IF(BC16&lt;IF(基本情報!$C$10=TRUE,
                                 IF(BC16&lt;BE16,0,BC16-BE16),
                                 IF(AND(基本情報!$C$3="一斉",基本情報!$C$7="-",EDATE($G16,6)&lt;DATE(YEAR(EDATE($G16,6)),MONTH(基本情報!$C$4),DAY(基本情報!$C$4)),
                                       EDATE($G16,6)&lt;=$AI16,$AI16&lt;DATE(YEAR(EDATE($G16,6)),MONTH(基本情報!$C$4),DAY(基本情報!$C$4)),BC$1=YEAR(EDATE($G16,6))),
                                     $AJ16-$AO16+HLOOKUP(1.5,付与日数一覧!$O$3:$W$8,2+$F16,1),
                                     IF(SUM(BC16,BD16)&lt;BE16,
                                         0,
                                         SUM(BC16,BD16)-BE16))),
               IF(AND(基本情報!$C$3="一斉",基本情報!$C$7="-",EDATE($G16,6)&lt;DATE(YEAR(EDATE($G16,6)),MONTH(基本情報!$C$4),DAY(基本情報!$C$4)),
                      AND(ISERROR(MATCH(BC$1,$BQ$1:$CN$1,0))=FALSE,
                        OR(INDEX($BQ$1:$CN16,ROW(),MATCH(BC$1,$BQ$1:$CN$1,0))=2,INDEX($BQ$1:$CN16,ROW(),MATCH(BC$1,$BQ$1:$CN$1,0))=3,INDEX($BQ$1:$CN16,ROW(),MATCH(BC$1,$BQ$1:$CN$1,0))=4))),
                   BB16,
                   BC16),
               IF(基本情報!$C$10=TRUE,
                   IF(BC16&lt;BE16,0,BC16-BE16),
                   IF(AND(基本情報!$C$3="一斉",基本情報!$C$7="-",EDATE($G16,6)&lt;DATE(YEAR(EDATE($G16,6)),MONTH(基本情報!$C$4),DAY(基本情報!$C$4)),
                       EDATE($G16,6)&lt;=$AI16,$AI16&lt;DATE(YEAR(EDATE($G16,6)),MONTH(基本情報!$C$4),DAY(基本情報!$C$4)),BC$1=YEAR(EDATE($G16,6))),
                           $AJ16-$AO16+HLOOKUP(1.5,付与日数一覧!$O$3:$W$8,2+$F16,1),
                           IF(SUM(BC16,BD16)&lt;BE16,
                               0,
                               SUM(BC16,BD16)-BE16))))))</f>
        <v>5</v>
      </c>
      <c r="BG16" s="19">
        <f>IF(OR(IF(ISERROR(INDEX($BQ$1:$CM16,ROW(),MATCH(IF(INDEX($BQ$1:$CM16,ROW(),MATCH(BG$1,$BQ$1:$CM$1,0)+1)&gt;DATE(BG$1,12,IF(基本情報!$C$12="末",31,基本情報!$C$12)),BG$1-1,BG$1),$BQ$1:$CM$1,0))),
                  0,
                  INDEX($BQ$1:$CM16,ROW(),MATCH(IF(INDEX($BQ$1:$CM16,ROW(),MATCH(BG$1,$BQ$1:$CM$1,0)+1)&gt;DATE(BG$1,12,IF(基本情報!$C$12="末",31,基本情報!$C$12)),BG$1-1,BG$1),$BQ$1:$CM$1,0)))=1,
              INDEX($BQ$1:$CM16,ROW(),MATCH(BG$1,$BQ$1:$CM$1,0))=3,
              INDEX($BQ$1:$CM16,ROW(),MATCH(BG$1,$BQ$1:$CM$1,0))=4),
     0,
     IF(AND($V16&lt;&gt;3,$V16&lt;&gt;6,$V16&lt;&gt;7,
         BG$1 =YEAR($G16),
         AND(基本情報!$C$3="一斉",$G16&lt;=DATE(BG$1,MONTH(基本情報!$C$4),DAY(基本情報!$C$4)),
                                                                   DATE(BG$1,MONTH(基本情報!$C$4),DAY(基本情報!$C$4))&lt;DATE(YEAR($G16),MONTH($G16)+6,DAY($G16)))),
       HLOOKUP(IF(BG$1=YEAR(DATE(YEAR($G16),MONTH($G16)+6,DAY($G16))),0.5,0)
                            -IF(基本情報!$C$12="末",
                                0,
                                IF(AND(基本情報!$C$3="一斉",EDATE($G16,6)=DATE(BG$1,MONTH(EDATE($G16,6)),DAY(EDATE($G16,6))),MONTH(EDATE($G16,6))=12,DAY(EDATE($G16,6))&gt;IF(基本情報!$C$12="末",DAY(EDATE($G16,6)),基本情報!$C$12)),1,0)),
         付与日数一覧!$O$3:$W$8,2+$F16,1),
       HLOOKUP(IF(AND($V16&lt;&gt;3,$V16&lt;&gt;6,$V16&lt;&gt;7,BG$1&lt;YEAR(DATE(YEAR($G16),MONTH($G16)+6,DAY($G16)))),
                              0,
                              IF(AND(基本情報!$C$3="一斉",
                                     OR(AND(基本情報!$C$7="-",DATE(BG$1,MONTH(基本情報!$C$4),DAY(基本情報!$C$4))&lt;$G16),
                                       AND(基本情報!$C$7&lt;&gt;"-",基本情報!$C$7&gt;0,DATE(BG$1,MONTH($J16),DAY($J16))&lt;$G16)),
                                     AND(MONTH(EDATE($G16,6))=12,DAY(EDATE($G16,6))&gt;IF(基本情報!$C$12="末",DAY(EOMONTH(EDATE($G16,6),0)),基本情報!$C$12))=FALSE)=TRUE,
                                  IF(AND(基本情報!$C$3="一斉",基本情報!$C$7="-",DATE(BG$1,MONTH(基本情報!$C$4),DAY(基本情報!$C$4))&lt;$G16),0.5,0),
                                  IF(基本情報!$C$3="法定",
                                      IF($H16&gt;=10,
                                          IF($G16&gt;DATE(BG$1,MONTH($J16),DAY($J16)),0,DATEDIF($G16,DATE(BG$1,MONTH($J16),DAY($J16)),"m")/12+0.5),
                                          DATEDIF($G16,DATE(BG$1,MONTH($J16),DAY($J16)),"m")/12)
                                        -IF($K16&lt;MONTH($J16),1,0),
                                      IF(AND(基本情報!$C$7&lt;&gt;"-",基本情報!$C$7&gt;0)=TRUE,
                                          IF(DATE(BG$1,MONTH($J16),DAY($J16))&lt;$G16,0,DATEDIF($G16,DATE(BG$1,MONTH($J16),DAY($J16)),"m")/12+0.5),
                                          IF(DATE(YEAR($G16),MONTH($G16)+6,DAY($G16))&gt;=DATE(BG$1,MONTH(基本情報!$C$4),DAY(基本情報!$C$4)),
                                              DATEDIF($G16,IF($G16&lt;DATE(BG$1,MONTH($J16),DAY($J16)),DATE(BG$1,MONTH($J16),DAY($J16)),DATE(BG$1+1,MONTH($J16),DAY($J16))),"m")/12
                                                +IF(DATE(YEAR($G16),MONTH($G16)+6,DAY($G16))&lt;DATE(BG$1,MONTH(基本情報!$C$4),DAY(基本情報!$C$4)),1.5,0.5),
                                              DATEDIF($G16,DATE(BG$1,MONTH(基本情報!$C$4),DAY(基本情報!$C$4)),"m")/12
                                                +IF(DATE(YEAR($G16),MONTH($G16)+6,DAY($G16))
                                                  =DATE(YEAR(DATE(YEAR($G16),MONTH($G16)+6,DAY($G16))),MONTH(基本情報!$C$4),DAY(基本情報!$C$4)),0,1)))
                                        -IF(基本情報!$C$12="末",
                                               0,
                                               IF(AND(EDATE($G16,6)=DATE(BG$1,MONTH(EDATE($G16,6)),DAY(EDATE($G16,6))),MONTH(EDATE($G16,6))=12,DAY(EDATE($G16,6))&gt;基本情報!$C$12),1,0))))),
         付与日数一覧!$O$3:$W$8,2+$F16,1)))
  +IF(OR(INDEX($BQ$1:$CM16,ROW(),MATCH(BG$1,$BQ$1:$CM$1,0))=2,INDEX($BQ$1:$CM16,ROW(),MATCH(BG$1,$BQ$1:$CM$1,0))=4),0,IF(基本情報!$C$3="一斉",
      IF(AND(基本情報!$C$7&lt;&gt;"-",基本情報!$C$7&gt;0)=FALSE,
          IF(OR(BG$1=YEAR(DATE(YEAR($G16),MONTH($G16)+6,DAY($G16))),
                 IF(基本情報!$C$12="末",
                     FALSE,
                     BG$1=IF(DATE(YEAR($G16),MONTH($G16)+6,DAY($G16))&gt;DATE(YEAR(DATE(YEAR($G16),MONTH($G16)+6,DAY($G16))),12,基本情報!$C$12),
                                  YEAR(DATE(YEAR($G16),MONTH($G16)+6,DAY($G16)))+1,
                                  YEAR(DATE(YEAR($G16),MONTH($G16)+6,DAY($G16)))))),
              IF(DATE(BG$1,MONTH(基本情報!$C$4),DAY(基本情報!$C$4))&gt;DATE(YEAR($G16),MONTH($G16)+6,DAY($G16)),
                  HLOOKUP(0.5,付与日数一覧!$O$3:$W$8,2+$F16,1),
                  0),
              0),
          0),
      0))</f>
        <v>6</v>
      </c>
      <c r="BH16" s="19">
        <f ca="1">IF(BG$1=$AN16,$AP16,IF(BG$1=有給管理簿!$AH$1,0,BF16) )</f>
        <v>5</v>
      </c>
      <c r="BI16" s="19">
        <f ca="1">IF(ISERROR(MATCH($A16,有給管理簿!$A:$A,0)),
    0,
    SUMIFS(INDIRECT("有給管理簿!R" &amp; MATCH($A16,有給管理簿!$A:$A,0) &amp; "C35:R" &amp; MATCH($A16,有給管理簿!$A:$A,0) &amp; "C2239",0),
      有給管理簿!$AI$11:$CHC$11,"&gt;="&amp;IF(OR(AND($V16&lt;&gt;3,$V16&lt;&gt;6,$V16&lt;&gt;7,
                                                                                MONTH(DATE(YEAR($G16),MONTH($G16)+6,DAY($G16)))&lt;=MONTH($Z16),
                                                                                DATE(BG$1,MONTH($Z16),DAY($Z16))&lt;DATE(YEAR($G16),MONTH($G16)+6,DAY($G16))),
                                                                          AND($V16&lt;&gt;3,$V16&lt;&gt;6,$V16&lt;&gt;7,
                                                                            BG$1=YEAR(DATE(YEAR($G16),MONTH($G16)+6,DAY($G16))),
                                                                            DATE(BG$1,MONTH($Z16),DAY($Z16))&gt;DATE(YEAR($G16),MONTH($G16)+6,DAY($G16)))),
                                                                       DATE(YEAR($G16),MONTH($G16)+6,DAY($G16)),
                                                                       IF(AND($V16&lt;&gt;3,$V16&lt;&gt;6,$V16&lt;&gt;7,
                                                                              DATE(YEAR($G16),MONTH($G16)+6,DAY($G16))&gt;=DATE(BG$1,MONTH($Z16),DAY($Z16))),
                                                                           DATE(YEAR($G16),MONTH($G16)+6,DAY($G16)),
                                                                           DATE(BG$1,MONTH($Z16),DAY($Z16)))),
      有給管理簿!$AI$11:$CHC$11,"&lt;="&amp;IF(DATE(BG$1+1,MONTH($Z16),DAY($Z16))-1&gt;EOMONTH(DATE(有給管理簿!$E$10,有給管理簿!$F$10,1),0),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DATE(BG$1+1,MONTH($Z16),DAY($Z16))-1)))</f>
        <v>0</v>
      </c>
      <c r="BJ16" s="19">
        <f ca="1">IF(BG$1+2=$AN16,
       $AK16,
       IF(BG$1+1=$AN16,
           $AP16,
           IF(BG16&lt;IF(基本情報!$C$10=TRUE,
                                 IF(BG16&lt;BI16,0,BG16-BI16),
                                 IF(AND(基本情報!$C$3="一斉",基本情報!$C$7="-",EDATE($G16,6)&lt;DATE(YEAR(EDATE($G16,6)),MONTH(基本情報!$C$4),DAY(基本情報!$C$4)),
                                       EDATE($G16,6)&lt;=$AI16,$AI16&lt;DATE(YEAR(EDATE($G16,6)),MONTH(基本情報!$C$4),DAY(基本情報!$C$4)),BG$1=YEAR(EDATE($G16,6))),
                                     $AJ16-$AO16+HLOOKUP(1.5,付与日数一覧!$O$3:$W$8,2+$F16,1),
                                     IF(SUM(BG16,BH16)&lt;BI16,
                                         0,
                                         SUM(BG16,BH16)-BI16))),
               IF(AND(基本情報!$C$3="一斉",基本情報!$C$7="-",EDATE($G16,6)&lt;DATE(YEAR(EDATE($G16,6)),MONTH(基本情報!$C$4),DAY(基本情報!$C$4)),
                      AND(ISERROR(MATCH(BG$1,$BQ$1:$CN$1,0))=FALSE,
                        OR(INDEX($BQ$1:$CN16,ROW(),MATCH(BG$1,$BQ$1:$CN$1,0))=2,INDEX($BQ$1:$CN16,ROW(),MATCH(BG$1,$BQ$1:$CN$1,0))=3,INDEX($BQ$1:$CN16,ROW(),MATCH(BG$1,$BQ$1:$CN$1,0))=4))),
                   BF16,
                   BG16),
               IF(基本情報!$C$10=TRUE,
                   IF(BG16&lt;BI16,0,BG16-BI16),
                   IF(AND(基本情報!$C$3="一斉",基本情報!$C$7="-",EDATE($G16,6)&lt;DATE(YEAR(EDATE($G16,6)),MONTH(基本情報!$C$4),DAY(基本情報!$C$4)),
                       EDATE($G16,6)&lt;=$AI16,$AI16&lt;DATE(YEAR(EDATE($G16,6)),MONTH(基本情報!$C$4),DAY(基本情報!$C$4)),BG$1=YEAR(EDATE($G16,6))),
                           $AJ16-$AO16+HLOOKUP(1.5,付与日数一覧!$O$3:$W$8,2+$F16,1),
                           IF(SUM(BG16,BH16)&lt;BI16,
                               0,
                               SUM(BG16,BH16)-BI16))))))</f>
        <v>6</v>
      </c>
      <c r="BK16" s="19">
        <f>IF(OR(IF(ISERROR(INDEX($BQ$1:$CM16,ROW(),MATCH(IF(INDEX($BQ$1:$CM16,ROW(),MATCH(BK$1,$BQ$1:$CM$1,0)+1)&gt;DATE(BK$1,12,IF(基本情報!$C$12="末",31,基本情報!$C$12)),BK$1-1,BK$1),$BQ$1:$CM$1,0))),
                  0,
                  INDEX($BQ$1:$CM16,ROW(),MATCH(IF(INDEX($BQ$1:$CM16,ROW(),MATCH(BK$1,$BQ$1:$CM$1,0)+1)&gt;DATE(BK$1,12,IF(基本情報!$C$12="末",31,基本情報!$C$12)),BK$1-1,BK$1),$BQ$1:$CM$1,0)))=1,
              INDEX($BQ$1:$CM16,ROW(),MATCH(BK$1,$BQ$1:$CM$1,0))=3,
              INDEX($BQ$1:$CM16,ROW(),MATCH(BK$1,$BQ$1:$CM$1,0))=4),
     0,
     IF(AND($V16&lt;&gt;3,$V16&lt;&gt;6,$V16&lt;&gt;7,
         BK$1 =YEAR($G16),
         AND(基本情報!$C$3="一斉",$G16&lt;=DATE(BK$1,MONTH(基本情報!$C$4),DAY(基本情報!$C$4)),
                                                                   DATE(BK$1,MONTH(基本情報!$C$4),DAY(基本情報!$C$4))&lt;DATE(YEAR($G16),MONTH($G16)+6,DAY($G16)))),
       HLOOKUP(IF(BK$1=YEAR(DATE(YEAR($G16),MONTH($G16)+6,DAY($G16))),0.5,0)
                            -IF(基本情報!$C$12="末",
                                0,
                                IF(AND(基本情報!$C$3="一斉",EDATE($G16,6)=DATE(BK$1,MONTH(EDATE($G16,6)),DAY(EDATE($G16,6))),MONTH(EDATE($G16,6))=12,DAY(EDATE($G16,6))&gt;IF(基本情報!$C$12="末",DAY(EDATE($G16,6)),基本情報!$C$12)),1,0)),
         付与日数一覧!$O$3:$W$8,2+$F16,1),
       HLOOKUP(IF(AND($V16&lt;&gt;3,$V16&lt;&gt;6,$V16&lt;&gt;7,BK$1&lt;YEAR(DATE(YEAR($G16),MONTH($G16)+6,DAY($G16)))),
                              0,
                              IF(AND(基本情報!$C$3="一斉",
                                     OR(AND(基本情報!$C$7="-",DATE(BK$1,MONTH(基本情報!$C$4),DAY(基本情報!$C$4))&lt;$G16),
                                       AND(基本情報!$C$7&lt;&gt;"-",基本情報!$C$7&gt;0,DATE(BK$1,MONTH($J16),DAY($J16))&lt;$G16)),
                                     AND(MONTH(EDATE($G16,6))=12,DAY(EDATE($G16,6))&gt;IF(基本情報!$C$12="末",DAY(EOMONTH(EDATE($G16,6),0)),基本情報!$C$12))=FALSE)=TRUE,
                                  IF(AND(基本情報!$C$3="一斉",基本情報!$C$7="-",DATE(BK$1,MONTH(基本情報!$C$4),DAY(基本情報!$C$4))&lt;$G16),0.5,0),
                                  IF(基本情報!$C$3="法定",
                                      IF($H16&gt;=10,
                                          IF($G16&gt;DATE(BK$1,MONTH($J16),DAY($J16)),0,DATEDIF($G16,DATE(BK$1,MONTH($J16),DAY($J16)),"m")/12+0.5),
                                          DATEDIF($G16,DATE(BK$1,MONTH($J16),DAY($J16)),"m")/12)
                                        -IF($K16&lt;MONTH($J16),1,0),
                                      IF(AND(基本情報!$C$7&lt;&gt;"-",基本情報!$C$7&gt;0)=TRUE,
                                          IF(DATE(BK$1,MONTH($J16),DAY($J16))&lt;$G16,0,DATEDIF($G16,DATE(BK$1,MONTH($J16),DAY($J16)),"m")/12+0.5),
                                          IF(DATE(YEAR($G16),MONTH($G16)+6,DAY($G16))&gt;=DATE(BK$1,MONTH(基本情報!$C$4),DAY(基本情報!$C$4)),
                                              DATEDIF($G16,IF($G16&lt;DATE(BK$1,MONTH($J16),DAY($J16)),DATE(BK$1,MONTH($J16),DAY($J16)),DATE(BK$1+1,MONTH($J16),DAY($J16))),"m")/12
                                                +IF(DATE(YEAR($G16),MONTH($G16)+6,DAY($G16))&lt;DATE(BK$1,MONTH(基本情報!$C$4),DAY(基本情報!$C$4)),1.5,0.5),
                                              DATEDIF($G16,DATE(BK$1,MONTH(基本情報!$C$4),DAY(基本情報!$C$4)),"m")/12
                                                +IF(DATE(YEAR($G16),MONTH($G16)+6,DAY($G16))
                                                  =DATE(YEAR(DATE(YEAR($G16),MONTH($G16)+6,DAY($G16))),MONTH(基本情報!$C$4),DAY(基本情報!$C$4)),0,1)))
                                        -IF(基本情報!$C$12="末",
                                               0,
                                               IF(AND(EDATE($G16,6)=DATE(BK$1,MONTH(EDATE($G16,6)),DAY(EDATE($G16,6))),MONTH(EDATE($G16,6))=12,DAY(EDATE($G16,6))&gt;基本情報!$C$12),1,0))))),
         付与日数一覧!$O$3:$W$8,2+$F16,1)))
  +IF(OR(INDEX($BQ$1:$CM16,ROW(),MATCH(BK$1,$BQ$1:$CM$1,0))=2,INDEX($BQ$1:$CM16,ROW(),MATCH(BK$1,$BQ$1:$CM$1,0))=4),0,IF(基本情報!$C$3="一斉",
      IF(AND(基本情報!$C$7&lt;&gt;"-",基本情報!$C$7&gt;0)=FALSE,
          IF(OR(BK$1=YEAR(DATE(YEAR($G16),MONTH($G16)+6,DAY($G16))),
                 IF(基本情報!$C$12="末",
                     FALSE,
                     BK$1=IF(DATE(YEAR($G16),MONTH($G16)+6,DAY($G16))&gt;DATE(YEAR(DATE(YEAR($G16),MONTH($G16)+6,DAY($G16))),12,基本情報!$C$12),
                                  YEAR(DATE(YEAR($G16),MONTH($G16)+6,DAY($G16)))+1,
                                  YEAR(DATE(YEAR($G16),MONTH($G16)+6,DAY($G16)))))),
              IF(DATE(BK$1,MONTH(基本情報!$C$4),DAY(基本情報!$C$4))&gt;DATE(YEAR($G16),MONTH($G16)+6,DAY($G16)),
                  HLOOKUP(0.5,付与日数一覧!$O$3:$W$8,2+$F16,1),
                  0),
              0),
          0),
      0))</f>
        <v>6</v>
      </c>
      <c r="BL16" s="19">
        <f ca="1">IF(BK$1=$AN16,$AP16,IF(BK$1=有給管理簿!$AH$1,0,BJ16) )</f>
        <v>6</v>
      </c>
      <c r="BM16" s="19">
        <f ca="1">IF(ISERROR(MATCH($A16,有給管理簿!$A:$A,0)),
    0,
    SUMIFS(INDIRECT("有給管理簿!R" &amp; MATCH($A16,有給管理簿!$A:$A,0) &amp; "C35:R" &amp; MATCH($A16,有給管理簿!$A:$A,0) &amp; "C2239",0),
      有給管理簿!$AI$11:$CHC$11,"&gt;="&amp;IF(OR(AND($V16&lt;&gt;3,$V16&lt;&gt;6,$V16&lt;&gt;7,
                                                                                MONTH(DATE(YEAR($G16),MONTH($G16)+6,DAY($G16)))&lt;=MONTH($Z16),
                                                                                DATE(BK$1,MONTH($Z16),DAY($Z16))&lt;DATE(YEAR($G16),MONTH($G16)+6,DAY($G16))),
                                                                          AND($V16&lt;&gt;3,$V16&lt;&gt;6,$V16&lt;&gt;7,
                                                                            BK$1=YEAR(DATE(YEAR($G16),MONTH($G16)+6,DAY($G16))),
                                                                            DATE(BK$1,MONTH($Z16),DAY($Z16))&gt;DATE(YEAR($G16),MONTH($G16)+6,DAY($G16)))),
                                                                       DATE(YEAR($G16),MONTH($G16)+6,DAY($G16)),
                                                                       IF(AND($V16&lt;&gt;3,$V16&lt;&gt;6,$V16&lt;&gt;7,
                                                                              DATE(YEAR($G16),MONTH($G16)+6,DAY($G16))&gt;=DATE(BK$1,MONTH($Z16),DAY($Z16))),
                                                                           DATE(YEAR($G16),MONTH($G16)+6,DAY($G16)),
                                                                           DATE(BK$1,MONTH($Z16),DAY($Z16)))),
      有給管理簿!$AI$11:$CHC$11,"&lt;="&amp;IF(DATE(BK$1+1,MONTH($Z16),DAY($Z16))-1&gt;EOMONTH(DATE(有給管理簿!$E$10,有給管理簿!$F$10,1),0),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DATE(BK$1+1,MONTH($Z16),DAY($Z16))-1)))</f>
        <v>4</v>
      </c>
      <c r="BN16" s="19">
        <f ca="1">IF(BK$1+2=$AN16,
       $AK16,
       IF(BK$1+1=$AN16,
           $AP16,
           IF(BK16&lt;IF(基本情報!$C$10=TRUE,
                                 IF(BK16&lt;BM16,0,BK16-BM16),
                                 IF(AND(基本情報!$C$3="一斉",基本情報!$C$7="-",EDATE($G16,6)&lt;DATE(YEAR(EDATE($G16,6)),MONTH(基本情報!$C$4),DAY(基本情報!$C$4)),
                                       EDATE($G16,6)&lt;=$AI16,$AI16&lt;DATE(YEAR(EDATE($G16,6)),MONTH(基本情報!$C$4),DAY(基本情報!$C$4)),BK$1=YEAR(EDATE($G16,6))),
                                     $AJ16-$AO16+HLOOKUP(1.5,付与日数一覧!$O$3:$W$8,2+$F16,1),
                                     IF(SUM(BK16,BL16)&lt;BM16,
                                         0,
                                         SUM(BK16,BL16)-BM16))),
               IF(AND(基本情報!$C$3="一斉",基本情報!$C$7="-",EDATE($G16,6)&lt;DATE(YEAR(EDATE($G16,6)),MONTH(基本情報!$C$4),DAY(基本情報!$C$4)),
                      AND(ISERROR(MATCH(BK$1,$BQ$1:$CN$1,0))=FALSE,
                        OR(INDEX($BQ$1:$CN16,ROW(),MATCH(BK$1,$BQ$1:$CN$1,0))=2,INDEX($BQ$1:$CN16,ROW(),MATCH(BK$1,$BQ$1:$CN$1,0))=3,INDEX($BQ$1:$CN16,ROW(),MATCH(BK$1,$BQ$1:$CN$1,0))=4))),
                   BJ16,
                   BK16),
               IF(基本情報!$C$10=TRUE,
                   IF(BK16&lt;BM16,0,BK16-BM16),
                   IF(AND(基本情報!$C$3="一斉",基本情報!$C$7="-",EDATE($G16,6)&lt;DATE(YEAR(EDATE($G16,6)),MONTH(基本情報!$C$4),DAY(基本情報!$C$4)),
                       EDATE($G16,6)&lt;=$AI16,$AI16&lt;DATE(YEAR(EDATE($G16,6)),MONTH(基本情報!$C$4),DAY(基本情報!$C$4)),BK$1=YEAR(EDATE($G16,6))),
                           $AJ16-$AO16+HLOOKUP(1.5,付与日数一覧!$O$3:$W$8,2+$F16,1),
                           IF(SUM(BK16,BL16)&lt;BM16,
                               0,
                               SUM(BK16,BL16)-BM16))))))</f>
        <v>6</v>
      </c>
      <c r="BQ16" s="19">
        <v>0</v>
      </c>
      <c r="BR16" s="57">
        <f>IF(基本情報!$C$3="法定",
       IF($V16=3,
           IF($G16&lt;=DATE(BQ$1,MONTH($G16),DAY($G16)),DATE(BQ$1,MONTH($G16),DAY($G16)),0),
           IF($G16&lt;=DATE(BQ$1,MONTH(EDATE($G16,6)),DAY(EDATE($G16,6))),DATE(BQ$1,MONTH(EDATE($G16,6)),DAY(EDATE($G16,6))),0)),
       IF(基本情報!$C$7="-",
           IF(DATE(BQ$1,MONTH(EDATE($G16,6)),DAY(EDATE($G16,6)))=EDATE($G16,6),
               IF(AND(BQ$1=YEAR(EDATE($G16,6)),IF(基本情報!$C$12="末",FALSE,DATE(BQ$1,MONTH(EDATE($G16,6)),DAY(EDATE($G16,6)))&gt;DATE(BQ$1,12,基本情報!$C$12))),
                   0,
                   DATE(BQ$1,MONTH(EDATE($G16,6)),DAY(EDATE($G16,6)))),
               IF(EDATE($G16,6)&lt;DATE(BQ$1,MONTH(基本情報!$C$4),DAY(基本情報!$C$4)),
                   IF(AND(BQ$1-1=YEAR(EDATE($G16,6)),IF(基本情報!$C$12="末",FALSE,DATE(BQ$1-1,MONTH(EDATE($G16,6)),DAY(EDATE($G16,6)))&gt;DATE(BQ$1-1,12,基本情報!$C$12))),
                       DATE(BQ$1-1,MONTH(EDATE($G16,6)),DAY(EDATE($G16,6))),
                       DATE(BQ$1,MONTH(基本情報!$C$4),DAY(基本情報!$C$4))),
                   IF($G16&lt;=DATE(BQ$1,MONTH(EDATE($G16,6)),DAY(EDATE($G16,6))),DATE(BQ$1,MONTH(EDATE($G16,6)),DAY(EDATE($G16,6))),0))),
           IF($G16&lt;=IF(DATE(BQ$1,MONTH(基本情報!$C$4),DAY(基本情報!$C$4))
                           &lt;DATE(BQ$1,MONTH(基本情報!$C$7),DAY(基本情報!$C$7)),
                             IF(AND(DATE(BQ$1,MONTH(基本情報!$C$4),DAY(基本情報!$C$4))&lt;=DATE(BQ$1,MONTH($G16),DAY($G16)),
                                   DATE(BQ$1,MONTH($G16),DAY($G16))&lt;DATE(BQ$1,MONTH(基本情報!$C$7),DAY(基本情報!$C$7)))=TRUE,
                                 DATE(BQ$1,MONTH(基本情報!$C$7),DAY(基本情報!$C$7)),
                                 IF($G16&gt;DATE(BQ$1,MONTH(基本情報!$C$4),DAY(基本情報!$C$4)),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IF(AND(DATE(BQ$1,MONTH(基本情報!$C$7),DAY(基本情報!$C$7))&lt;=DATE(BQ$1,MONTH($G16),DAY($G16)),
                                    DATE(BQ$1,MONTH($G16),DAY($G16))&lt;DATE(BQ$1,MONTH(基本情報!$C$4),DAY(基本情報!$C$4)))=TRUE,
                                 DATE(BQ$1,MONTH(基本情報!$C$4),DAY(基本情報!$C$4)),
                                 IF($G16&gt;DATE(BQ$1,MONTH(基本情報!$C$7),DAY(基本情報!$C$7)),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IF(AND(DATE(BQ$1,MONTH(基本情報!$C$4),DAY(基本情報!$C$4))&lt;=DATE(BQ$1,MONTH($G16),DAY($G16)),
                      DATE(BQ$1,MONTH($G16),DAY($G16))&lt;DATE(BQ$1,MONTH(基本情報!$C$7),DAY(基本情報!$C$7)))=TRUE,
                   DATE(BQ$1,MONTH(基本情報!$C$7),DAY(基本情報!$C$7)),
                   IF($G16&gt;DATE(BQ$1,MONTH(基本情報!$C$4),DAY(基本情報!$C$4)),
                       0,
                       DATE(BQ$1,MONTH(基本情報!$C$4),DAY(基本情報!$C$4)))),
               IF(AND(DATE(BQ$1,MONTH(基本情報!$C$7),DAY(基本情報!$C$7))&lt;=DATE(BQ$1,MONTH($G16),DAY($G16)),
                      DATE(BQ$1,MONTH($G16),DAY($G16))&lt;DATE(BQ$1,MONTH(基本情報!$C$4),DAY(基本情報!$C$4)))=TRUE,
                   DATE(BQ$1,MONTH(基本情報!$C$4),DAY(基本情報!$C$4)),
                   IF($G16&gt;DATE(BQ$1,MONTH(基本情報!$C$7),DAY(基本情報!$C$7)),
                       0,
                       DATE(BQ$1,MONTH(基本情報!$C$7),DAY(基本情報!$C$7))))),
           0)))</f>
        <v>0</v>
      </c>
      <c r="BS16" s="57">
        <f>IF(AND(OR($V16=4,$V16=5),BR16=EDATE($G16,6)),
       IF(DATE(BQ$1,MONTH(基本情報!$C$4),DAY(基本情報!$C$4))&gt;EDATE($G16,6),
           DATE(BQ$1,MONTH(基本情報!$C$4),DAY(基本情報!$C$4)),
           0),
       IF(AND(基本情報!$C$3="一斉",基本情報!$C$7="-",
              BR16=EDATE($G16,6),
              DATE(BQ$1,MONTH(基本情報!$C$4),DAY(基本情報!$C$4))&gt;EDATE($G16,6)),
           DATE(BQ$1,MONTH(基本情報!$C$4),DAY(基本情報!$C$4)),
           0))</f>
        <v>0</v>
      </c>
      <c r="BU16" s="19">
        <v>0</v>
      </c>
      <c r="BV16" s="57">
        <f>IF(基本情報!$C$3="法定",
       IF($V16=3,
           IF($G16&lt;=DATE(BU$1,MONTH($G16),DAY($G16)),DATE(BU$1,MONTH($G16),DAY($G16)),0),
           IF($G16&lt;=DATE(BU$1,MONTH(EDATE($G16,6)),DAY(EDATE($G16,6))),DATE(BU$1,MONTH(EDATE($G16,6)),DAY(EDATE($G16,6))),0)),
       IF(基本情報!$C$7="-",
           IF(DATE(BU$1,MONTH(EDATE($G16,6)),DAY(EDATE($G16,6)))=EDATE($G16,6),
               IF(AND(BU$1=YEAR(EDATE($G16,6)),IF(基本情報!$C$12="末",FALSE,DATE(BU$1,MONTH(EDATE($G16,6)),DAY(EDATE($G16,6)))&gt;DATE(BU$1,12,基本情報!$C$12))),
                   0,
                   DATE(BU$1,MONTH(EDATE($G16,6)),DAY(EDATE($G16,6)))),
               IF(EDATE($G16,6)&lt;DATE(BU$1,MONTH(基本情報!$C$4),DAY(基本情報!$C$4)),
                   IF(AND(BU$1-1=YEAR(EDATE($G16,6)),IF(基本情報!$C$12="末",FALSE,DATE(BU$1-1,MONTH(EDATE($G16,6)),DAY(EDATE($G16,6)))&gt;DATE(BU$1-1,12,基本情報!$C$12))),
                       DATE(BU$1-1,MONTH(EDATE($G16,6)),DAY(EDATE($G16,6))),
                       DATE(BU$1,MONTH(基本情報!$C$4),DAY(基本情報!$C$4))),
                   IF($G16&lt;=DATE(BU$1,MONTH(EDATE($G16,6)),DAY(EDATE($G16,6))),DATE(BU$1,MONTH(EDATE($G16,6)),DAY(EDATE($G16,6))),0))),
           IF($G16&lt;=IF(DATE(BU$1,MONTH(基本情報!$C$4),DAY(基本情報!$C$4))
                           &lt;DATE(BU$1,MONTH(基本情報!$C$7),DAY(基本情報!$C$7)),
                             IF(AND(DATE(BU$1,MONTH(基本情報!$C$4),DAY(基本情報!$C$4))&lt;=DATE(BU$1,MONTH($G16),DAY($G16)),
                                   DATE(BU$1,MONTH($G16),DAY($G16))&lt;DATE(BU$1,MONTH(基本情報!$C$7),DAY(基本情報!$C$7)))=TRUE,
                                 DATE(BU$1,MONTH(基本情報!$C$7),DAY(基本情報!$C$7)),
                                 IF($G16&gt;DATE(BU$1,MONTH(基本情報!$C$4),DAY(基本情報!$C$4)),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IF(AND(DATE(BU$1,MONTH(基本情報!$C$7),DAY(基本情報!$C$7))&lt;=DATE(BU$1,MONTH($G16),DAY($G16)),
                                    DATE(BU$1,MONTH($G16),DAY($G16))&lt;DATE(BU$1,MONTH(基本情報!$C$4),DAY(基本情報!$C$4)))=TRUE,
                                 DATE(BU$1,MONTH(基本情報!$C$4),DAY(基本情報!$C$4)),
                                 IF($G16&gt;DATE(BU$1,MONTH(基本情報!$C$7),DAY(基本情報!$C$7)),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IF(AND(DATE(BU$1,MONTH(基本情報!$C$4),DAY(基本情報!$C$4))&lt;=DATE(BU$1,MONTH($G16),DAY($G16)),
                      DATE(BU$1,MONTH($G16),DAY($G16))&lt;DATE(BU$1,MONTH(基本情報!$C$7),DAY(基本情報!$C$7)))=TRUE,
                   DATE(BU$1,MONTH(基本情報!$C$7),DAY(基本情報!$C$7)),
                   IF($G16&gt;DATE(BU$1,MONTH(基本情報!$C$4),DAY(基本情報!$C$4)),
                       0,
                       DATE(BU$1,MONTH(基本情報!$C$4),DAY(基本情報!$C$4)))),
               IF(AND(DATE(BU$1,MONTH(基本情報!$C$7),DAY(基本情報!$C$7))&lt;=DATE(BU$1,MONTH($G16),DAY($G16)),
                      DATE(BU$1,MONTH($G16),DAY($G16))&lt;DATE(BU$1,MONTH(基本情報!$C$4),DAY(基本情報!$C$4)))=TRUE,
                   DATE(BU$1,MONTH(基本情報!$C$4),DAY(基本情報!$C$4)),
                   IF($G16&gt;DATE(BU$1,MONTH(基本情報!$C$7),DAY(基本情報!$C$7)),
                       0,
                       DATE(BU$1,MONTH(基本情報!$C$7),DAY(基本情報!$C$7))))),
           0)))</f>
        <v>0</v>
      </c>
      <c r="BW16" s="57">
        <f>IF(AND(OR($V16=4,$V16=5),BV16=EDATE($G16,6)),
       IF(DATE(BU$1,MONTH(基本情報!$C$4),DAY(基本情報!$C$4))&gt;EDATE($G16,6),
           DATE(BU$1,MONTH(基本情報!$C$4),DAY(基本情報!$C$4)),
           0),
       IF(AND(基本情報!$C$3="一斉",基本情報!$C$7="-",
              BV16=EDATE($G16,6),
              DATE(BU$1,MONTH(基本情報!$C$4),DAY(基本情報!$C$4))&gt;EDATE($G16,6)),
           DATE(BU$1,MONTH(基本情報!$C$4),DAY(基本情報!$C$4)),
           0))</f>
        <v>0</v>
      </c>
      <c r="BY16" s="19">
        <v>0</v>
      </c>
      <c r="BZ16" s="57">
        <f>IF(基本情報!$C$3="法定",
       IF($V16=3,
           IF($G16&lt;=DATE(BY$1,MONTH($G16),DAY($G16)),DATE(BY$1,MONTH($G16),DAY($G16)),0),
           IF($G16&lt;=DATE(BY$1,MONTH(EDATE($G16,6)),DAY(EDATE($G16,6))),DATE(BY$1,MONTH(EDATE($G16,6)),DAY(EDATE($G16,6))),0)),
       IF(基本情報!$C$7="-",
           IF(DATE(BY$1,MONTH(EDATE($G16,6)),DAY(EDATE($G16,6)))=EDATE($G16,6),
               IF(AND(BY$1=YEAR(EDATE($G16,6)),IF(基本情報!$C$12="末",FALSE,DATE(BY$1,MONTH(EDATE($G16,6)),DAY(EDATE($G16,6)))&gt;DATE(BY$1,12,基本情報!$C$12))),
                   0,
                   DATE(BY$1,MONTH(EDATE($G16,6)),DAY(EDATE($G16,6)))),
               IF(EDATE($G16,6)&lt;DATE(BY$1,MONTH(基本情報!$C$4),DAY(基本情報!$C$4)),
                   IF(AND(BY$1-1=YEAR(EDATE($G16,6)),IF(基本情報!$C$12="末",FALSE,DATE(BY$1-1,MONTH(EDATE($G16,6)),DAY(EDATE($G16,6)))&gt;DATE(BY$1-1,12,基本情報!$C$12))),
                       DATE(BY$1-1,MONTH(EDATE($G16,6)),DAY(EDATE($G16,6))),
                       DATE(BY$1,MONTH(基本情報!$C$4),DAY(基本情報!$C$4))),
                   IF($G16&lt;=DATE(BY$1,MONTH(EDATE($G16,6)),DAY(EDATE($G16,6))),DATE(BY$1,MONTH(EDATE($G16,6)),DAY(EDATE($G16,6))),0))),
           IF($G16&lt;=IF(DATE(BY$1,MONTH(基本情報!$C$4),DAY(基本情報!$C$4))
                           &lt;DATE(BY$1,MONTH(基本情報!$C$7),DAY(基本情報!$C$7)),
                             IF(AND(DATE(BY$1,MONTH(基本情報!$C$4),DAY(基本情報!$C$4))&lt;=DATE(BY$1,MONTH($G16),DAY($G16)),
                                   DATE(BY$1,MONTH($G16),DAY($G16))&lt;DATE(BY$1,MONTH(基本情報!$C$7),DAY(基本情報!$C$7)))=TRUE,
                                 DATE(BY$1,MONTH(基本情報!$C$7),DAY(基本情報!$C$7)),
                                 IF($G16&gt;DATE(BY$1,MONTH(基本情報!$C$4),DAY(基本情報!$C$4)),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IF(AND(DATE(BY$1,MONTH(基本情報!$C$7),DAY(基本情報!$C$7))&lt;=DATE(BY$1,MONTH($G16),DAY($G16)),
                                    DATE(BY$1,MONTH($G16),DAY($G16))&lt;DATE(BY$1,MONTH(基本情報!$C$4),DAY(基本情報!$C$4)))=TRUE,
                                 DATE(BY$1,MONTH(基本情報!$C$4),DAY(基本情報!$C$4)),
                                 IF($G16&gt;DATE(BY$1,MONTH(基本情報!$C$7),DAY(基本情報!$C$7)),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IF(AND(DATE(BY$1,MONTH(基本情報!$C$4),DAY(基本情報!$C$4))&lt;=DATE(BY$1,MONTH($G16),DAY($G16)),
                      DATE(BY$1,MONTH($G16),DAY($G16))&lt;DATE(BY$1,MONTH(基本情報!$C$7),DAY(基本情報!$C$7)))=TRUE,
                   DATE(BY$1,MONTH(基本情報!$C$7),DAY(基本情報!$C$7)),
                   IF($G16&gt;DATE(BY$1,MONTH(基本情報!$C$4),DAY(基本情報!$C$4)),
                       0,
                       DATE(BY$1,MONTH(基本情報!$C$4),DAY(基本情報!$C$4)))),
               IF(AND(DATE(BY$1,MONTH(基本情報!$C$7),DAY(基本情報!$C$7))&lt;=DATE(BY$1,MONTH($G16),DAY($G16)),
                      DATE(BY$1,MONTH($G16),DAY($G16))&lt;DATE(BY$1,MONTH(基本情報!$C$4),DAY(基本情報!$C$4)))=TRUE,
                   DATE(BY$1,MONTH(基本情報!$C$4),DAY(基本情報!$C$4)),
                   IF($G16&gt;DATE(BY$1,MONTH(基本情報!$C$7),DAY(基本情報!$C$7)),
                       0,
                       DATE(BY$1,MONTH(基本情報!$C$7),DAY(基本情報!$C$7))))),
           0)))</f>
        <v>0</v>
      </c>
      <c r="CA16" s="57">
        <f>IF(AND(OR($V16=4,$V16=5),BZ16=EDATE($G16,6)),
       IF(DATE(BY$1,MONTH(基本情報!$C$4),DAY(基本情報!$C$4))&gt;EDATE($G16,6),
           DATE(BY$1,MONTH(基本情報!$C$4),DAY(基本情報!$C$4)),
           0),
       IF(AND(基本情報!$C$3="一斉",基本情報!$C$7="-",
              BZ16=EDATE($G16,6),
              DATE(BY$1,MONTH(基本情報!$C$4),DAY(基本情報!$C$4))&gt;EDATE($G16,6)),
           DATE(BY$1,MONTH(基本情報!$C$4),DAY(基本情報!$C$4)),
           0))</f>
        <v>0</v>
      </c>
      <c r="CC16" s="19">
        <v>0</v>
      </c>
      <c r="CD16" s="57">
        <f>IF(基本情報!$C$3="法定",
       IF($V16=3,
           IF($G16&lt;=DATE(CC$1,MONTH($G16),DAY($G16)),DATE(CC$1,MONTH($G16),DAY($G16)),0),
           IF($G16&lt;=DATE(CC$1,MONTH(EDATE($G16,6)),DAY(EDATE($G16,6))),DATE(CC$1,MONTH(EDATE($G16,6)),DAY(EDATE($G16,6))),0)),
       IF(基本情報!$C$7="-",
           IF(DATE(CC$1,MONTH(EDATE($G16,6)),DAY(EDATE($G16,6)))=EDATE($G16,6),
               IF(AND(CC$1=YEAR(EDATE($G16,6)),IF(基本情報!$C$12="末",FALSE,DATE(CC$1,MONTH(EDATE($G16,6)),DAY(EDATE($G16,6)))&gt;DATE(CC$1,12,基本情報!$C$12))),
                   0,
                   DATE(CC$1,MONTH(EDATE($G16,6)),DAY(EDATE($G16,6)))),
               IF(EDATE($G16,6)&lt;DATE(CC$1,MONTH(基本情報!$C$4),DAY(基本情報!$C$4)),
                   IF(AND(CC$1-1=YEAR(EDATE($G16,6)),IF(基本情報!$C$12="末",FALSE,DATE(CC$1-1,MONTH(EDATE($G16,6)),DAY(EDATE($G16,6)))&gt;DATE(CC$1-1,12,基本情報!$C$12))),
                       DATE(CC$1-1,MONTH(EDATE($G16,6)),DAY(EDATE($G16,6))),
                       DATE(CC$1,MONTH(基本情報!$C$4),DAY(基本情報!$C$4))),
                   IF($G16&lt;=DATE(CC$1,MONTH(EDATE($G16,6)),DAY(EDATE($G16,6))),DATE(CC$1,MONTH(EDATE($G16,6)),DAY(EDATE($G16,6))),0))),
           IF($G16&lt;=IF(DATE(CC$1,MONTH(基本情報!$C$4),DAY(基本情報!$C$4))
                           &lt;DATE(CC$1,MONTH(基本情報!$C$7),DAY(基本情報!$C$7)),
                             IF(AND(DATE(CC$1,MONTH(基本情報!$C$4),DAY(基本情報!$C$4))&lt;=DATE(CC$1,MONTH($G16),DAY($G16)),
                                   DATE(CC$1,MONTH($G16),DAY($G16))&lt;DATE(CC$1,MONTH(基本情報!$C$7),DAY(基本情報!$C$7)))=TRUE,
                                 DATE(CC$1,MONTH(基本情報!$C$7),DAY(基本情報!$C$7)),
                                 IF($G16&gt;DATE(CC$1,MONTH(基本情報!$C$4),DAY(基本情報!$C$4)),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IF(AND(DATE(CC$1,MONTH(基本情報!$C$7),DAY(基本情報!$C$7))&lt;=DATE(CC$1,MONTH($G16),DAY($G16)),
                                    DATE(CC$1,MONTH($G16),DAY($G16))&lt;DATE(CC$1,MONTH(基本情報!$C$4),DAY(基本情報!$C$4)))=TRUE,
                                 DATE(CC$1,MONTH(基本情報!$C$4),DAY(基本情報!$C$4)),
                                 IF($G16&gt;DATE(CC$1,MONTH(基本情報!$C$7),DAY(基本情報!$C$7)),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IF(AND(DATE(CC$1,MONTH(基本情報!$C$4),DAY(基本情報!$C$4))&lt;=DATE(CC$1,MONTH($G16),DAY($G16)),
                      DATE(CC$1,MONTH($G16),DAY($G16))&lt;DATE(CC$1,MONTH(基本情報!$C$7),DAY(基本情報!$C$7)))=TRUE,
                   DATE(CC$1,MONTH(基本情報!$C$7),DAY(基本情報!$C$7)),
                   IF($G16&gt;DATE(CC$1,MONTH(基本情報!$C$4),DAY(基本情報!$C$4)),
                       0,
                       DATE(CC$1,MONTH(基本情報!$C$4),DAY(基本情報!$C$4)))),
               IF(AND(DATE(CC$1,MONTH(基本情報!$C$7),DAY(基本情報!$C$7))&lt;=DATE(CC$1,MONTH($G16),DAY($G16)),
                      DATE(CC$1,MONTH($G16),DAY($G16))&lt;DATE(CC$1,MONTH(基本情報!$C$4),DAY(基本情報!$C$4)))=TRUE,
                   DATE(CC$1,MONTH(基本情報!$C$4),DAY(基本情報!$C$4)),
                   IF($G16&gt;DATE(CC$1,MONTH(基本情報!$C$7),DAY(基本情報!$C$7)),
                       0,
                       DATE(CC$1,MONTH(基本情報!$C$7),DAY(基本情報!$C$7))))),
           0)))</f>
        <v>45120</v>
      </c>
      <c r="CE16" s="57">
        <f>IF(AND(OR($V16=4,$V16=5),CD16=EDATE($G16,6)),
       IF(DATE(CC$1,MONTH(基本情報!$C$4),DAY(基本情報!$C$4))&gt;EDATE($G16,6),
           DATE(CC$1,MONTH(基本情報!$C$4),DAY(基本情報!$C$4)),
           0),
       IF(AND(基本情報!$C$3="一斉",基本情報!$C$7="-",
              CD16=EDATE($G16,6),
              DATE(CC$1,MONTH(基本情報!$C$4),DAY(基本情報!$C$4))&gt;EDATE($G16,6)),
           DATE(CC$1,MONTH(基本情報!$C$4),DAY(基本情報!$C$4)),
           0))</f>
        <v>0</v>
      </c>
      <c r="CG16" s="19">
        <v>0</v>
      </c>
      <c r="CH16" s="57">
        <f>IF(基本情報!$C$3="法定",
       IF($V16=3,
           IF($G16&lt;=DATE(CG$1,MONTH($G16),DAY($G16)),DATE(CG$1,MONTH($G16),DAY($G16)),0),
           IF($G16&lt;=DATE(CG$1,MONTH(EDATE($G16,6)),DAY(EDATE($G16,6))),DATE(CG$1,MONTH(EDATE($G16,6)),DAY(EDATE($G16,6))),0)),
       IF(基本情報!$C$7="-",
           IF(DATE(CG$1,MONTH(EDATE($G16,6)),DAY(EDATE($G16,6)))=EDATE($G16,6),
               IF(AND(CG$1=YEAR(EDATE($G16,6)),IF(基本情報!$C$12="末",FALSE,DATE(CG$1,MONTH(EDATE($G16,6)),DAY(EDATE($G16,6)))&gt;DATE(CG$1,12,基本情報!$C$12))),
                   0,
                   DATE(CG$1,MONTH(EDATE($G16,6)),DAY(EDATE($G16,6)))),
               IF(EDATE($G16,6)&lt;DATE(CG$1,MONTH(基本情報!$C$4),DAY(基本情報!$C$4)),
                   IF(AND(CG$1-1=YEAR(EDATE($G16,6)),IF(基本情報!$C$12="末",FALSE,DATE(CG$1-1,MONTH(EDATE($G16,6)),DAY(EDATE($G16,6)))&gt;DATE(CG$1-1,12,基本情報!$C$12))),
                       DATE(CG$1-1,MONTH(EDATE($G16,6)),DAY(EDATE($G16,6))),
                       DATE(CG$1,MONTH(基本情報!$C$4),DAY(基本情報!$C$4))),
                   IF($G16&lt;=DATE(CG$1,MONTH(EDATE($G16,6)),DAY(EDATE($G16,6))),DATE(CG$1,MONTH(EDATE($G16,6)),DAY(EDATE($G16,6))),0))),
           IF($G16&lt;=IF(DATE(CG$1,MONTH(基本情報!$C$4),DAY(基本情報!$C$4))
                           &lt;DATE(CG$1,MONTH(基本情報!$C$7),DAY(基本情報!$C$7)),
                             IF(AND(DATE(CG$1,MONTH(基本情報!$C$4),DAY(基本情報!$C$4))&lt;=DATE(CG$1,MONTH($G16),DAY($G16)),
                                   DATE(CG$1,MONTH($G16),DAY($G16))&lt;DATE(CG$1,MONTH(基本情報!$C$7),DAY(基本情報!$C$7)))=TRUE,
                                 DATE(CG$1,MONTH(基本情報!$C$7),DAY(基本情報!$C$7)),
                                 IF($G16&gt;DATE(CG$1,MONTH(基本情報!$C$4),DAY(基本情報!$C$4)),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IF(AND(DATE(CG$1,MONTH(基本情報!$C$7),DAY(基本情報!$C$7))&lt;=DATE(CG$1,MONTH($G16),DAY($G16)),
                                    DATE(CG$1,MONTH($G16),DAY($G16))&lt;DATE(CG$1,MONTH(基本情報!$C$4),DAY(基本情報!$C$4)))=TRUE,
                                 DATE(CG$1,MONTH(基本情報!$C$4),DAY(基本情報!$C$4)),
                                 IF($G16&gt;DATE(CG$1,MONTH(基本情報!$C$7),DAY(基本情報!$C$7)),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IF(AND(DATE(CG$1,MONTH(基本情報!$C$4),DAY(基本情報!$C$4))&lt;=DATE(CG$1,MONTH($G16),DAY($G16)),
                      DATE(CG$1,MONTH($G16),DAY($G16))&lt;DATE(CG$1,MONTH(基本情報!$C$7),DAY(基本情報!$C$7)))=TRUE,
                   DATE(CG$1,MONTH(基本情報!$C$7),DAY(基本情報!$C$7)),
                   IF($G16&gt;DATE(CG$1,MONTH(基本情報!$C$4),DAY(基本情報!$C$4)),
                       0,
                       DATE(CG$1,MONTH(基本情報!$C$4),DAY(基本情報!$C$4)))),
               IF(AND(DATE(CG$1,MONTH(基本情報!$C$7),DAY(基本情報!$C$7))&lt;=DATE(CG$1,MONTH($G16),DAY($G16)),
                      DATE(CG$1,MONTH($G16),DAY($G16))&lt;DATE(CG$1,MONTH(基本情報!$C$4),DAY(基本情報!$C$4)))=TRUE,
                   DATE(CG$1,MONTH(基本情報!$C$4),DAY(基本情報!$C$4)),
                   IF($G16&gt;DATE(CG$1,MONTH(基本情報!$C$7),DAY(基本情報!$C$7)),
                       0,
                       DATE(CG$1,MONTH(基本情報!$C$7),DAY(基本情報!$C$7))))),
           0)))</f>
        <v>45486</v>
      </c>
      <c r="CI16" s="57">
        <f>IF(AND(OR($V16=4,$V16=5),CH16=EDATE($G16,6)),
       IF(DATE(CG$1,MONTH(基本情報!$C$4),DAY(基本情報!$C$4))&gt;EDATE($G16,6),
           DATE(CG$1,MONTH(基本情報!$C$4),DAY(基本情報!$C$4)),
           0),
       IF(AND(基本情報!$C$3="一斉",基本情報!$C$7="-",
              CH16=EDATE($G16,6),
              DATE(CG$1,MONTH(基本情報!$C$4),DAY(基本情報!$C$4))&gt;EDATE($G16,6)),
           DATE(CG$1,MONTH(基本情報!$C$4),DAY(基本情報!$C$4)),
           0))</f>
        <v>0</v>
      </c>
      <c r="CK16" s="19">
        <v>0</v>
      </c>
      <c r="CL16" s="57">
        <f>IF(基本情報!$C$3="法定",
       IF($V16=3,
           IF($G16&lt;=DATE(CK$1,MONTH($G16),DAY($G16)),DATE(CK$1,MONTH($G16),DAY($G16)),0),
           IF($G16&lt;=DATE(CK$1,MONTH(EDATE($G16,6)),DAY(EDATE($G16,6))),DATE(CK$1,MONTH(EDATE($G16,6)),DAY(EDATE($G16,6))),0)),
       IF(基本情報!$C$7="-",
           IF(DATE(CK$1,MONTH(EDATE($G16,6)),DAY(EDATE($G16,6)))=EDATE($G16,6),
               IF(AND(CK$1=YEAR(EDATE($G16,6)),IF(基本情報!$C$12="末",FALSE,DATE(CK$1,MONTH(EDATE($G16,6)),DAY(EDATE($G16,6)))&gt;DATE(CK$1,12,基本情報!$C$12))),
                   0,
                   DATE(CK$1,MONTH(EDATE($G16,6)),DAY(EDATE($G16,6)))),
               IF(EDATE($G16,6)&lt;DATE(CK$1,MONTH(基本情報!$C$4),DAY(基本情報!$C$4)),
                   IF(AND(CK$1-1=YEAR(EDATE($G16,6)),IF(基本情報!$C$12="末",FALSE,DATE(CK$1-1,MONTH(EDATE($G16,6)),DAY(EDATE($G16,6)))&gt;DATE(CK$1-1,12,基本情報!$C$12))),
                       DATE(CK$1-1,MONTH(EDATE($G16,6)),DAY(EDATE($G16,6))),
                       DATE(CK$1,MONTH(基本情報!$C$4),DAY(基本情報!$C$4))),
                   IF($G16&lt;=DATE(CK$1,MONTH(EDATE($G16,6)),DAY(EDATE($G16,6))),DATE(CK$1,MONTH(EDATE($G16,6)),DAY(EDATE($G16,6))),0))),
           IF($G16&lt;=IF(DATE(CK$1,MONTH(基本情報!$C$4),DAY(基本情報!$C$4))
                           &lt;DATE(CK$1,MONTH(基本情報!$C$7),DAY(基本情報!$C$7)),
                             IF(AND(DATE(CK$1,MONTH(基本情報!$C$4),DAY(基本情報!$C$4))&lt;=DATE(CK$1,MONTH($G16),DAY($G16)),
                                   DATE(CK$1,MONTH($G16),DAY($G16))&lt;DATE(CK$1,MONTH(基本情報!$C$7),DAY(基本情報!$C$7)))=TRUE,
                                 DATE(CK$1,MONTH(基本情報!$C$7),DAY(基本情報!$C$7)),
                                 IF($G16&gt;DATE(CK$1,MONTH(基本情報!$C$4),DAY(基本情報!$C$4)),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IF(AND(DATE(CK$1,MONTH(基本情報!$C$7),DAY(基本情報!$C$7))&lt;=DATE(CK$1,MONTH($G16),DAY($G16)),
                                    DATE(CK$1,MONTH($G16),DAY($G16))&lt;DATE(CK$1,MONTH(基本情報!$C$4),DAY(基本情報!$C$4)))=TRUE,
                                 DATE(CK$1,MONTH(基本情報!$C$4),DAY(基本情報!$C$4)),
                                 IF($G16&gt;DATE(CK$1,MONTH(基本情報!$C$7),DAY(基本情報!$C$7)),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IF(AND(DATE(CK$1,MONTH(基本情報!$C$4),DAY(基本情報!$C$4))&lt;=DATE(CK$1,MONTH($G16),DAY($G16)),
                      DATE(CK$1,MONTH($G16),DAY($G16))&lt;DATE(CK$1,MONTH(基本情報!$C$7),DAY(基本情報!$C$7)))=TRUE,
                   DATE(CK$1,MONTH(基本情報!$C$7),DAY(基本情報!$C$7)),
                   IF($G16&gt;DATE(CK$1,MONTH(基本情報!$C$4),DAY(基本情報!$C$4)),
                       0,
                       DATE(CK$1,MONTH(基本情報!$C$4),DAY(基本情報!$C$4)))),
               IF(AND(DATE(CK$1,MONTH(基本情報!$C$7),DAY(基本情報!$C$7))&lt;=DATE(CK$1,MONTH($G16),DAY($G16)),
                      DATE(CK$1,MONTH($G16),DAY($G16))&lt;DATE(CK$1,MONTH(基本情報!$C$4),DAY(基本情報!$C$4)))=TRUE,
                   DATE(CK$1,MONTH(基本情報!$C$4),DAY(基本情報!$C$4)),
                   IF($G16&gt;DATE(CK$1,MONTH(基本情報!$C$7),DAY(基本情報!$C$7)),
                       0,
                       DATE(CK$1,MONTH(基本情報!$C$7),DAY(基本情報!$C$7))))),
           0)))</f>
        <v>45851</v>
      </c>
      <c r="CM16" s="57">
        <f>IF(AND(OR($V16=4,$V16=5),CL16=EDATE($G16,6)),
       IF(DATE(CK$1,MONTH(基本情報!$C$4),DAY(基本情報!$C$4))&gt;EDATE($G16,6),
           DATE(CK$1,MONTH(基本情報!$C$4),DAY(基本情報!$C$4)),
           0),
       IF(AND(基本情報!$C$3="一斉",基本情報!$C$7="-",
              CL16=EDATE($G16,6),
              DATE(CK$1,MONTH(基本情報!$C$4),DAY(基本情報!$C$4))&gt;EDATE($G16,6)),
           DATE(CK$1,MONTH(基本情報!$C$4),DAY(基本情報!$C$4)),
           0))</f>
        <v>0</v>
      </c>
    </row>
    <row r="17" spans="1:91">
      <c r="A17" s="19">
        <v>33</v>
      </c>
      <c r="B17" s="19">
        <v>19</v>
      </c>
      <c r="C17" s="19" t="s">
        <v>195</v>
      </c>
      <c r="F17" s="19">
        <v>3</v>
      </c>
      <c r="G17" s="57">
        <v>45159</v>
      </c>
      <c r="H17" s="1">
        <v>0</v>
      </c>
      <c r="I17" s="56">
        <f>IF($J17&lt;$G17,
      0,
      IF(基本情報!$C$3="法定",
          IF($H17&gt;=10,
              DATEDIF($G17,$J17,"m")/12+0.5,
              DATEDIF($G17,$J17,"m")/12),
          IF(AND(基本情報!$C$7&lt;&gt;"-",基本情報!$C$7&gt;0)=TRUE,
              DATEDIF($G17,$J17,"m")/12+0.5,
              IF(DATE(YEAR($G17),MONTH($G17)+6,DAY($G17))
                &gt;=DATE(有給管理簿!$E$10,MONTH(基本情報!$C$4),DAY(基本情報!$C$4)),
                  DATEDIF($G17,$J17,"m")/12
                    +IF(DATE(YEAR($G17),MONTH($G17)+6,DAY($G17))&lt;DATE(有給管理簿!$E$10,MONTH(基本情報!$C$4),DAY(基本情報!$C$4)),1.5,0.5),
                  DATEDIF($G17,$J17,"m")/12
                    +IF(DATE(YEAR($G17),MONTH($G17)+6,DAY($G17))
                      =DATE(YEAR(DATE(YEAR($G17),MONTH($G17)+6,DAY($G17))),MONTH(基本情報!$C$4),DAY(基本情報!$C$4)),0,1)))))</f>
        <v>2.5</v>
      </c>
      <c r="J17" s="57">
        <f>IF(OR(有給管理簿!$E$10
         &gt;=YEAR(DATE(YEAR($G17),MONTH($G17)+6,DAY($G17)))
           -IF(AND(OR($V17=6,$V17=7),YEAR($G17)&lt;YEAR(DATE(YEAR($G17),MONTH($G17)+6,DAY($G17)))),1,0),
         AND(基本情報!$C$3="法定",$H17&gt;=10,有給管理簿!$E$10&gt;=YEAR($G17))),
       IF(基本情報!$C$3="法定",
           IF(AND(($F17&gt;0)=FALSE,$H17&gt;=10),
               DATE(有給管理簿!$E$10,MONTH($G17),DAY($G17)),
               IF(MONTH($G17)&gt;6,
                   DATE(有給管理簿!$E$10-1,MONTH($G17)+6,DAY($G17)),
                   DATE(有給管理簿!$E$10,MONTH($G17)+6,DAY($G17)))),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IF(AND(DATE(有給管理簿!$E$10,MONTH(基本情報!$C$4),DAY(基本情報!$C$4))&lt;=DATE(有給管理簿!$E$10,MONTH($G17),DAY($G17)),
                                     DATE(有給管理簿!$E$10,MONTH($G17),DAY($G17))&lt;DATE(有給管理簿!$E$10,MONTH(基本情報!$C$7),DAY(基本情報!$C$7)))
                                       =TRUE,
                           DATE(有給管理簿!$E$10,MONTH(基本情報!$C$7),DAY(基本情報!$C$7)),
                           IF($G17&gt;DATE(有給管理簿!$E$10,MONTH(基本情報!$C$4),DAY(基本情報!$C$4)),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IF(AND(DATE(有給管理簿!$E$10,MONTH(基本情報!$C$7),DAY(基本情報!$C$7))&lt;=DATE(有給管理簿!$E$10,MONTH($G17),DAY($G17)),
                                     DATE(有給管理簿!$E$10,MONTH($G17),DAY($G17))&lt;DATE(有給管理簿!$E$10,MONTH(基本情報!$C$4),DAY(基本情報!$C$4)))
                                       =TRUE,
                           DATE(有給管理簿!$E$10,MONTH(基本情報!$C$4),DAY(基本情報!$C$4)),
                           IF($G17&gt;DATE(有給管理簿!$E$10,MONTH(基本情報!$C$7),DAY(基本情報!$C$7)),
                               0,
                               DATE(有給管理簿!$E$10,MONTH(基本情報!$C$7),DAY(基本情報!$C$7))))),
                   IF(OR(YEAR(DATE(YEAR($G17),MONTH($G17)+6,DAY($G17)))&gt;有給管理簿!$E$10,
                            AND(YEAR(DATE(YEAR($G17),MONTH($G17)+6,DAY($G17)))=有給管理簿!$E$10,
                                     MONTH(DATE(YEAR($G17),MONTH($G17)+6,DAY($G17)))&gt;=有給管理簿!$F$10))=TRUE,
                       DATE(YEAR($G17),MONTH($G17)+6,DAY($G17)),
                       IF(DATE(有給管理簿!$E$10,MONTH(基本情報!$C$4),DAY(基本情報!$C$4))&gt;DATE(YEAR($G17),MONTH($G17)+6,DAY($G17)),
                           DATE(有給管理簿!$E$10,MONTH(基本情報!$C$4),DAY(基本情報!$C$4)),
                           DATE(YEAR($G17),MONTH($G17)+6,DAY($G17)))))),
       0)</f>
        <v>46074</v>
      </c>
      <c r="K17" s="19">
        <f>IF($J17=0,
       "-",
       IF(基本情報!$C$12="末",
           MONTH($J17),
           IF(DAY($J17)&lt;=基本情報!$C$12,
               MONTH($J17),
               IF(MONTH($J17)+1=13,1,MONTH($J17)+1))))</f>
        <v>2</v>
      </c>
      <c r="L17" s="19">
        <f>HLOOKUP(IF(AND(OR(基本情報!$C$3="法定", AND(基本情報!$C$3="一斉",EDATE($G17,6)=$J17)),$K17&lt;MONTH($J17)),$I17-1,$I17),
     付与日数一覧!$O$3:$W$8,2+$F17,1)
  +IF(基本情報!$C$3="一斉",
    IF(AND(基本情報!$C$7&lt;&gt;"-",基本情報!$C$7&gt;0)=FALSE,
        IF(OR(有給管理簿!$E$10=YEAR(DATE(YEAR($G17),MONTH($G17)+6,DAY($G17))),
               IF(基本情報!$C$12="末",
                   FALSE,
                   有給管理簿!$E$10=IF(DATE(YEAR($G17),MONTH($G17)+6,DAY($G17))&gt;DATE(YEAR(DATE(YEAR($G17),MONTH($G17)+6,DAY($G17))),12,基本情報!$C$12),
                                                        YEAR(DATE(YEAR($G17),MONTH($G17)+6,DAY($G17)))+1,
                                                        YEAR(DATE(YEAR($G17),MONTH($G17)+6,DAY($G17)))))),
            IF(DATE(有給管理簿!$E$10,MONTH(基本情報!$C$4),DAY(基本情報!$C$4))&gt;DATE(YEAR($G17),MONTH($G17)+6,DAY($G17)),
                HLOOKUP(0.5,付与日数一覧!$O$3:$W$8,2+$F17,1),
                0),
            0),
        0),
    0)</f>
        <v>6</v>
      </c>
      <c r="M17" s="19" t="e">
        <f>IF(有給管理簿!$F$10
     &lt;IF(基本情報!$C$12="末",MONTH($Z17),IF(DAY($Z17)&lt;=基本情報!$C$12,MONTH($Z17),IF(MONTH($Z17)+1=13,1,MONTH($Z17)+1))),
       IF(有給管理簿!$E$10-1&lt;有給管理簿!$AH$1,
           0,
           IF(AND(基本情報!$C$3="一斉",基本情報!$C$7="-"),
               IF(OR(AND(YEAR(EDATE($G17,6))=YEAR($J17),$J17=DATE(YEAR(EDATE($G17,6)),MONTH(基本情報!$C$4),DAY(基本情報!$C$4))),
                     AND(基本情報!$C$12&lt;&gt;"末",MONTH(EDATE($G17,6))=12,DAY(EDATE($G17,6))&gt;基本情報!$C$12,有給管理簿!$E$10=YEAR(EDATE($G17,6))+1)),
                   INDEX($AQ$1:$BN17,ROW(),MATCH(有給管理簿!$E$10,$AQ$1:$BN$1,0)+3),
                   INDEX($AQ$1:$BN17,ROW(),MATCH(有給管理簿!$E$10-1,$AQ$1:$BN$1,0)+3)),
               INDEX($AQ$1:$BN17,ROW(),MATCH(有給管理簿!$E$10-1,$AQ$1:$BN$1,0)+3))),
           IF(有給管理簿!$E$10&lt;有給管理簿!$AH$1,
               0,
               INDEX($AQ$1:$BN17,ROW(),MATCH(有給管理簿!$E$10,$AQ$1:$BN$1,0)+3)))</f>
        <v>#N/A</v>
      </c>
      <c r="N17" s="19" t="e">
        <f>IF(有給管理簿!$F$10&lt;IF(基本情報!$C$12="末",MONTH($Z17),IF(DAY($Z17)&lt;=基本情報!$C$12,MONTH($Z17),IF(MONTH($Z17)+1=13,1,MONTH($Z17)+1))),
    IF(有給管理簿!$E$10-1&lt;有給管理簿!$AH$1,
      0,
      INDEX($AQ$1:$BN17,ROW(),MATCH(有給管理簿!$E$10-1,$AQ$1:$BN$1,0)+1)),
    INDEX($AQ$1:$BN17,ROW(),MATCH(有給管理簿!$E$10,$AQ$1:$BN$1,0)+1))</f>
        <v>#N/A</v>
      </c>
      <c r="O17" s="19" t="e">
        <f ca="1">IF(AND($AI17&lt;&gt;"-",$AI17&gt;0,EOMONTH(DATE(有給管理簿!$E$10,有給管理簿!$F$10,1),0)&lt;$AI17),
       IF(EOMONTH(DATE(有給管理簿!$E$10,有給管理簿!$F$10,1),0)&lt;$G17,0,$AJ17),
       IF($G17&gt;EOMONTH(DATE(有給管理簿!$E$10,有給管理簿!$F$10,1),0),
           0,
           IF(AND($AI17&lt;&gt;"-",$AI17&gt;0,
                  OR(AND($AA17&lt;=$AI17,$AI17&lt;=$AB17,$AI17&lt;=EOMONTH(DATE(有給管理簿!$E$10,有給管理簿!$F$10,1),0)),
                    AND($AA17=0,$AM17&gt;=EOMONTH(DATE(有給管理簿!$E$10,有給管理簿!$F$10,1),0)),
                    AND(OR($V17=4,$V17=5),EDATE($G17,6)&gt;DATE(YEAR(EDATE($G17,6)),MONTH(基本情報!$C$4),DAY(基本情報!$C$4)),
                    AND($AE17=1,DATE(YEAR(EDATE($G17,6))+2,MONTH(基本情報!$C$4),DAY(基本情報!$C$4))&gt;DATE(有給管理簿!$E$10,有給管理簿!$F$10,1))),
                    AND(OR($V17=4,$V17=5),$AF17=1,EDATE($G17,6)&lt;DATE(YEAR(EDATE($G17,6)),MONTH(基本情報!$C$4),DAY(基本情報!$C$4)),
                      DATE(YEAR(EDATE($G17,6))+2,MONTH(基本情報!$C$4),DAY(基本情報!$C$4))&gt;DATE(有給管理簿!$E$10,有給管理簿!$F$10,1))))=TRUE,
               $AJ17-$AO17
                 +IF(AND(OR($V17=4,$V17=5),
                          EDATE($G17,6)&lt;=$AI17,
                          $AI17&lt;IF(DATE(YEAR($G17),MONTH($G17)+6,DAY($G17))
                                       &gt;=DATE(YEAR(EDATE($G17,6)),MONTH(基本情報!$C$4),DAY(基本情報!$C$4)),
                                         DATE(YEAR(EDATE($G17,6))+1,MONTH(基本情報!$C$4),DAY(基本情報!$C$4)),
                                         DATE(YEAR(EDATE($G17,6)),MONTH(基本情報!$C$4),DAY(基本情報!$C$4)))),
                     IF(IF(DATE(YEAR($G17),MONTH($G17)+6,DAY($G17))
                            &gt;=DATE(YEAR(EDATE($G17,6)),MONTH(基本情報!$C$4),DAY(基本情報!$C$4)),
                              DATE(YEAR(EDATE($G17,6))+1,MONTH(基本情報!$C$4),DAY(基本情報!$C$4)),
                              DATE(YEAR(EDATE($G17,6)),MONTH(基本情報!$C$4),DAY(基本情報!$C$4)))
                       &lt;=EOMONTH(DATE(有給管理簿!$E$10,有給管理簿!$F$10,1),0),HLOOKUP(1.5,付与日数一覧!$O$3:$W$8,2+$F17,1),0),
                     0)
                     -IF(OR(AND(OR($V17=4,$V17=5),EDATE($G17,6)&lt;DATE(YEAR(EDATE($G17,6)),MONTH(基本情報!$C$4),DAY(基本情報!$C$4)),$AI17&lt;DATE(YEAR(EDATE($G17,6)),MONTH(基本情報!$C$4),DAY(基本情報!$C$4)),
                                  OR(AND(OR($AF17=2,$AF17=3,$AF17=4),DATE(YEAR(EDATE($G17,6)),MONTH(基本情報!$C$4),DAY(基本情報!$C$4))&lt;=DATE(有給管理簿!$E$10,有給管理簿!$F$10,1)),
                                    AND(OR($AE17=2,$AE17=3,$AE17=4),DATE(YEAR(EDATE($G17,6))+1,MONTH(基本情報!$C$4),DAY(基本情報!$C$4))&gt;DATE(有給管理簿!$E$10,有給管理簿!$F$10,1)))),
                             AND(OR($V17=4,$V17=5),EDATE($G17,6)&gt;DATE(YEAR(EDATE($G17,6)),MONTH(基本情報!$C$4),DAY(基本情報!$C$4)),$AI17&lt;DATE(YEAR(EDATE($G17,6))+1,MONTH(基本情報!$C$4),DAY(基本情報!$C$4)),
                               OR(AND($AF17=1,DATE(YEAR(EDATE($G17,6))+1,MONTH(基本情報!$C$4),DAY(基本情報!$C$4))&lt;=DATE(有給管理簿!$E$10,有給管理簿!$F$10,1)),
                                 AND($AE17=1,DATE(YEAR(EDATE($G17,6))+2,MONTH(基本情報!$C$4),DAY(基本情報!$C$4))&gt;DATE(有給管理簿!$E$10,有給管理簿!$F$10,1),有給管理簿!$E$10&lt;&gt;YEAR(EDATE($G17,6))+1)))),
                           HLOOKUP(1.5,付与日数一覧!$O$3:$W$8,2+$F17,1),
                           0),
               IF(OR(AND($J17=0,$H17&gt;0),
                      AND(IF(OR($V17=6,$V17=7),IF($G17&lt;DATE(YEAR($G17),MONTH($J17),DAY($J17)),
                                                                            DATE(YEAR($G17),MONTH($J17),DAY($J17)),
                                                                            DATE(YEAR($G17)+1,MONTH($J17),DAY($J17)))
                                                                              &gt;EOMONTH(DATE(有給管理簿!$E$10,有給管理簿!$F$10,1),0),FALSE)),
                       AND($V17&lt;&gt;3,$V17&lt;&gt;6,$V17&lt;&gt;7,EDATE($G17,6)
                                                                                   &gt;EOMONTH(DATE(有給管理簿!$E$10,IF(AND(基本情報!$C$3="法定",MONTH($J17)&lt;$K17),
                                                                                                                                                     有給管理簿!$F$10-1,有給管理簿!$F$10),1),0)))=TRUE,
                      $H17
                        -IF(ISERROR(MATCH($A17,有給管理簿!$A:$A,0))=TRUE,
                            0,
                            SUMIFS(INDIRECT("有給管理簿!R" &amp; MATCH($A17,有給管理簿!$A:$A,0) &amp; "C35:R" &amp; MATCH($A17,有給管理簿!$A:$A,0) &amp; "C2239",0),
                                有給管理簿!$AI$11:$CHC$11,"&gt;="&amp;$G17,
                                有給管理簿!$AI$11:$CHC$11,"&lt;="&amp;EOMONTH(DATE(有給管理簿!$E$10,有給管理簿!$F$10,1),0))),
                      IF(AND(IF(AND(基本情報!$C$3="一斉",基本情報!$C$7="-",MONTH(EDATE($G17,6))=12,DAY($G17)&gt;基本情報!$C$12,有給管理簿!$E$10&lt;YEAR(EDATE($G17,6))+2),
                                        DATE(有給管理簿!$E$10,MONTH(基本情報!$C$4),DAY(基本情報!$C$4)),
                                        $J17)
                                      &gt;EOMONTH(DATE(有給管理簿!$E$10,IF(AND(基本情報!$C$3="法定",MONTH($J17)&lt;$K17),有給管理簿!$F$10-1,有給管理簿!$F$10),1),0),
                               OR($V17=3,
                                 AND(AND(AND(基本情報!$C$3="一斉",基本情報!$C$7="-")=FALSE,EDATE($G17,6)&lt;$J17,$J17&lt;=EDATE($G17,12))=FALSE,
                                   YEAR($J17)&gt;YEAR(DATE(YEAR($G17),MONTH($G17)+6,DAY($G17)))
                                                         +IF(IF(基本情報!$C$12="末",FALSE,DATE(YEAR(EDATE($G17,6)),MONTH(EDATE($G17,6)),DAY(EDATE($G17,6)))&gt;DATE(YEAR(EDATE($G17,6)),12,基本情報!$C$12)),1,0)
                                                         -IF(AND(OR($V17=6,$V17=7),YEAR($G17)&lt;YEAR(EDATE($G17,6))),1,0))),
                               AND(OR(基本情報!$C$3="法定", AND(基本情報!$C$3="一斉",EDATE($G17,6)=$J17)),$K17&lt;MONTH($J17))=FALSE),
                          IF(ISERROR(MATCH(有給管理簿!$E$10-1,$AQ$1:$BN$1,0))=TRUE,
                              0,
                              INDEX($AQ$1:$BN17,ROW(),MATCH(有給管理簿!$E$10-1,$AQ$1:$BN$1,0))
                                -IF(AND(基本情報!$C$3="一斉",基本情報!$C$7="-",$J17&lt;DATE(YEAR($J17),MONTH(基本情報!$C$4),DAY(基本情報!$C$4)),AND($AF17&lt;&gt;2,$AF17&lt;&gt;3,$AF17&lt;&gt;4)),
                                    HLOOKUP($I17,付与日数一覧!$O$3:$W$8,2+$F17,1),
                                    0)
                                +IF(AND($Y17&lt;&gt;"-",$Y17&lt;&gt;5,MONTH(基本情報!$C$4)&gt;MONTH(EDATE($G17,6)))=TRUE,
                                    0,
                                    INDEX($AQ$1:$BN17,ROW(),MATCH(有給管理簿!$E$10-1,$AQ$1:$BN$1,0)+1))
                                -$S17),
                          IF(AND(OR($AF17=2,$AE17=2),IF(EDATE($G17,6)&lt;DATE(YEAR(EDATE($G17,6)),MONTH(基本情報!$C$4),DAY(基本情報!$C$4)),
                                                      EOMONTH(DATE(YEAR(EDATE($G17,6)),MONTH(基本情報!$C$4),DAY(基本情報!$C$4)),-1),
                                                      EOMONTH(DATE(YEAR(EDATE($G17,6))+1,MONTH(基本情報!$C$4),DAY(基本情報!$C$4)),-1))
                                                        &gt;DATE(有給管理簿!$E$10,有給管理簿!$F$10,1)),0,INDEX($AQ$1:$BN17,ROW(),MATCH(有給管理簿!$E$10,$AQ$1:$BN$1,0)))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&lt;DATE(YEAR($J17),MONTH(基本情報!$C$4),DAY(基本情報!$C$4)),
                                  AND($AF17&lt;&gt;2,$AF17&lt;&gt;3,$AF17&lt;&gt;4,$AE17&lt;&gt;2,$AE17&lt;&gt;3,$AE17&lt;&gt;4)),
                                HLOOKUP($I17,付与日数一覧!$O$3:$W$8,2+$F17,1),
                                0)
                            +IF(AND($Y17&lt;&gt;"-",$Y17&lt;&gt;5,
                                     EDATE($G17,6)&lt;EOMONTH(DATE(有給管理簿!$E$10,有給管理簿!$F$10,1),0),
                                     AND(基本情報!$C$3="一斉",基本情報!$C$7="-",
                                       DATE(YEAR($G17),MONTH($G17)+6,DAY($G17))
                                         =DATE(YEAR(EDATE($G17,6)),MONTH(基本情報!$C$4),DAY(基本情報!$C$4))))=TRUE,
                                0,
                                INDEX($AQ$1:$BN17,ROW(),MATCH(有給管理簿!$E$10,$AQ$1:$BN$1,0)+1))
                            -$S17)))))</f>
        <v>#N/A</v>
      </c>
      <c r="P17" s="57" t="e">
        <f>IF($AF17 = 4,
       0,
       IF($AF17 = 3,
           DATE(YEAR($G17),MONTH($G17)+6,DAY($G17)),
           IF($AF17 = 2,
               DATE(YEAR(DATE(YEAR($G17)+IF(IF(基本情報!$C$12="末",FALSE,DATE(YEAR(EDATE($G17,6)),MONTH(EDATE($G17,6)),DAY(EDATE($G17,6)))&gt;DATE(YEAR(EDATE($G17,6)),12,基本情報!$C$12)),1,0),
                 MONTH($G17)+6,DAY($G17))),MONTH(基本情報!$C$4),DAY(基本情報!$C$4)),
               IF($AF17 = 1,
                   0,
                   $J17))))</f>
        <v>#N/A</v>
      </c>
      <c r="Q17" s="50" t="e">
        <f>IF($P17=0,
       "-",
       IF(基本情報!$C$12="末",
           MONTH($P17),
           IF(DAY($P17)&lt;=基本情報!$C$12,
               MONTH($P17),
               IF(MONTH($P17)+1=13,1,MONTH($P17)+1))))</f>
        <v>#N/A</v>
      </c>
      <c r="R17" s="50" t="e">
        <f>INDEX($AQ$1:$BN17,ROW(),MATCH(有給管理簿!$E$10,$AQ$1:$BN$1,0))</f>
        <v>#N/A</v>
      </c>
      <c r="S17" s="19" t="e">
        <f ca="1">IF(ISERROR(MATCH($A17,有給管理簿!$A:$A,0))=TRUE,
       0,
       SUMIFS(INDIRECT("有給管理簿!R" &amp; MATCH($A17,有給管理簿!$A:$A,0) &amp; "C35:R" &amp; MATCH($A17,有給管理簿!$A:$A,0) &amp; "C2239",0),
           有給管理簿!$AI$11:$CHC$11,"&gt;="&amp;IF(AND($AA17=0,EOMONTH(DATE(有給管理簿!$E$10,有給管理簿!$F$10,1),0)&gt;$J17),$J17,$AA17),
           有給管理簿!$AI$11:$CHC$11,"&lt;="&amp;EOMONTH(DATE(有給管理簿!$E$10,有給管理簿!$F$10,1),0))
         -IF(AND(基本情報!$C$3="一斉",基本情報!$C$7="-",$AA17&lt;=$AI17,
                 EDATE($G17,6)&gt;DATE(YEAR(EDATE($G17,6)),MONTH(基本情報!$C$4),DAY(基本情報!$C$4)),
                 IF($J17&gt;$AB17,YEAR($J17)-1,YEAR($J17))=YEAR(EDATE($G17,6))+1,
                 EOMONTH(DATE(有給管理簿!$E$10,有給管理簿!$F$10,1),0)&gt;IF($J17&gt;$AB17,DATE(YEAR($J17)-1,MONTH($J17),DAY($J17)),$J17)),
               SUMIFS(INDIRECT("有給管理簿!R" &amp; MATCH($A17,有給管理簿!$A:$A,0) &amp; "C35:R" &amp; MATCH($A17,有給管理簿!$A:$A,0) &amp; "C2239",0),
                   有給管理簿!$AI$11:$CHC$11,"&gt;="&amp;EDATE($G17,6),
                   有給管理簿!$AI$11:$CHC$11,"&lt;="&amp;IF($J17&gt;$AB17,DATE(YEAR($J17)-1,MONTH($J17),DAY($J17)),$J17)-1),
               0))</f>
        <v>#N/A</v>
      </c>
      <c r="T17" s="19">
        <f ca="1">IF(ISERROR(MATCH($A17,有給管理簿!$A:$A,0))=TRUE,
       0,
       SUMIFS(INDIRECT("有給管理簿!R" &amp; MATCH($A17,有給管理簿!$A:$A,0) &amp; "C35:R" &amp; MATCH($A17,有給管理簿!$A:$A,0) &amp; "C2239",0),
           有給管理簿!$AI$11:$CHC$11,"&gt;="&amp;IF(AND($AA17=0,EOMONTH(DATE(有給管理簿!$E$10,有給管理簿!$F$10,1),0)&gt;$J17),$J17,$AA17),
           有給管理簿!$AI$11:$CHC$11,"&lt;="&amp;EOMONTH(DATE(有給管理簿!$E$10,有給管理簿!$F$10,1),0)))</f>
        <v>0</v>
      </c>
      <c r="U17" s="19" t="e">
        <f ca="1">IF(HLOOKUP($I17,付与日数一覧!$O$3:$W$8,2+$F17,1)&lt;IF(基本情報!$C$10=TRUE,
                                                                                        IF($L17&lt;$S17,0,$L17-$S17),
                                                                                        IF(SUM($L17,$N17)&lt;$S17,0,SUM($L17,$N17)-$S17)),
    HLOOKUP($I17,付与日数一覧!$O$3:$W$8,2+$F17,1),
    IF(基本情報!$C$10=TRUE,
      IF($L17&lt;$S17,0,$L17-$S17),
      IF(SUM($L17,$N17)&lt;$S17,0,SUM($L17,$N17)-$S17)))</f>
        <v>#N/A</v>
      </c>
      <c r="V17" s="50">
        <f>IF($F17&gt;0,
       1,
       IF(基本情報!$C$3="法定",
           IF($H17&gt;=10,3,IF(AND(0&lt;$H17,$H17&lt;10)=TRUE,2,1)),
           IF(AND(基本情報!$C$7&lt;&gt;"-",基本情報!$C$7&gt;0)=FALSE,
               IF($H17&gt;0,5,4),
               IF($H17&gt;0,7,6))))</f>
        <v>1</v>
      </c>
      <c r="W17" s="57" t="e">
        <f>IF($AF17 = 4,
       0,
       IF($AF17 = 3,
           IF(EOMONTH(EDATE($G17,6),-1)&gt;DATE(有給管理簿!$E$10,有給管理簿!$F$10,DAY($G17)),
               0,
               EDATE($G17,6)),
           IF($AF17 = 2,
               IF(EOMONTH(DATE(YEAR(EDATE($G17,6)),MONTH(基本情報!$C$4),DAY(基本情報!$C$4)),-1)&gt;DATE(有給管理簿!$E$10,有給管理簿!$F$10,DAY(基本情報!$C$4)),
                   0,
                   DATE(YEAR(EDATE($G17,6))+IF(IF(基本情報!$C$12="末",FALSE,DATE(YEAR(EDATE($G17,6)),MONTH(EDATE($G17,6)),DAY(EDATE($G17,6)))&gt;DATE(YEAR(EDATE($G17,6)),12,基本情報!$C$12)),1,0),
                     MONTH(基本情報!$C$4),DAY(基本情報!$C$4))),
               IF($AF17 = 1,
                   IF(AND($V17&lt;&gt;4,$V17&lt;&gt;5),
                       IF($J17=0,0,IF(EDATE($J17,-12)&lt;=$G17,
                                                 0,
                                                 IF($J17-1&lt;DATE(有給管理簿!$E$10,有給管理簿!$F$10,DAY($J17)),
                                                     0,
                                                     EDATE($J17,-12)))),
                       IF($AE17 = 4,
                           0,
                           IF($AE17 = 3,
                               IF(EOMONTH(EDATE(EDATE($G17,6),12)-1,0)&lt;DATE(有給管理簿!$E$10,有給管理簿!$F$10,DAY($G17)),
                                   0,
                                   EDATE($G17,6)),
                               IF($AE17 = 2,
                                   IF(EOMONTH(EDATE(DATE(YEAR(EDATE($G17,6)),MONTH(基本情報!$C$4),DAY(基本情報!$C$4)),12)-1,0)&gt;DATE(有給管理簿!$E$10,有給管理簿!$F$10,DAY(基本情報!$C$4)),
                                       0,
                                       DATE(YEAR(EDATE($G17,6)),MONTH(基本情報!$C$4),DAY(基本情報!$C$4))),
                                   IF($AE17 = 1,
                                       0,
                                       IF($J17=0,0,IF(EDATE($J17,-12)&lt;=EDATE($G17,6),IF($J17=EDATE($G17,6),0,EDATE($G17,6)),EDATE($J17,-12)))))))),
                   IF($AE17 = 4,
                       IF($J17&gt;DATE(有給管理簿!$E$10,有給管理簿!$F$10,DAY(基本情報!$C$4)),
                           0,
                           $J17),
                       IF($AE17 = 3,
                           IF(EOMONTH(DATE(YEAR($G17)+1,MONTH($G17)+6,DAY($G17)-1),0)&lt;DATE(有給管理簿!$E$10,有給管理簿!$F$10,DAY($G17)),
                               IF($J17&gt;DATE(有給管理簿!$E$10,有給管理簿!$F$10,1),
                                   0,
                                   $J17),
                               EDATE($G17,6)),
                           IF($AE17 = 2,
                               IF($J17-1&lt;DATE(有給管理簿!$E$10,有給管理簿!$F$10,DAY(基本情報!$C$4)),
                                   $J17,
                                   IF($J17=0,0,EDATE($J17,-12))),
                               IF($AE17 = 1,
                                   IF(EOMONTH($J17,-1)&gt;DATE(有給管理簿!$E$10,有給管理簿!$F$10,DAY($J17)),
                                       0,
                                       IF($J17&gt;IF(基本情報!$C$12="末",EOMONTH(DATE(有給管理簿!$E$10,有給管理簿!$F$10,1),0),DATE(有給管理簿!$E$10,有給管理簿!$F$10,基本情報!$C$12)),0,$J17)),
                                   IF(AND(OR($V17=4,$V17=5),
                                         AND(MONTH(EDATE($G17,6))=MONTH(基本情報!$C$4),DAY($G17)=DAY(基本情報!$C$4))=FALSE)=TRUE,
                                       IF(IF(DATE(YEAR(EDATE($G17,6)),MONTH(基本情報!$C$4),DAY(基本情報!$C$4))
                                             &gt;EDATE($G17,6),
                                               DATE(YEAR(EDATE($G17,6))+1,MONTH(基本情報!$C$4),DAY(基本情報!$C$4))-1,
                                               DATE(YEAR(EDATE($G17,6))+2,MONTH(基本情報!$C$4),DAY(基本情報!$C$4))-1)
                                         &gt;DATE(有給管理簿!$E$10,有給管理簿!$F$10,DAY(基本情報!$C$4)),
                                           IF(YEAR(EDATE($G17,6))&lt;=有給管理簿!$E$10,EDATE($G17,6),0),
                                           IF($J17&gt;DATE(有給管理簿!$E$10,有給管理簿!$F$10,DAY($J17)),
                                               IF(DATE(YEAR($J17)-1,MONTH($J17),DAY($J17))&lt;$G17,
                                                   0,
                                                   DATE(YEAR($J17)-1,MONTH($J17),DAY($J17))),
                                               $J17)),
                                       IF($J17&gt;DATE(有給管理簿!$E$10,IF(AND(基本情報!$C$3="法定",OR(MONTH($J17)&lt;$K17,AND(MONTH($J17)=12,$K17=1))),
                                                                                                     有給管理簿!$F$10-1,有給管理簿!$F$10),DAY($J17)),
                                          IF(DATE(YEAR($J17)-1,MONTH($J17),DAY($J17))&lt;$G17,
                                               0,
                                               IF(AND($V17&lt;&gt;3,$V17&lt;&gt;6,$V17&lt;&gt;7,DATE(YEAR($J17)-1,MONTH($J17),DAY($J17))&lt;EDATE($G17,6)),
                                                   EDATE($G17,6),
                                                   DATE(YEAR($J17)-1,MONTH($J17),DAY($J17)))),
                                           $J17))))))))))</f>
        <v>#N/A</v>
      </c>
      <c r="X17" s="57" t="e">
        <f>IF($AF17 = 4,
       0,
       IF($AF17 = 3,
           IF(EOMONTH(EDATE($G17,6),-1)&gt;DATE(有給管理簿!$E$10,有給管理簿!$F$10,DAY($G17)),
               0,
               EDATE(EDATE($G17,6),12)-1),
           IF($AF17 = 2,
               IF(EOMONTH(DATE(YEAR(EDATE($G17,6)),MONTH(基本情報!$C$4),DAY(基本情報!$C$4)),-1)&gt;DATE(有給管理簿!$E$10,有給管理簿!$F$10,DAY(基本情報!$C$4)),
                   0,
                   EDATE(DATE(YEAR(EDATE($G17,6))+IF(IF(基本情報!$C$12="末",FALSE,DATE(YEAR(EDATE($G17,6)),MONTH(EDATE($G17,6)),DAY(EDATE($G17,6)))&gt;DATE(YEAR(EDATE($G17,6)),12,基本情報!$C$12)),1,0),
                     MONTH(基本情報!$C$4),DAY(基本情報!$C$4)),12)-1),
               IF($AF17 = 1,
                   IF(AND($V17&lt;&gt;4,$V17&lt;&gt;5),
                       IF($J17=0,0,IF(EDATE($J17,-12)&lt;=$G17,
                                                 0,
                                                 IF($J17-1&lt;DATE(有給管理簿!$E$10,有給管理簿!$F$10,DAY($J17)),
                                                     0,
                                                     $J17-1))),
                       IF($AE17 = 4,
                           0,
                           IF($AE17 = 3,
                               IF(EOMONTH(EDATE(EDATE($G17,6),12)-1,0)&lt;DATE(有給管理簿!$E$10,有給管理簿!$F$10,DAY($G17)),
                                   0,
                                   EDATE(EDATE($G17,6),12)-1),
                               IF($AE17 = 2,
                                   IF(EOMONTH(EDATE(DATE(YEAR(EDATE($G17,6)),MONTH(基本情報!$C$4),DAY(基本情報!$C$4)),12)-1,0)&gt;DATE(有給管理簿!$E$10,有給管理簿!$F$10,DAY(基本情報!$C$4)),
                                       0,
                                       EDATE(DATE(YEAR(EDATE($G17,6)),MONTH(基本情報!$C$4),DAY(基本情報!$C$4)),12)-1),
                                   IF($AE17 = 1,
                                       0,
                                       IF($J17-1&lt;=EDATE($G17,18)-1,IF(EDATE($J17,12)-1=EDATE($G17,18)-1,0,EDATE($G17,18)-1),$J17-1)))))),
                   IF($AE17 = 4,
                       IF($J17&gt;DATE(有給管理簿!$E$10,有給管理簿!$F$10,1),
                           0,
                           EDATE($J17,12)-1),
                       IF($AE17 = 3,
                           IF(EOMONTH(DATE(YEAR($G17)+1,MONTH($G17)+6,DAY($G17)-1),0)&lt;DATE(有給管理簿!$E$10,有給管理簿!$F$10,DAY($G17)),
                               IF($J17&gt;DATE(有給管理簿!$E$10,有給管理簿!$F$10,1),
                                   0,
                                   EDATE($J17,12)-1),
                               EDATE(EDATE($G17,6),12)-1),
                           IF($AE17 = 2,
                               IF($J17-1&lt;DATE(有給管理簿!$E$10,有給管理簿!$F$10,DAY(基本情報!$C$4)),
                                   EDATE($J17,12)-1,
                                   $J17-1),
                               IF($AE17 = 1,
                                   IF(EOMONTH($J17,-1)&gt;DATE(有給管理簿!$E$10,有給管理簿!$F$10,DAY($J17)),
                                       0,
                                       IF(EDATE($J17,12)-1&gt;IF(基本情報!$C$12="末",EOMONTH(DATE(有給管理簿!$E$10,有給管理簿!$F$10,1),12)-1,EDATE(DATE(有給管理簿!$E$10,有給管理簿!$F$10,基本情報!$C$12),12)-1),0,EDATE($J17,12)-1)),
                                   IF($W17=0,
                                       0,
                                       IF(AND(OR($V17=4,$V17=5),
                                              IF(ISERROR(MATCH(有給管理簿!$E$10+1,$BQ$1:$CM$1,0)),0,INDEX($BQ$1:$CM17,ROW(),MATCH(有給管理簿!$E$10+1,$BQ$1:$CM$1,0)))=0,
                                              AND(MONTH(EDATE($G17,6))=MONTH(基本情報!$C$4),DAY($G17)=DAY(基本情報!$C$4))=FALSE)=TRUE,
                                           IF(DATE(YEAR(EDATE($G17,6)),MONTH(基本情報!$C$4),DAY(基本情報!$C$4))
                                               &gt;EDATE($G17,6),
                                               IF($W17&lt;DATE(YEAR(EDATE($G17,6))+1,MONTH(基本情報!$C$4),DAY(基本情報!$C$4))-1,
                                                   DATE(YEAR(EDATE($G17,6))+1,MONTH(基本情報!$C$4),DAY(基本情報!$C$4))-1,
                                                   DATE(YEAR($W17),MONTH($W17)+12,DAY($W17))-1),
                                               IF($W17&lt;DATE(YEAR(EDATE($G17,6))+2,MONTH(基本情報!$C$4),DAY(基本情報!$C$4))-1,
                                                   DATE(YEAR(EDATE($G17,6))+2,MONTH(基本情報!$C$4),DAY(基本情報!$C$4))-1,
                                                   DATE(YEAR($W17),MONTH($W17)+12,DAY($W17))-1)),
                                           DATE(YEAR($W17),MONTH($W17)+12,DAY($W17))-1))))))))))</f>
        <v>#N/A</v>
      </c>
      <c r="Y17" s="58" t="e">
        <f>IF(OR($L17&lt;10,
           $W17=0,
           AND($I17&lt;=0.5,有給管理簿!$F$10&lt;$K17),
           $G17&gt;DATE(有給管理簿!$E$10,有給管理簿!$F$10,1),
           AND($W17=DATE(YEAR($G17),MONTH($G17)+6,DAY($G17)),$W17&gt;EOMONTH(DATE(有給管理簿!$E$10,有給管理簿!$F$10,1),0)),
           OR(AND($F17=3,$I17&lt;5.5),AND($F17=4,$I17&lt;3.5))),
    "-",
    IF(DATEDIF($W17,$X17+1,"m")&gt;12,
        IF(DATEDIF($W17,$X17+1,"m")/12*5-INT(DATEDIF($W17,$X17+1,"m")/12*5)&gt;0.5,
          INT(DATEDIF($W17,$X17+1,"m")/12*5)+1,
          INT(DATEDIF($W17,$X17+1,"m")/12*5)+0.5),
        5))</f>
        <v>#N/A</v>
      </c>
      <c r="Z17" s="57">
        <f t="shared" si="0"/>
        <v>46074</v>
      </c>
      <c r="AA17" s="57" t="e">
        <f>IF($AF17 = 4,
       0,
       IF($AF17 = 3,
           IF(EOMONTH(EDATE($G17,6),-1)&gt;DATE(有給管理簿!$E$10,有給管理簿!$F$10,DAY($G17)),
               0,
               EDATE($G17,6)),
           IF($AF17 = 2,
               IF(EOMONTH(DATE(YEAR(EDATE($G17,6)),MONTH(基本情報!$C$4),DAY(基本情報!$C$4)),-1)&gt;DATE(有給管理簿!$E$10,有給管理簿!$F$10,DAY(基本情報!$C$4)),
                   0,
                   DATE(YEAR(EDATE($G17,6))+IF(IF(基本情報!$C$12="末",FALSE,DATE(YEAR(EDATE($G17,6)),MONTH(EDATE($G17,6)),DAY(EDATE($G17,6)))&gt;DATE(YEAR(EDATE($G17,6)),12,基本情報!$C$12)),1,0),
                     MONTH(基本情報!$C$4),DAY(基本情報!$C$4))),
               IF($AF17 = 1,
                   IF(AND($V17&lt;&gt;4,$V17&lt;&gt;5),
                       IF($J17=0,0,IF(EDATE($J17,-12)&lt;=$G17,
                                                 0,
                                                 IF($J17-1&lt;DATE(有給管理簿!$E$10,有給管理簿!$F$10,DAY($J17)),
                                                     $J17,
                                                     EDATE($J17,-12)))),
                       IF($AE17 = 4,
                           0,
                           IF($AE17 = 3,
                               IF(EOMONTH(EDATE(EDATE($G17,6),12)-1,0)&lt;DATE(有給管理簿!$E$10,有給管理簿!$F$10,DAY($G17)),
                                   0,
                                   EDATE($G17,6)),
                               IF($AE17 = 2,
                                   IF(EOMONTH(EDATE(DATE(YEAR(EDATE($G17,6)),MONTH(基本情報!$C$4),DAY(基本情報!$C$4)),12)-1,0)&gt;DATE(有給管理簿!$E$10,有給管理簿!$F$10,DAY(基本情報!$C$4)),
                                       0,
                                       DATE(YEAR(EDATE($G17,6)),MONTH(基本情報!$C$4),DAY(基本情報!$C$4))),
                                   IF($AE17 = 1,
                                       0,
                                       IF($J17=0,0,IF(EDATE($J17,-12)&lt;=EDATE($G17,6),IF($J17=EDATE($G17,6),0,EDATE($G17,6)),EDATE($J17,-12)))))))),
                   IF($AE17 = 4,
                       IF($J17&gt;DATE(有給管理簿!$E$10,有給管理簿!$F$10,DAY(基本情報!$C$4)),
                           0,
                           $J17),
                       IF($AE17 = 3,
                           IF(EOMONTH(DATE(YEAR($G17)+1,MONTH($G17)+6,DAY($G17)-1),0)&lt;DATE(有給管理簿!$E$10,有給管理簿!$F$10,DAY($G17)),
                               IF($J17&gt;DATE(有給管理簿!$E$10,有給管理簿!$F$10,1),
                                   0,
                                   $J17),
                               EDATE($G17,6)),
                           IF($AE17 = 2,
                               IF($J17-1&lt;DATE(有給管理簿!$E$10,有給管理簿!$F$10,DAY(基本情報!$C$4)),
                                   $J17,
                                   IF($J17=0,0,EDATE($J17,-12))),
                               IF($AE17 = 1,
                                   IF(EOMONTH($J17,-1)&gt;DATE(有給管理簿!$E$10,有給管理簿!$F$10,DAY($J17)),
                                       EDATE($J17,-12),
                                       IF($J17&gt;IF(基本情報!$C$12="末",EOMONTH(DATE(有給管理簿!$E$10,有給管理簿!$F$10,1),0),DATE(有給管理簿!$E$10,有給管理簿!$F$10,基本情報!$C$12)),0,$J17)),
                                   IF($W17=0,
                                       0,
                                       IF(AND($H17&gt;0,
                                              $W17=$G17,
                                              $W17&lt;=EOMONTH(DATE(有給管理簿!$E$10,有給管理簿!$F$10,1),0))=TRUE,
                                           $G17,
                                           IF(AND($J17=0,$H17&gt;0),
                                               $G17,
                                               IF(AND(基本情報!$C$3="法定",
                                                      IF(ISNUMBER($K17),EOMONTH(DATE(有給管理簿!$E$10,有給管理簿!$F$10,1),0)&lt;DATE(YEAR($J17),$K17,1),FALSE),
                                                      IF(ISNUMBER($K17),IF(MONTH($W17)&lt;$K17,TRUE,FALSE),FALSE),
                                                     YEAR($J17)=YEAR($W17)),
                                                   DATE(YEAR($W17)-1,MONTH($W17),DAY($W17)),
                                                   IF($W17&gt;EOMONTH(DATE(有給管理簿!$E$10,有給管理簿!$F$10,1),0),0,$W17)))))))))))))</f>
        <v>#N/A</v>
      </c>
      <c r="AB17" s="57" t="e">
        <f>0+(IF($AF17 = 4,
       0,
       IF($AF17 = 3,
           IF(EOMONTH(EDATE($G17,6),-1)&gt;DATE(有給管理簿!$E$10,有給管理簿!$F$10,DAY($G17)),
               0,
               EDATE(EDATE($G17,6),12)-1),
           IF($AF17 = 2,
               IF(EOMONTH(DATE(YEAR(EDATE($G17,6)),MONTH(基本情報!$C$4),DAY(基本情報!$C$4)),-1)&gt;DATE(有給管理簿!$E$10,有給管理簿!$F$10,DAY(基本情報!$C$4)),
                   0,
                   EDATE(DATE(YEAR(EDATE($G17,6))+IF(IF(基本情報!$C$12="末",FALSE,DATE(YEAR(EDATE($G17,6)),MONTH(EDATE($G17,6)),DAY(EDATE($G17,6)))&gt;DATE(YEAR(EDATE($G17,6)),12,基本情報!$C$12)),1,0),
                     MONTH(基本情報!$C$4),DAY(基本情報!$C$4)),12)-1),
               IF($AF17 = 1,
                   IF(AND($V17&lt;&gt;4,$V17&lt;&gt;5),
                       IF($J17=0,0,IF(EDATE($J17,-12)&lt;=$G17,
                                                 0,
                                                 IF($J17-1&lt;DATE(有給管理簿!$E$10,有給管理簿!$F$10,DAY($J17)),
                                                     EDATE($J17,12)-1,
                                                     $J17-1))),
                       IF($AE17 = 4,
                           0,
                           IF($AE17 = 3,
                               IF(EOMONTH(EDATE(EDATE($G17,6),12)-1,0)&lt;DATE(有給管理簿!$E$10,有給管理簿!$F$10,DAY($G17)),
                                   0,
                                   EDATE(EDATE($G17,6),12)-1),
                               IF($AE17 = 2,
                                   IF(EOMONTH(EDATE(DATE(YEAR(EDATE($G17,6)),MONTH(基本情報!$C$4),DAY(基本情報!$C$4)),12)-1,0)&gt;DATE(有給管理簿!$E$10,有給管理簿!$F$10,DAY(基本情報!$C$4)),
                                       0,
                                       EDATE(DATE(YEAR(EDATE($G17,6)),MONTH(基本情報!$C$4),DAY(基本情報!$C$4)),12)-1),
                                   IF($AE17 = 1,
                                       0,
                                       IF($J17-1&lt;=EDATE($G17,18)-1,IF(EDATE($J17,12)-1=EDATE($G17,18)-1,0,EDATE($G17,18)-1),$J17-1)))))),
                   IF($AE17 = 4,
                       IF($J17&gt;DATE(有給管理簿!$E$10,有給管理簿!$F$10,DAY(基本情報!$C$4)),
                           0,
                           EDATE($J17,12)-1),
                       IF($AE17 = 3,
                           IF(EOMONTH(DATE(YEAR($G17)+1,MONTH($G17)+6,DAY($G17)-1),0)&lt;DATE(有給管理簿!$E$10,有給管理簿!$F$10,DAY($G17)),
                               IF($J17&gt;DATE(有給管理簿!$E$10,有給管理簿!$F$10,1),
                                   0,
                                   EDATE($J17,12)-1),
                               EDATE(EDATE($G17,6),12)-1),
                           IF($AE17 = 2,
                               IF($J17-1&lt;DATE(有給管理簿!$E$10,有給管理簿!$F$10,DAY(基本情報!$C$4)),
                                   EDATE($J17,12)-1,
                                   $J17-1),
                               IF($AE17 = 1,
                                   IF(EOMONTH($J17,-1)&gt;DATE(有給管理簿!$E$10,有給管理簿!$F$10,DAY($J17)),
                                       $J17-1,
                                       IF(EDATE($J17,12)-1&gt;IF(基本情報!$C$12="末",EOMONTH(DATE(有給管理簿!$E$10,有給管理簿!$F$10,1),12)-1,EDATE(DATE(有給管理簿!$E$10,有給管理簿!$F$10,基本情報!$C$12),12)-1),0,EDATE($J17,12)-1)),
                                   IF($X17=0,
                                       0,
                                       IF(AND($J17=0,$H17&gt;0),
                                           EOMONTH(DATE(有給管理簿!$E$10,有給管理簿!$F$10,1),0),
                                           IF(AND(基本情報!$C$3="法定",
                                                  IF(ISNUMBER($K17),EOMONTH(DATE(有給管理簿!$E$10,有給管理簿!$F$10,1),0)&lt;DATE(YEAR($J17),$K17,1),FALSE),
                                                  IF(ISNUMBER($K17),MONTH($W17)&lt;$K17,FALSE),
                                                  YEAR($J17)=YEAR($W17)),
                                               DATE(YEAR($X17)-1,MONTH($X17),DAY($X17)),
                                               IF($W17&gt;EOMONTH(DATE(有給管理簿!$E$10,有給管理簿!$F$10,1),0),0,$X17)))))))))))))</f>
        <v>#N/A</v>
      </c>
      <c r="AC17" s="50" t="e">
        <f ca="1">IF($Y17="-",
       "-",
       IF($Y17&lt;=IF(AND($AI17&lt;&gt;"-",$AI17&gt;0),
                              IF(AND($W17&lt;=$AI17,$AI17&lt;=$X17),
                                  SUMIFS(INDIRECT("有給管理簿!R"&amp;MATCH($A17,有給管理簿!$A:$A,0)&amp;"C35:R"&amp;MATCH($A17,有給管理簿!$A:$A,0)&amp;"C2239",0),
                                      有給管理簿!$AI$11:$CHC$11,"&gt;="&amp;$AL17,
                                      有給管理簿!$AI$11:$CHC$11,"&lt;="&amp;EOMONTH(DATE(有給管理簿!$E$10,有給管理簿!$F$10,1),0)),
                                  SUMIFS(INDIRECT("有給管理簿!R"&amp;MATCH($A17,有給管理簿!$A:$A,0)&amp;"C35:R"&amp;MATCH($A17,有給管理簿!$A:$A,0)&amp;"C2239",0),
                                      有給管理簿!$AI$11:$CHC$11,"&gt;="&amp;$AA17,
                                      有給管理簿!$AI$11:$CHC$11,"&lt;="&amp;EOMONTH(DATE(有給管理簿!$E$10,有給管理簿!$F$10,1),0))),
                              SUMIFS(INDIRECT("有給管理簿!R"&amp;MATCH($A17,有給管理簿!$A:$A,0)&amp;"C35:R"&amp;MATCH($A17,有給管理簿!$A:$A,0)&amp;"C2239",0),
                                  有給管理簿!$AI$11:$CHC$11,"&gt;="&amp;$AA17,
                                  有給管理簿!$AI$11:$CHC$11,"&lt;="&amp;EOMONTH(DATE(有給管理簿!$E$10,有給管理簿!$F$10,1),0))),
           "OK",
           $Y17 - IF(AND($AI17&lt;&gt;"-",$AI17&gt;0),
                           IF(AND($W17&lt;=$AI17,$AI17&lt;=$X17),
                               SUMIFS(INDIRECT("有給管理簿!R"&amp;MATCH($A17,有給管理簿!$A:$A,0)&amp;"C35:R"&amp;MATCH($A17,有給管理簿!$A:$A,0)&amp;"C2239",0),
                                   有給管理簿!$AI$11:$CHC$11,"&gt;="&amp;$AL17,
                                   有給管理簿!$AI$11:$CHC$11,"&lt;="&amp;EOMONTH(DATE(有給管理簿!$E$10,有給管理簿!$F$10,1),0)),
                               SUMIFS(INDIRECT("有給管理簿!R"&amp;MATCH($A17,有給管理簿!$A:$A,0)&amp;"C35:R"&amp;MATCH($A17,有給管理簿!$A:$A,0)&amp;"C2239",0),
                                   有給管理簿!$AI$11:$CHC$11,"&gt;="&amp;$AA17,
                                   有給管理簿!$AI$11:$CHC$11,"&lt;="&amp;EOMONTH(DATE(有給管理簿!$E$10,有給管理簿!$F$10,1),0))),
                           SUMIFS(INDIRECT("有給管理簿!R"&amp;MATCH($A17,有給管理簿!$A:$A,0)&amp;"C35:R"&amp;MATCH($A17,有給管理簿!$A:$A,0)&amp;"C2239",0),
                               有給管理簿!$AI$11:$CHC$11,"&gt;="&amp;$AA17,
                               有給管理簿!$AI$11:$CHC$11,"&lt;="&amp;EOMONTH(DATE(有給管理簿!$E$10,有給管理簿!$F$10,1),0)))))</f>
        <v>#N/A</v>
      </c>
      <c r="AE17" s="19">
        <f>IF(ISERROR(INDEX($BQ17:$CN17,1,MATCH(有給管理簿!$E$10-1,社員情報!$BQ$1:$CN$1,0))),"",INDEX($BQ17:$CN17,1,MATCH(有給管理簿!$E$10-1,$BQ$1:$CN$1,0)))</f>
        <v>0</v>
      </c>
      <c r="AF17" s="19" t="e">
        <f>INDEX($BQ17:$CN17,1,MATCH(有給管理簿!$E$10,$BQ$1:$CN$1,0))</f>
        <v>#N/A</v>
      </c>
      <c r="AI17" s="30" t="s">
        <v>201</v>
      </c>
      <c r="AJ17" s="19" t="s">
        <v>201</v>
      </c>
      <c r="AK17" s="19" t="s">
        <v>201</v>
      </c>
      <c r="AL17" s="30">
        <f>IF($AI17="-",
       0,
       IF(AND($V17&lt;&gt;3,$AI17&lt;EDATE($G17,6))=TRUE,
           IF(AND(基本情報!$C$3="一斉",基本情報!$C$7="-"),
               $AI17,
               IF(OR($V17=6,$V17=7),
                       IF(AND(DATE(YEAR($G17),MONTH(基本情報!$C$4),DAY(基本情報!$C$4))&lt;=$G17,
                             $G17&lt;DATE(YEAR($G17),MONTH(基本情報!$C$7),DAY(基本情報!$C$7))),
                           DATE(YEAR($G17),MONTH(基本情報!$C$7),DAY(基本情報!$C$7)),
                           DATE(YEAR($G17),MONTH(基本情報!$C$4),DAY(基本情報!$C$4))),
                   EDATE($G17,6))),
           $AI17))</f>
        <v>0</v>
      </c>
      <c r="AM17" s="30">
        <f>IF($AI17="-",
    0,
    IF(AND(基本情報!$C$3="一斉",基本情報!$C$7="-",$AI17&lt;EDATE($G17,6)),
        EDATE($G17,6),
        IF(OR($V17=4,$V17=5)=TRUE,
            IF(DATE(YEAR(EDATE($G17,6)),MONTH(基本情報!$C$4),DAY(基本情報!$C$4))
              &gt;EDATE($G17,6),
                IF(OR($W17&lt;DATE(YEAR(EDATE($G17,6))+1,MONTH(基本情報!$C$4),DAY(基本情報!$C$4))-1,YEAR($AI17)=YEAR(EDATE($G17,6))),
                    DATE(YEAR(EDATE($G17,6))+1,MONTH(基本情報!$C$4),DAY(基本情報!$C$4))-1,
                    IF($AI17&gt;=DATE(YEAR($AI17),MONTH($Z17),DAY($Z17)),
                        DATE(YEAR($AI17)+1,MONTH($Z17),DAY($Z17))-1,
                        DATE(YEAR($AI17),MONTH($Z17),DAY($Z17))-1)),
                IF($W17&lt;DATE(YEAR(EDATE($G17,6))+2,MONTH(基本情報!$C$4),DAY(基本情報!$C$4))-1,
                    DATE(YEAR(EDATE($G17,6))+2,MONTH(基本情報!$C$4),DAY(基本情報!$C$4))-1,
                    IF($AI17&gt;=DATE(YEAR($AI17),MONTH($Z17),DAY($Z17)),
                        DATE(YEAR($AI17)+1,MONTH($Z17),DAY($Z17))-1,
                        DATE(YEAR($AI17),MONTH($Z17),DAY($Z17))-1))),
            IF($AI17&gt;=DATE(YEAR($AI17),MONTH($Z17),DAY($Z17)),
                DATE(YEAR($AI17)+1,MONTH($Z17),DAY($Z17))-1,
                DATE(YEAR($AI17),MONTH($Z17),DAY($Z17))-1))))</f>
        <v>0</v>
      </c>
      <c r="AN17" s="28">
        <f>IF($AI17="-",
       0,
       IF(AND(OR(基本情報!$C$3="法定",AND(基本情報!$C$3="一斉",EDATE($G17,6))),$K17&lt;MONTH($J17)),
           YEAR($AM17)+1,
           IF(YEAR($AM17)=YEAR($AM17+1),
               YEAR($AM17),
               YEAR($AM17)+1)
             -IF(AND(OR($V17=4,$V17=5),EDATE($G17,6)&lt;=$AI17,$AI17&lt;IF(EDATE($G17,6)&gt;=DATE(YEAR(EDATE($G17,6)),MONTH(基本情報!$C$4),DAY(基本情報!$C$4)),
                                                                                 DATE(YEAR(EDATE($G17,6))+1,MONTH(基本情報!$C$4),DAY(基本情報!$C$4)),
                                                                                 DATE(YEAR(EDATE($G17,6)),MONTH(基本情報!$C$4),DAY(基本情報!$C$4)))),
                 1,
                 0)))</f>
        <v>0</v>
      </c>
      <c r="AO17" s="19">
        <f ca="1">IF(ISERROR(MATCH($A17,有給管理簿!$A:$A,0))=TRUE,
       0,
       SUMIFS(INDIRECT("有給管理簿!R" &amp; MATCH($A17,有給管理簿!$A:$A,0) &amp; "C35:R" &amp; MATCH($A17,有給管理簿!$A:$A,0) &amp; "C2239",0),
           有給管理簿!$AI$11:$CHC$11,"&gt;="&amp;$AL17,
           有給管理簿!$AI$11:$CHC$11,"&lt;="&amp;IF(AND($AL17&lt;=EOMONTH(DATE(有給管理簿!$E$10,有給管理簿!$F$10,1),0),
                                                                                                EOMONTH(DATE(有給管理簿!$E$10,有給管理簿!$F$10,1),0)&lt;=$AM17)=TRUE,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IF(EOMONTH(DATE(有給管理簿!$E$10,有給管理簿!$F$10,1),0)&lt;$AL17,
                                                                                EOMONTH(DATE(有給管理簿!$E$10,有給管理簿!$F$10,1),0),
                                                                                $AM17))))</f>
        <v>0</v>
      </c>
      <c r="AP17" s="19">
        <f>IF($AI17="-",
    0,
    IF(HLOOKUP(IF(DATE(YEAR($AM17)-1,MONTH($AM17),DAY($AM17))+1&lt;$G17,
        0,
        IF(基本情報!$C$3="法定",
            IF($H17&gt;=10,
                DATEDIF($G17,DATE(YEAR($AM17)-1,MONTH($AM17),DAY($AM17))+1,"m")/12+0.5,
                DATEDIF($G17,DATE(YEAR($AM17)-1,MONTH($AM17),DAY($AM17))+1,"m")/12),
            IF(AND(基本情報!$C$7&lt;&gt;"-",基本情報!$C$7&gt;0)=TRUE,
                DATEDIF($G17,DATE(YEAR($AM17)-1,MONTH($AM17),DAY($AM17))+1,"m")/12+0.5,
                IF(DATE(YEAR($G17),MONTH($G17)+6,DAY($G17))
                  &gt;=DATE(有給管理簿!$E$10,MONTH(基本情報!$C$4),DAY(基本情報!$C$4)),
                    DATEDIF($G17,DATE(YEAR($AM17)-1,MONTH($AM17),DAY($AM17))+1,"m")/12
                      +IF(DATE(YEAR($G17),MONTH($G17)+6,DAY($G17))&lt;DATE(有給管理簿!$E$10,MONTH(基本情報!$C$4),DAY(基本情報!$C$4)),1.5,0.5),
                    DATEDIF($G17,DATE(YEAR($AM17)-1,MONTH($AM17),DAY($AM17))+1,"m")/12
                      +IF(DATE(YEAR($G17),MONTH($G17)+6,DAY($G17))
                        =DATE(YEAR(DATE(YEAR($G17),MONTH($G17)+6,DAY($G17))),MONTH(基本情報!$C$4),DAY(基本情報!$C$4)),0,1))))),
           付与日数一覧!$O$3:$W$8,2+$F17,1)&lt;IF(基本情報!$C$10=TRUE,
                                                                                IF(($AJ17-$AK17)&lt;$AO17,0,($AJ17-$AK17)-$AO17),
                                                                                IF($AJ17&lt;$AO17,0,IF($AK17&gt;$AO17,$AJ17-$AO17-($AK17-$AO17),$AJ17-$AO17))),
      HLOOKUP(IF(DATE(YEAR($AM17)-1,MONTH($AM17),DAY($AM17))+1&lt;$G17,
          0,
          IF(基本情報!$C$3="法定",
              IF($H17&gt;=10,
                  DATEDIF($G17,DATE(YEAR($AM17)-1,MONTH($AM17),DAY($AM17))+1,"m")/12+0.5,
                  DATEDIF($G17,DATE(YEAR($AM17)-1,MONTH($AM17),DAY($AM17))+1,"m")/12),
              IF(AND(基本情報!$C$7&lt;&gt;"-",基本情報!$C$7&gt;0)=TRUE,
                  DATEDIF($G17,DATE(YEAR($AM17)-1,MONTH($AM17),DAY($AM17))+1,"m")/12+0.5,
                  IF(DATE(YEAR($G17),MONTH($G17)+6,DAY($G17))
                    &gt;=DATE(有給管理簿!$E$10,MONTH(基本情報!$C$4),DAY(基本情報!$C$4)),
                      DATEDIF($G17,DATE(YEAR($AM17)-1,MONTH($AM17),DAY($AM17))+1,"m")/12
                        +IF(DATE(YEAR($G17),MONTH($G17)+6,DAY($G17))&lt;DATE(有給管理簿!$E$10,MONTH(基本情報!$C$4),DAY(基本情報!$C$4)),1.5,0.5),
                      DATEDIF($G17,DATE(YEAR($AM17)-1,MONTH($AM17),DAY($AM17))+1,"m")/12
                        +IF(DATE(YEAR($G17),MONTH($G17)+6,DAY($G17))
                          =DATE(YEAR(DATE(YEAR($G17),MONTH($G17)+6,DAY($G17))),MONTH(基本情報!$C$4),DAY(基本情報!$C$4)),0,1))))),
          付与日数一覧!$O$3:$W$8,2+$F17,1),
      IF(基本情報!$C$10=TRUE,
        IF(($AJ17-$AK17)&lt;$AO17,0,($AJ17-$AK17)-$AO17),
        IF($AJ17&lt;$AO17,0,IF($AK17&gt;$AO17,$AJ17-$AO17-($AK17-$AO17),$AJ17-$AO17)))))</f>
        <v>0</v>
      </c>
      <c r="AQ17" s="19">
        <f>IF(OR(IF(ISERROR(INDEX($BQ$1:$CM17,ROW(),MATCH(IF(INDEX($BQ$1:$CM17,ROW(),MATCH(AQ$1,$BQ$1:$CM$1,0)+1)&gt;DATE(AQ$1,12,IF(基本情報!$C$12="末",31,基本情報!$C$12)),AQ$1-1,AQ$1),$BQ$1:$CM$1,0))),
                  0,
                  INDEX($BQ$1:$CM17,ROW(),MATCH(IF(INDEX($BQ$1:$CM17,ROW(),MATCH(AQ$1,$BQ$1:$CM$1,0)+1)&gt;DATE(AQ$1,12,IF(基本情報!$C$12="末",31,基本情報!$C$12)),AQ$1-1,AQ$1),$BQ$1:$CM$1,0)))=1,
              INDEX($BQ$1:$CM17,ROW(),MATCH(AQ$1,$BQ$1:$CM$1,0))=3,
              INDEX($BQ$1:$CM17,ROW(),MATCH(AQ$1,$BQ$1:$CM$1,0))=4),
     0,
     IF(AND($V17&lt;&gt;3,$V17&lt;&gt;6,$V17&lt;&gt;7,
         AQ$1 =YEAR($G17),
         AND(基本情報!$C$3="一斉",$G17&lt;=DATE(AQ$1,MONTH(基本情報!$C$4),DAY(基本情報!$C$4)),
                                                                   DATE(AQ$1,MONTH(基本情報!$C$4),DAY(基本情報!$C$4))&lt;DATE(YEAR($G17),MONTH($G17)+6,DAY($G17)))),
       HLOOKUP(IF(AQ$1=YEAR(DATE(YEAR($G17),MONTH($G17)+6,DAY($G17))),0.5,0)
                            -IF(基本情報!$C$12="末",
                                0,
                                IF(AND(基本情報!$C$3="一斉",EDATE($G17,6)=DATE(AQ$1,MONTH(EDATE($G17,6)),DAY(EDATE($G17,6))),MONTH(EDATE($G17,6))=12,DAY(EDATE($G17,6))&gt;IF(基本情報!$C$12="末",DAY(EDATE($G17,6)),基本情報!$C$12)),1,0)),
         付与日数一覧!$O$3:$W$8,2+$F17,1),
       HLOOKUP(IF(AND($V17&lt;&gt;3,$V17&lt;&gt;6,$V17&lt;&gt;7,AQ$1&lt;YEAR(DATE(YEAR($G17),MONTH($G17)+6,DAY($G17)))),
                              0,
                              IF(AND(基本情報!$C$3="一斉",
                                     OR(AND(基本情報!$C$7="-",DATE(AQ$1,MONTH(基本情報!$C$4),DAY(基本情報!$C$4))&lt;$G17),
                                       AND(基本情報!$C$7&lt;&gt;"-",基本情報!$C$7&gt;0,DATE(AQ$1,MONTH($J17),DAY($J17))&lt;$G17)),
                                     AND(MONTH(EDATE($G17,6))=12,DAY(EDATE($G17,6))&gt;IF(基本情報!$C$12="末",DAY(EOMONTH(EDATE($G17,6),0)),基本情報!$C$12))=FALSE)=TRUE,
                                  IF(AND(基本情報!$C$3="一斉",基本情報!$C$7="-",DATE(AQ$1,MONTH(基本情報!$C$4),DAY(基本情報!$C$4))&lt;$G17),0.5,0),
                                  IF(基本情報!$C$3="法定",
                                      IF($H17&gt;=10,
                                          IF($G17&gt;DATE(AQ$1,MONTH($J17),DAY($J17)),0,DATEDIF($G17,DATE(AQ$1,MONTH($J17),DAY($J17)),"m")/12+0.5),
                                          DATEDIF($G17,DATE(AQ$1,MONTH($J17),DAY($J17)),"m")/12)
                                        -IF($K17&lt;MONTH($J17),1,0),
                                      IF(AND(基本情報!$C$7&lt;&gt;"-",基本情報!$C$7&gt;0)=TRUE,
                                          IF(DATE(AQ$1,MONTH($J17),DAY($J17))&lt;$G17,0,DATEDIF($G17,DATE(AQ$1,MONTH($J17),DAY($J17)),"m")/12+0.5),
                                          IF(DATE(YEAR($G17),MONTH($G17)+6,DAY($G17))&gt;=DATE(AQ$1,MONTH(基本情報!$C$4),DAY(基本情報!$C$4)),
                                              DATEDIF($G17,IF($G17&lt;DATE(AQ$1,MONTH($J17),DAY($J17)),DATE(AQ$1,MONTH($J17),DAY($J17)),DATE(AQ$1+1,MONTH($J17),DAY($J17))),"m")/12
                                                +IF(DATE(YEAR($G17),MONTH($G17)+6,DAY($G17))&lt;DATE(AQ$1,MONTH(基本情報!$C$4),DAY(基本情報!$C$4)),1.5,0.5),
                                              DATEDIF($G17,DATE(AQ$1,MONTH(基本情報!$C$4),DAY(基本情報!$C$4)),"m")/12
                                                +IF(DATE(YEAR($G17),MONTH($G17)+6,DAY($G17))
                                                  =DATE(YEAR(DATE(YEAR($G17),MONTH($G17)+6,DAY($G17))),MONTH(基本情報!$C$4),DAY(基本情報!$C$4)),0,1)))
                                        -IF(基本情報!$C$12="末",
                                               0,
                                               IF(AND(EDATE($G17,6)=DATE(AQ$1,MONTH(EDATE($G17,6)),DAY(EDATE($G17,6))),MONTH(EDATE($G17,6))=12,DAY(EDATE($G17,6))&gt;基本情報!$C$12),1,0))))),
         付与日数一覧!$O$3:$W$8,2+$F17,1)))
  +IF(OR(INDEX($BQ$1:$CM17,ROW(),MATCH(AQ$1,$BQ$1:$CM$1,0))=2,INDEX($BQ$1:$CM17,ROW(),MATCH(AQ$1,$BQ$1:$CM$1,0))=4),0,IF(基本情報!$C$3="一斉",
      IF(AND(基本情報!$C$7&lt;&gt;"-",基本情報!$C$7&gt;0)=FALSE,
          IF(OR(AQ$1=YEAR(DATE(YEAR($G17),MONTH($G17)+6,DAY($G17))),
                 IF(基本情報!$C$12="末",
                     FALSE,
                     AQ$1=IF(DATE(YEAR($G17),MONTH($G17)+6,DAY($G17))&gt;DATE(YEAR(DATE(YEAR($G17),MONTH($G17)+6,DAY($G17))),12,基本情報!$C$12),
                                  YEAR(DATE(YEAR($G17),MONTH($G17)+6,DAY($G17)))+1,
                                  YEAR(DATE(YEAR($G17),MONTH($G17)+6,DAY($G17)))))),
              IF(DATE(AQ$1,MONTH(基本情報!$C$4),DAY(基本情報!$C$4))&gt;DATE(YEAR($G17),MONTH($G17)+6,DAY($G17)),
                  HLOOKUP(0.5,付与日数一覧!$O$3:$W$8,2+$F17,1),
                  0),
              0),
          0),
      0))</f>
        <v>0</v>
      </c>
      <c r="AR17" s="19">
        <f>IF(AQ$1=$AN17,$AP17,IF(AQ$1=有給管理簿!$AH$1,0,AP17) )</f>
        <v>0</v>
      </c>
      <c r="AS17" s="19">
        <f ca="1">IF(ISERROR(MATCH($A17,有給管理簿!$A:$A,0)),
    0,
    SUMIFS(INDIRECT("有給管理簿!R" &amp; MATCH($A17,有給管理簿!$A:$A,0) &amp; "C35:R" &amp; MATCH($A17,有給管理簿!$A:$A,0) &amp; "C2239",0),
      有給管理簿!$AI$11:$CHC$11,"&gt;="&amp;IF(OR(AND($V17&lt;&gt;3,$V17&lt;&gt;6,$V17&lt;&gt;7,
                                                                                MONTH(DATE(YEAR($G17),MONTH($G17)+6,DAY($G17)))&lt;=MONTH($Z17),
                                                                                DATE(AQ$1,MONTH($Z17),DAY($Z17))&lt;DATE(YEAR($G17),MONTH($G17)+6,DAY($G17))),
                                                                          AND($V17&lt;&gt;3,$V17&lt;&gt;6,$V17&lt;&gt;7,
                                                                            AQ$1=YEAR(DATE(YEAR($G17),MONTH($G17)+6,DAY($G17))),
                                                                            DATE(AQ$1,MONTH($Z17),DAY($Z17))&gt;DATE(YEAR($G17),MONTH($G17)+6,DAY($G17)))),
                                                                       DATE(YEAR($G17),MONTH($G17)+6,DAY($G17)),
                                                                       IF(AND($V17&lt;&gt;3,$V17&lt;&gt;6,$V17&lt;&gt;7,
                                                                              DATE(YEAR($G17),MONTH($G17)+6,DAY($G17))&gt;=DATE(AQ$1,MONTH($Z17),DAY($Z17))),
                                                                           DATE(YEAR($G17),MONTH($G17)+6,DAY($G17)),
                                                                           DATE(AQ$1,MONTH($Z17),DAY($Z17)))),
      有給管理簿!$AI$11:$CHC$11,"&lt;="&amp;IF(DATE(AQ$1+1,MONTH($Z17),DAY($Z17))-1&gt;EOMONTH(DATE(有給管理簿!$E$10,有給管理簿!$F$10,1),0),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DATE(AQ$1+1,MONTH($Z17),DAY($Z17))-1)))</f>
        <v>0</v>
      </c>
      <c r="AT17" s="19">
        <f ca="1">IF(AQ$1+2=$AN17,
       $AK17,
       IF(AQ$1+1=$AN17,
           $AP17,
           IF(AQ17&lt;IF(基本情報!$C$10=TRUE,
                                 IF(AQ17&lt;AS17,0,AQ17-AS17),
                                 IF(AND(基本情報!$C$3="一斉",基本情報!$C$7="-",EDATE($G17,6)&lt;DATE(YEAR(EDATE($G17,6)),MONTH(基本情報!$C$4),DAY(基本情報!$C$4)),
                                       EDATE($G17,6)&lt;=$AI17,$AI17&lt;DATE(YEAR(EDATE($G17,6)),MONTH(基本情報!$C$4),DAY(基本情報!$C$4)),AQ$1=YEAR(EDATE($G17,6))),
                                     $AJ17-$AO17+HLOOKUP(1.5,付与日数一覧!$O$3:$W$8,2+$F17,1),
                                     IF(SUM(AQ17,AR17)&lt;AS17,
                                         0,
                                         SUM(AQ17,AR17)-AS17))),
               IF(AND(基本情報!$C$3="一斉",基本情報!$C$7="-",EDATE($G17,6)&lt;DATE(YEAR(EDATE($G17,6)),MONTH(基本情報!$C$4),DAY(基本情報!$C$4)),
                      AND(ISERROR(MATCH(AQ$1,$BQ$1:$CN$1,0))=FALSE,
                        OR(INDEX($BQ$1:$CN17,ROW(),MATCH(AQ$1,$BQ$1:$CN$1,0))=2,INDEX($BQ$1:$CN17,ROW(),MATCH(AQ$1,$BQ$1:$CN$1,0))=3,INDEX($BQ$1:$CN17,ROW(),MATCH(AQ$1,$BQ$1:$CN$1,0))=4))),
                   AP17,
                   AQ17),
               IF(基本情報!$C$10=TRUE,
                   IF(AQ17&lt;AS17,0,AQ17-AS17),
                   IF(AND(基本情報!$C$3="一斉",基本情報!$C$7="-",EDATE($G17,6)&lt;DATE(YEAR(EDATE($G17,6)),MONTH(基本情報!$C$4),DAY(基本情報!$C$4)),
                       EDATE($G17,6)&lt;=$AI17,$AI17&lt;DATE(YEAR(EDATE($G17,6)),MONTH(基本情報!$C$4),DAY(基本情報!$C$4)),AQ$1=YEAR(EDATE($G17,6))),
                           $AJ17-$AO17+HLOOKUP(1.5,付与日数一覧!$O$3:$W$8,2+$F17,1),
                           IF(SUM(AQ17,AR17)&lt;AS17,
                               0,
                               SUM(AQ17,AR17)-AS17))))))</f>
        <v>0</v>
      </c>
      <c r="AU17" s="19">
        <f>IF(OR(IF(ISERROR(INDEX($BQ$1:$CM17,ROW(),MATCH(IF(INDEX($BQ$1:$CM17,ROW(),MATCH(AU$1,$BQ$1:$CM$1,0)+1)&gt;DATE(AU$1,12,IF(基本情報!$C$12="末",31,基本情報!$C$12)),AU$1-1,AU$1),$BQ$1:$CM$1,0))),
                  0,
                  INDEX($BQ$1:$CM17,ROW(),MATCH(IF(INDEX($BQ$1:$CM17,ROW(),MATCH(AU$1,$BQ$1:$CM$1,0)+1)&gt;DATE(AU$1,12,IF(基本情報!$C$12="末",31,基本情報!$C$12)),AU$1-1,AU$1),$BQ$1:$CM$1,0)))=1,
              INDEX($BQ$1:$CM17,ROW(),MATCH(AU$1,$BQ$1:$CM$1,0))=3,
              INDEX($BQ$1:$CM17,ROW(),MATCH(AU$1,$BQ$1:$CM$1,0))=4),
     0,
     IF(AND($V17&lt;&gt;3,$V17&lt;&gt;6,$V17&lt;&gt;7,
         AU$1 =YEAR($G17),
         AND(基本情報!$C$3="一斉",$G17&lt;=DATE(AU$1,MONTH(基本情報!$C$4),DAY(基本情報!$C$4)),
                                                                   DATE(AU$1,MONTH(基本情報!$C$4),DAY(基本情報!$C$4))&lt;DATE(YEAR($G17),MONTH($G17)+6,DAY($G17)))),
       HLOOKUP(IF(AU$1=YEAR(DATE(YEAR($G17),MONTH($G17)+6,DAY($G17))),0.5,0)
                            -IF(基本情報!$C$12="末",
                                0,
                                IF(AND(基本情報!$C$3="一斉",EDATE($G17,6)=DATE(AU$1,MONTH(EDATE($G17,6)),DAY(EDATE($G17,6))),MONTH(EDATE($G17,6))=12,DAY(EDATE($G17,6))&gt;IF(基本情報!$C$12="末",DAY(EDATE($G17,6)),基本情報!$C$12)),1,0)),
         付与日数一覧!$O$3:$W$8,2+$F17,1),
       HLOOKUP(IF(AND($V17&lt;&gt;3,$V17&lt;&gt;6,$V17&lt;&gt;7,AU$1&lt;YEAR(DATE(YEAR($G17),MONTH($G17)+6,DAY($G17)))),
                              0,
                              IF(AND(基本情報!$C$3="一斉",
                                     OR(AND(基本情報!$C$7="-",DATE(AU$1,MONTH(基本情報!$C$4),DAY(基本情報!$C$4))&lt;$G17),
                                       AND(基本情報!$C$7&lt;&gt;"-",基本情報!$C$7&gt;0,DATE(AU$1,MONTH($J17),DAY($J17))&lt;$G17)),
                                     AND(MONTH(EDATE($G17,6))=12,DAY(EDATE($G17,6))&gt;IF(基本情報!$C$12="末",DAY(EOMONTH(EDATE($G17,6),0)),基本情報!$C$12))=FALSE)=TRUE,
                                  IF(AND(基本情報!$C$3="一斉",基本情報!$C$7="-",DATE(AU$1,MONTH(基本情報!$C$4),DAY(基本情報!$C$4))&lt;$G17),0.5,0),
                                  IF(基本情報!$C$3="法定",
                                      IF($H17&gt;=10,
                                          IF($G17&gt;DATE(AU$1,MONTH($J17),DAY($J17)),0,DATEDIF($G17,DATE(AU$1,MONTH($J17),DAY($J17)),"m")/12+0.5),
                                          DATEDIF($G17,DATE(AU$1,MONTH($J17),DAY($J17)),"m")/12)
                                        -IF($K17&lt;MONTH($J17),1,0),
                                      IF(AND(基本情報!$C$7&lt;&gt;"-",基本情報!$C$7&gt;0)=TRUE,
                                          IF(DATE(AU$1,MONTH($J17),DAY($J17))&lt;$G17,0,DATEDIF($G17,DATE(AU$1,MONTH($J17),DAY($J17)),"m")/12+0.5),
                                          IF(DATE(YEAR($G17),MONTH($G17)+6,DAY($G17))&gt;=DATE(AU$1,MONTH(基本情報!$C$4),DAY(基本情報!$C$4)),
                                              DATEDIF($G17,IF($G17&lt;DATE(AU$1,MONTH($J17),DAY($J17)),DATE(AU$1,MONTH($J17),DAY($J17)),DATE(AU$1+1,MONTH($J17),DAY($J17))),"m")/12
                                                +IF(DATE(YEAR($G17),MONTH($G17)+6,DAY($G17))&lt;DATE(AU$1,MONTH(基本情報!$C$4),DAY(基本情報!$C$4)),1.5,0.5),
                                              DATEDIF($G17,DATE(AU$1,MONTH(基本情報!$C$4),DAY(基本情報!$C$4)),"m")/12
                                                +IF(DATE(YEAR($G17),MONTH($G17)+6,DAY($G17))
                                                  =DATE(YEAR(DATE(YEAR($G17),MONTH($G17)+6,DAY($G17))),MONTH(基本情報!$C$4),DAY(基本情報!$C$4)),0,1)))
                                        -IF(基本情報!$C$12="末",
                                               0,
                                               IF(AND(EDATE($G17,6)=DATE(AU$1,MONTH(EDATE($G17,6)),DAY(EDATE($G17,6))),MONTH(EDATE($G17,6))=12,DAY(EDATE($G17,6))&gt;基本情報!$C$12),1,0))))),
         付与日数一覧!$O$3:$W$8,2+$F17,1)))
  +IF(OR(INDEX($BQ$1:$CM17,ROW(),MATCH(AU$1,$BQ$1:$CM$1,0))=2,INDEX($BQ$1:$CM17,ROW(),MATCH(AU$1,$BQ$1:$CM$1,0))=4),0,IF(基本情報!$C$3="一斉",
      IF(AND(基本情報!$C$7&lt;&gt;"-",基本情報!$C$7&gt;0)=FALSE,
          IF(OR(AU$1=YEAR(DATE(YEAR($G17),MONTH($G17)+6,DAY($G17))),
                 IF(基本情報!$C$12="末",
                     FALSE,
                     AU$1=IF(DATE(YEAR($G17),MONTH($G17)+6,DAY($G17))&gt;DATE(YEAR(DATE(YEAR($G17),MONTH($G17)+6,DAY($G17))),12,基本情報!$C$12),
                                  YEAR(DATE(YEAR($G17),MONTH($G17)+6,DAY($G17)))+1,
                                  YEAR(DATE(YEAR($G17),MONTH($G17)+6,DAY($G17)))))),
              IF(DATE(AU$1,MONTH(基本情報!$C$4),DAY(基本情報!$C$4))&gt;DATE(YEAR($G17),MONTH($G17)+6,DAY($G17)),
                  HLOOKUP(0.5,付与日数一覧!$O$3:$W$8,2+$F17,1),
                  0),
              0),
          0),
      0))</f>
        <v>0</v>
      </c>
      <c r="AV17" s="19">
        <f ca="1">IF(AU$1=$AN17,$AP17,IF(AU$1=有給管理簿!$AH$1,0,AT17) )</f>
        <v>0</v>
      </c>
      <c r="AW17" s="19">
        <f ca="1">IF(ISERROR(MATCH($A17,有給管理簿!$A:$A,0)),
    0,
    SUMIFS(INDIRECT("有給管理簿!R" &amp; MATCH($A17,有給管理簿!$A:$A,0) &amp; "C35:R" &amp; MATCH($A17,有給管理簿!$A:$A,0) &amp; "C2239",0),
      有給管理簿!$AI$11:$CHC$11,"&gt;="&amp;IF(OR(AND($V17&lt;&gt;3,$V17&lt;&gt;6,$V17&lt;&gt;7,
                                                                                MONTH(DATE(YEAR($G17),MONTH($G17)+6,DAY($G17)))&lt;=MONTH($Z17),
                                                                                DATE(AU$1,MONTH($Z17),DAY($Z17))&lt;DATE(YEAR($G17),MONTH($G17)+6,DAY($G17))),
                                                                          AND($V17&lt;&gt;3,$V17&lt;&gt;6,$V17&lt;&gt;7,
                                                                            AU$1=YEAR(DATE(YEAR($G17),MONTH($G17)+6,DAY($G17))),
                                                                            DATE(AU$1,MONTH($Z17),DAY($Z17))&gt;DATE(YEAR($G17),MONTH($G17)+6,DAY($G17)))),
                                                                       DATE(YEAR($G17),MONTH($G17)+6,DAY($G17)),
                                                                       IF(AND($V17&lt;&gt;3,$V17&lt;&gt;6,$V17&lt;&gt;7,
                                                                              DATE(YEAR($G17),MONTH($G17)+6,DAY($G17))&gt;=DATE(AU$1,MONTH($Z17),DAY($Z17))),
                                                                           DATE(YEAR($G17),MONTH($G17)+6,DAY($G17)),
                                                                           DATE(AU$1,MONTH($Z17),DAY($Z17)))),
      有給管理簿!$AI$11:$CHC$11,"&lt;="&amp;IF(DATE(AU$1+1,MONTH($Z17),DAY($Z17))-1&gt;EOMONTH(DATE(有給管理簿!$E$10,有給管理簿!$F$10,1),0),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DATE(AU$1+1,MONTH($Z17),DAY($Z17))-1)))</f>
        <v>0</v>
      </c>
      <c r="AX17" s="19">
        <f ca="1">IF(AU$1+2=$AN17,
       $AK17,
       IF(AU$1+1=$AN17,
           $AP17,
           IF(AU17&lt;IF(基本情報!$C$10=TRUE,
                                 IF(AU17&lt;AW17,0,AU17-AW17),
                                 IF(AND(基本情報!$C$3="一斉",基本情報!$C$7="-",EDATE($G17,6)&lt;DATE(YEAR(EDATE($G17,6)),MONTH(基本情報!$C$4),DAY(基本情報!$C$4)),
                                       EDATE($G17,6)&lt;=$AI17,$AI17&lt;DATE(YEAR(EDATE($G17,6)),MONTH(基本情報!$C$4),DAY(基本情報!$C$4)),AU$1=YEAR(EDATE($G17,6))),
                                     $AJ17-$AO17+HLOOKUP(1.5,付与日数一覧!$O$3:$W$8,2+$F17,1),
                                     IF(SUM(AU17,AV17)&lt;AW17,
                                         0,
                                         SUM(AU17,AV17)-AW17))),
               IF(AND(基本情報!$C$3="一斉",基本情報!$C$7="-",EDATE($G17,6)&lt;DATE(YEAR(EDATE($G17,6)),MONTH(基本情報!$C$4),DAY(基本情報!$C$4)),
                      AND(ISERROR(MATCH(AU$1,$BQ$1:$CN$1,0))=FALSE,
                        OR(INDEX($BQ$1:$CN17,ROW(),MATCH(AU$1,$BQ$1:$CN$1,0))=2,INDEX($BQ$1:$CN17,ROW(),MATCH(AU$1,$BQ$1:$CN$1,0))=3,INDEX($BQ$1:$CN17,ROW(),MATCH(AU$1,$BQ$1:$CN$1,0))=4))),
                   AT17,
                   AU17),
               IF(基本情報!$C$10=TRUE,
                   IF(AU17&lt;AW17,0,AU17-AW17),
                   IF(AND(基本情報!$C$3="一斉",基本情報!$C$7="-",EDATE($G17,6)&lt;DATE(YEAR(EDATE($G17,6)),MONTH(基本情報!$C$4),DAY(基本情報!$C$4)),
                       EDATE($G17,6)&lt;=$AI17,$AI17&lt;DATE(YEAR(EDATE($G17,6)),MONTH(基本情報!$C$4),DAY(基本情報!$C$4)),AU$1=YEAR(EDATE($G17,6))),
                           $AJ17-$AO17+HLOOKUP(1.5,付与日数一覧!$O$3:$W$8,2+$F17,1),
                           IF(SUM(AU17,AV17)&lt;AW17,
                               0,
                               SUM(AU17,AV17)-AW17))))))</f>
        <v>0</v>
      </c>
      <c r="AY17" s="19">
        <f>IF(OR(IF(ISERROR(INDEX($BQ$1:$CM17,ROW(),MATCH(IF(INDEX($BQ$1:$CM17,ROW(),MATCH(AY$1,$BQ$1:$CM$1,0)+1)&gt;DATE(AY$1,12,IF(基本情報!$C$12="末",31,基本情報!$C$12)),AY$1-1,AY$1),$BQ$1:$CM$1,0))),
                  0,
                  INDEX($BQ$1:$CM17,ROW(),MATCH(IF(INDEX($BQ$1:$CM17,ROW(),MATCH(AY$1,$BQ$1:$CM$1,0)+1)&gt;DATE(AY$1,12,IF(基本情報!$C$12="末",31,基本情報!$C$12)),AY$1-1,AY$1),$BQ$1:$CM$1,0)))=1,
              INDEX($BQ$1:$CM17,ROW(),MATCH(AY$1,$BQ$1:$CM$1,0))=3,
              INDEX($BQ$1:$CM17,ROW(),MATCH(AY$1,$BQ$1:$CM$1,0))=4),
     0,
     IF(AND($V17&lt;&gt;3,$V17&lt;&gt;6,$V17&lt;&gt;7,
         AY$1 =YEAR($G17),
         AND(基本情報!$C$3="一斉",$G17&lt;=DATE(AY$1,MONTH(基本情報!$C$4),DAY(基本情報!$C$4)),
                                                                   DATE(AY$1,MONTH(基本情報!$C$4),DAY(基本情報!$C$4))&lt;DATE(YEAR($G17),MONTH($G17)+6,DAY($G17)))),
       HLOOKUP(IF(AY$1=YEAR(DATE(YEAR($G17),MONTH($G17)+6,DAY($G17))),0.5,0)
                            -IF(基本情報!$C$12="末",
                                0,
                                IF(AND(基本情報!$C$3="一斉",EDATE($G17,6)=DATE(AY$1,MONTH(EDATE($G17,6)),DAY(EDATE($G17,6))),MONTH(EDATE($G17,6))=12,DAY(EDATE($G17,6))&gt;IF(基本情報!$C$12="末",DAY(EDATE($G17,6)),基本情報!$C$12)),1,0)),
         付与日数一覧!$O$3:$W$8,2+$F17,1),
       HLOOKUP(IF(AND($V17&lt;&gt;3,$V17&lt;&gt;6,$V17&lt;&gt;7,AY$1&lt;YEAR(DATE(YEAR($G17),MONTH($G17)+6,DAY($G17)))),
                              0,
                              IF(AND(基本情報!$C$3="一斉",
                                     OR(AND(基本情報!$C$7="-",DATE(AY$1,MONTH(基本情報!$C$4),DAY(基本情報!$C$4))&lt;$G17),
                                       AND(基本情報!$C$7&lt;&gt;"-",基本情報!$C$7&gt;0,DATE(AY$1,MONTH($J17),DAY($J17))&lt;$G17)),
                                     AND(MONTH(EDATE($G17,6))=12,DAY(EDATE($G17,6))&gt;IF(基本情報!$C$12="末",DAY(EOMONTH(EDATE($G17,6),0)),基本情報!$C$12))=FALSE)=TRUE,
                                  IF(AND(基本情報!$C$3="一斉",基本情報!$C$7="-",DATE(AY$1,MONTH(基本情報!$C$4),DAY(基本情報!$C$4))&lt;$G17),0.5,0),
                                  IF(基本情報!$C$3="法定",
                                      IF($H17&gt;=10,
                                          IF($G17&gt;DATE(AY$1,MONTH($J17),DAY($J17)),0,DATEDIF($G17,DATE(AY$1,MONTH($J17),DAY($J17)),"m")/12+0.5),
                                          DATEDIF($G17,DATE(AY$1,MONTH($J17),DAY($J17)),"m")/12)
                                        -IF($K17&lt;MONTH($J17),1,0),
                                      IF(AND(基本情報!$C$7&lt;&gt;"-",基本情報!$C$7&gt;0)=TRUE,
                                          IF(DATE(AY$1,MONTH($J17),DAY($J17))&lt;$G17,0,DATEDIF($G17,DATE(AY$1,MONTH($J17),DAY($J17)),"m")/12+0.5),
                                          IF(DATE(YEAR($G17),MONTH($G17)+6,DAY($G17))&gt;=DATE(AY$1,MONTH(基本情報!$C$4),DAY(基本情報!$C$4)),
                                              DATEDIF($G17,IF($G17&lt;DATE(AY$1,MONTH($J17),DAY($J17)),DATE(AY$1,MONTH($J17),DAY($J17)),DATE(AY$1+1,MONTH($J17),DAY($J17))),"m")/12
                                                +IF(DATE(YEAR($G17),MONTH($G17)+6,DAY($G17))&lt;DATE(AY$1,MONTH(基本情報!$C$4),DAY(基本情報!$C$4)),1.5,0.5),
                                              DATEDIF($G17,DATE(AY$1,MONTH(基本情報!$C$4),DAY(基本情報!$C$4)),"m")/12
                                                +IF(DATE(YEAR($G17),MONTH($G17)+6,DAY($G17))
                                                  =DATE(YEAR(DATE(YEAR($G17),MONTH($G17)+6,DAY($G17))),MONTH(基本情報!$C$4),DAY(基本情報!$C$4)),0,1)))
                                        -IF(基本情報!$C$12="末",
                                               0,
                                               IF(AND(EDATE($G17,6)=DATE(AY$1,MONTH(EDATE($G17,6)),DAY(EDATE($G17,6))),MONTH(EDATE($G17,6))=12,DAY(EDATE($G17,6))&gt;基本情報!$C$12),1,0))))),
         付与日数一覧!$O$3:$W$8,2+$F17,1)))
  +IF(OR(INDEX($BQ$1:$CM17,ROW(),MATCH(AY$1,$BQ$1:$CM$1,0))=2,INDEX($BQ$1:$CM17,ROW(),MATCH(AY$1,$BQ$1:$CM$1,0))=4),0,IF(基本情報!$C$3="一斉",
      IF(AND(基本情報!$C$7&lt;&gt;"-",基本情報!$C$7&gt;0)=FALSE,
          IF(OR(AY$1=YEAR(DATE(YEAR($G17),MONTH($G17)+6,DAY($G17))),
                 IF(基本情報!$C$12="末",
                     FALSE,
                     AY$1=IF(DATE(YEAR($G17),MONTH($G17)+6,DAY($G17))&gt;DATE(YEAR(DATE(YEAR($G17),MONTH($G17)+6,DAY($G17))),12,基本情報!$C$12),
                                  YEAR(DATE(YEAR($G17),MONTH($G17)+6,DAY($G17)))+1,
                                  YEAR(DATE(YEAR($G17),MONTH($G17)+6,DAY($G17)))))),
              IF(DATE(AY$1,MONTH(基本情報!$C$4),DAY(基本情報!$C$4))&gt;DATE(YEAR($G17),MONTH($G17)+6,DAY($G17)),
                  HLOOKUP(0.5,付与日数一覧!$O$3:$W$8,2+$F17,1),
                  0),
              0),
          0),
      0))</f>
        <v>0</v>
      </c>
      <c r="AZ17" s="19">
        <f ca="1">IF(AY$1=$AN17,$AP17,IF(AY$1=有給管理簿!$AH$1,0,AX17) )</f>
        <v>0</v>
      </c>
      <c r="BA17" s="19">
        <f ca="1">IF(ISERROR(MATCH($A17,有給管理簿!$A:$A,0)),
    0,
    SUMIFS(INDIRECT("有給管理簿!R" &amp; MATCH($A17,有給管理簿!$A:$A,0) &amp; "C35:R" &amp; MATCH($A17,有給管理簿!$A:$A,0) &amp; "C2239",0),
      有給管理簿!$AI$11:$CHC$11,"&gt;="&amp;IF(OR(AND($V17&lt;&gt;3,$V17&lt;&gt;6,$V17&lt;&gt;7,
                                                                                MONTH(DATE(YEAR($G17),MONTH($G17)+6,DAY($G17)))&lt;=MONTH($Z17),
                                                                                DATE(AY$1,MONTH($Z17),DAY($Z17))&lt;DATE(YEAR($G17),MONTH($G17)+6,DAY($G17))),
                                                                          AND($V17&lt;&gt;3,$V17&lt;&gt;6,$V17&lt;&gt;7,
                                                                            AY$1=YEAR(DATE(YEAR($G17),MONTH($G17)+6,DAY($G17))),
                                                                            DATE(AY$1,MONTH($Z17),DAY($Z17))&gt;DATE(YEAR($G17),MONTH($G17)+6,DAY($G17)))),
                                                                       DATE(YEAR($G17),MONTH($G17)+6,DAY($G17)),
                                                                       IF(AND($V17&lt;&gt;3,$V17&lt;&gt;6,$V17&lt;&gt;7,
                                                                              DATE(YEAR($G17),MONTH($G17)+6,DAY($G17))&gt;=DATE(AY$1,MONTH($Z17),DAY($Z17))),
                                                                           DATE(YEAR($G17),MONTH($G17)+6,DAY($G17)),
                                                                           DATE(AY$1,MONTH($Z17),DAY($Z17)))),
      有給管理簿!$AI$11:$CHC$11,"&lt;="&amp;IF(DATE(AY$1+1,MONTH($Z17),DAY($Z17))-1&gt;EOMONTH(DATE(有給管理簿!$E$10,有給管理簿!$F$10,1),0),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DATE(AY$1+1,MONTH($Z17),DAY($Z17))-1)))</f>
        <v>0</v>
      </c>
      <c r="BB17" s="19">
        <f ca="1">IF(AY$1+2=$AN17,
       $AK17,
       IF(AY$1+1=$AN17,
           $AP17,
           IF(AY17&lt;IF(基本情報!$C$10=TRUE,
                                 IF(AY17&lt;BA17,0,AY17-BA17),
                                 IF(AND(基本情報!$C$3="一斉",基本情報!$C$7="-",EDATE($G17,6)&lt;DATE(YEAR(EDATE($G17,6)),MONTH(基本情報!$C$4),DAY(基本情報!$C$4)),
                                       EDATE($G17,6)&lt;=$AI17,$AI17&lt;DATE(YEAR(EDATE($G17,6)),MONTH(基本情報!$C$4),DAY(基本情報!$C$4)),AY$1=YEAR(EDATE($G17,6))),
                                     $AJ17-$AO17+HLOOKUP(1.5,付与日数一覧!$O$3:$W$8,2+$F17,1),
                                     IF(SUM(AY17,AZ17)&lt;BA17,
                                         0,
                                         SUM(AY17,AZ17)-BA17))),
               IF(AND(基本情報!$C$3="一斉",基本情報!$C$7="-",EDATE($G17,6)&lt;DATE(YEAR(EDATE($G17,6)),MONTH(基本情報!$C$4),DAY(基本情報!$C$4)),
                      AND(ISERROR(MATCH(AY$1,$BQ$1:$CN$1,0))=FALSE,
                        OR(INDEX($BQ$1:$CN17,ROW(),MATCH(AY$1,$BQ$1:$CN$1,0))=2,INDEX($BQ$1:$CN17,ROW(),MATCH(AY$1,$BQ$1:$CN$1,0))=3,INDEX($BQ$1:$CN17,ROW(),MATCH(AY$1,$BQ$1:$CN$1,0))=4))),
                   AX17,
                   AY17),
               IF(基本情報!$C$10=TRUE,
                   IF(AY17&lt;BA17,0,AY17-BA17),
                   IF(AND(基本情報!$C$3="一斉",基本情報!$C$7="-",EDATE($G17,6)&lt;DATE(YEAR(EDATE($G17,6)),MONTH(基本情報!$C$4),DAY(基本情報!$C$4)),
                       EDATE($G17,6)&lt;=$AI17,$AI17&lt;DATE(YEAR(EDATE($G17,6)),MONTH(基本情報!$C$4),DAY(基本情報!$C$4)),AY$1=YEAR(EDATE($G17,6))),
                           $AJ17-$AO17+HLOOKUP(1.5,付与日数一覧!$O$3:$W$8,2+$F17,1),
                           IF(SUM(AY17,AZ17)&lt;BA17,
                               0,
                               SUM(AY17,AZ17)-BA17))))))</f>
        <v>0</v>
      </c>
      <c r="BC17" s="19">
        <f>IF(OR(IF(ISERROR(INDEX($BQ$1:$CM17,ROW(),MATCH(IF(INDEX($BQ$1:$CM17,ROW(),MATCH(BC$1,$BQ$1:$CM$1,0)+1)&gt;DATE(BC$1,12,IF(基本情報!$C$12="末",31,基本情報!$C$12)),BC$1-1,BC$1),$BQ$1:$CM$1,0))),
                  0,
                  INDEX($BQ$1:$CM17,ROW(),MATCH(IF(INDEX($BQ$1:$CM17,ROW(),MATCH(BC$1,$BQ$1:$CM$1,0)+1)&gt;DATE(BC$1,12,IF(基本情報!$C$12="末",31,基本情報!$C$12)),BC$1-1,BC$1),$BQ$1:$CM$1,0)))=1,
              INDEX($BQ$1:$CM17,ROW(),MATCH(BC$1,$BQ$1:$CM$1,0))=3,
              INDEX($BQ$1:$CM17,ROW(),MATCH(BC$1,$BQ$1:$CM$1,0))=4),
     0,
     IF(AND($V17&lt;&gt;3,$V17&lt;&gt;6,$V17&lt;&gt;7,
         BC$1 =YEAR($G17),
         AND(基本情報!$C$3="一斉",$G17&lt;=DATE(BC$1,MONTH(基本情報!$C$4),DAY(基本情報!$C$4)),
                                                                   DATE(BC$1,MONTH(基本情報!$C$4),DAY(基本情報!$C$4))&lt;DATE(YEAR($G17),MONTH($G17)+6,DAY($G17)))),
       HLOOKUP(IF(BC$1=YEAR(DATE(YEAR($G17),MONTH($G17)+6,DAY($G17))),0.5,0)
                            -IF(基本情報!$C$12="末",
                                0,
                                IF(AND(基本情報!$C$3="一斉",EDATE($G17,6)=DATE(BC$1,MONTH(EDATE($G17,6)),DAY(EDATE($G17,6))),MONTH(EDATE($G17,6))=12,DAY(EDATE($G17,6))&gt;IF(基本情報!$C$12="末",DAY(EDATE($G17,6)),基本情報!$C$12)),1,0)),
         付与日数一覧!$O$3:$W$8,2+$F17,1),
       HLOOKUP(IF(AND($V17&lt;&gt;3,$V17&lt;&gt;6,$V17&lt;&gt;7,BC$1&lt;YEAR(DATE(YEAR($G17),MONTH($G17)+6,DAY($G17)))),
                              0,
                              IF(AND(基本情報!$C$3="一斉",
                                     OR(AND(基本情報!$C$7="-",DATE(BC$1,MONTH(基本情報!$C$4),DAY(基本情報!$C$4))&lt;$G17),
                                       AND(基本情報!$C$7&lt;&gt;"-",基本情報!$C$7&gt;0,DATE(BC$1,MONTH($J17),DAY($J17))&lt;$G17)),
                                     AND(MONTH(EDATE($G17,6))=12,DAY(EDATE($G17,6))&gt;IF(基本情報!$C$12="末",DAY(EOMONTH(EDATE($G17,6),0)),基本情報!$C$12))=FALSE)=TRUE,
                                  IF(AND(基本情報!$C$3="一斉",基本情報!$C$7="-",DATE(BC$1,MONTH(基本情報!$C$4),DAY(基本情報!$C$4))&lt;$G17),0.5,0),
                                  IF(基本情報!$C$3="法定",
                                      IF($H17&gt;=10,
                                          IF($G17&gt;DATE(BC$1,MONTH($J17),DAY($J17)),0,DATEDIF($G17,DATE(BC$1,MONTH($J17),DAY($J17)),"m")/12+0.5),
                                          DATEDIF($G17,DATE(BC$1,MONTH($J17),DAY($J17)),"m")/12)
                                        -IF($K17&lt;MONTH($J17),1,0),
                                      IF(AND(基本情報!$C$7&lt;&gt;"-",基本情報!$C$7&gt;0)=TRUE,
                                          IF(DATE(BC$1,MONTH($J17),DAY($J17))&lt;$G17,0,DATEDIF($G17,DATE(BC$1,MONTH($J17),DAY($J17)),"m")/12+0.5),
                                          IF(DATE(YEAR($G17),MONTH($G17)+6,DAY($G17))&gt;=DATE(BC$1,MONTH(基本情報!$C$4),DAY(基本情報!$C$4)),
                                              DATEDIF($G17,IF($G17&lt;DATE(BC$1,MONTH($J17),DAY($J17)),DATE(BC$1,MONTH($J17),DAY($J17)),DATE(BC$1+1,MONTH($J17),DAY($J17))),"m")/12
                                                +IF(DATE(YEAR($G17),MONTH($G17)+6,DAY($G17))&lt;DATE(BC$1,MONTH(基本情報!$C$4),DAY(基本情報!$C$4)),1.5,0.5),
                                              DATEDIF($G17,DATE(BC$1,MONTH(基本情報!$C$4),DAY(基本情報!$C$4)),"m")/12
                                                +IF(DATE(YEAR($G17),MONTH($G17)+6,DAY($G17))
                                                  =DATE(YEAR(DATE(YEAR($G17),MONTH($G17)+6,DAY($G17))),MONTH(基本情報!$C$4),DAY(基本情報!$C$4)),0,1)))
                                        -IF(基本情報!$C$12="末",
                                               0,
                                               IF(AND(EDATE($G17,6)=DATE(BC$1,MONTH(EDATE($G17,6)),DAY(EDATE($G17,6))),MONTH(EDATE($G17,6))=12,DAY(EDATE($G17,6))&gt;基本情報!$C$12),1,0))))),
         付与日数一覧!$O$3:$W$8,2+$F17,1)))
  +IF(OR(INDEX($BQ$1:$CM17,ROW(),MATCH(BC$1,$BQ$1:$CM$1,0))=2,INDEX($BQ$1:$CM17,ROW(),MATCH(BC$1,$BQ$1:$CM$1,0))=4),0,IF(基本情報!$C$3="一斉",
      IF(AND(基本情報!$C$7&lt;&gt;"-",基本情報!$C$7&gt;0)=FALSE,
          IF(OR(BC$1=YEAR(DATE(YEAR($G17),MONTH($G17)+6,DAY($G17))),
                 IF(基本情報!$C$12="末",
                     FALSE,
                     BC$1=IF(DATE(YEAR($G17),MONTH($G17)+6,DAY($G17))&gt;DATE(YEAR(DATE(YEAR($G17),MONTH($G17)+6,DAY($G17))),12,基本情報!$C$12),
                                  YEAR(DATE(YEAR($G17),MONTH($G17)+6,DAY($G17)))+1,
                                  YEAR(DATE(YEAR($G17),MONTH($G17)+6,DAY($G17)))))),
              IF(DATE(BC$1,MONTH(基本情報!$C$4),DAY(基本情報!$C$4))&gt;DATE(YEAR($G17),MONTH($G17)+6,DAY($G17)),
                  HLOOKUP(0.5,付与日数一覧!$O$3:$W$8,2+$F17,1),
                  0),
              0),
          0),
      0))</f>
        <v>0</v>
      </c>
      <c r="BD17" s="19">
        <f ca="1">IF(BC$1=$AN17,$AP17,IF(BC$1=有給管理簿!$AH$1,0,BB17) )</f>
        <v>0</v>
      </c>
      <c r="BE17" s="19">
        <f ca="1">IF(ISERROR(MATCH($A17,有給管理簿!$A:$A,0)),
    0,
    SUMIFS(INDIRECT("有給管理簿!R" &amp; MATCH($A17,有給管理簿!$A:$A,0) &amp; "C35:R" &amp; MATCH($A17,有給管理簿!$A:$A,0) &amp; "C2239",0),
      有給管理簿!$AI$11:$CHC$11,"&gt;="&amp;IF(OR(AND($V17&lt;&gt;3,$V17&lt;&gt;6,$V17&lt;&gt;7,
                                                                                MONTH(DATE(YEAR($G17),MONTH($G17)+6,DAY($G17)))&lt;=MONTH($Z17),
                                                                                DATE(BC$1,MONTH($Z17),DAY($Z17))&lt;DATE(YEAR($G17),MONTH($G17)+6,DAY($G17))),
                                                                          AND($V17&lt;&gt;3,$V17&lt;&gt;6,$V17&lt;&gt;7,
                                                                            BC$1=YEAR(DATE(YEAR($G17),MONTH($G17)+6,DAY($G17))),
                                                                            DATE(BC$1,MONTH($Z17),DAY($Z17))&gt;DATE(YEAR($G17),MONTH($G17)+6,DAY($G17)))),
                                                                       DATE(YEAR($G17),MONTH($G17)+6,DAY($G17)),
                                                                       IF(AND($V17&lt;&gt;3,$V17&lt;&gt;6,$V17&lt;&gt;7,
                                                                              DATE(YEAR($G17),MONTH($G17)+6,DAY($G17))&gt;=DATE(BC$1,MONTH($Z17),DAY($Z17))),
                                                                           DATE(YEAR($G17),MONTH($G17)+6,DAY($G17)),
                                                                           DATE(BC$1,MONTH($Z17),DAY($Z17)))),
      有給管理簿!$AI$11:$CHC$11,"&lt;="&amp;IF(DATE(BC$1+1,MONTH($Z17),DAY($Z17))-1&gt;EOMONTH(DATE(有給管理簿!$E$10,有給管理簿!$F$10,1),0),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DATE(BC$1+1,MONTH($Z17),DAY($Z17))-1)))</f>
        <v>0</v>
      </c>
      <c r="BF17" s="19">
        <f ca="1">IF(BC$1+2=$AN17,
       $AK17,
       IF(BC$1+1=$AN17,
           $AP17,
           IF(BC17&lt;IF(基本情報!$C$10=TRUE,
                                 IF(BC17&lt;BE17,0,BC17-BE17),
                                 IF(AND(基本情報!$C$3="一斉",基本情報!$C$7="-",EDATE($G17,6)&lt;DATE(YEAR(EDATE($G17,6)),MONTH(基本情報!$C$4),DAY(基本情報!$C$4)),
                                       EDATE($G17,6)&lt;=$AI17,$AI17&lt;DATE(YEAR(EDATE($G17,6)),MONTH(基本情報!$C$4),DAY(基本情報!$C$4)),BC$1=YEAR(EDATE($G17,6))),
                                     $AJ17-$AO17+HLOOKUP(1.5,付与日数一覧!$O$3:$W$8,2+$F17,1),
                                     IF(SUM(BC17,BD17)&lt;BE17,
                                         0,
                                         SUM(BC17,BD17)-BE17))),
               IF(AND(基本情報!$C$3="一斉",基本情報!$C$7="-",EDATE($G17,6)&lt;DATE(YEAR(EDATE($G17,6)),MONTH(基本情報!$C$4),DAY(基本情報!$C$4)),
                      AND(ISERROR(MATCH(BC$1,$BQ$1:$CN$1,0))=FALSE,
                        OR(INDEX($BQ$1:$CN17,ROW(),MATCH(BC$1,$BQ$1:$CN$1,0))=2,INDEX($BQ$1:$CN17,ROW(),MATCH(BC$1,$BQ$1:$CN$1,0))=3,INDEX($BQ$1:$CN17,ROW(),MATCH(BC$1,$BQ$1:$CN$1,0))=4))),
                   BB17,
                   BC17),
               IF(基本情報!$C$10=TRUE,
                   IF(BC17&lt;BE17,0,BC17-BE17),
                   IF(AND(基本情報!$C$3="一斉",基本情報!$C$7="-",EDATE($G17,6)&lt;DATE(YEAR(EDATE($G17,6)),MONTH(基本情報!$C$4),DAY(基本情報!$C$4)),
                       EDATE($G17,6)&lt;=$AI17,$AI17&lt;DATE(YEAR(EDATE($G17,6)),MONTH(基本情報!$C$4),DAY(基本情報!$C$4)),BC$1=YEAR(EDATE($G17,6))),
                           $AJ17-$AO17+HLOOKUP(1.5,付与日数一覧!$O$3:$W$8,2+$F17,1),
                           IF(SUM(BC17,BD17)&lt;BE17,
                               0,
                               SUM(BC17,BD17)-BE17))))))</f>
        <v>0</v>
      </c>
      <c r="BG17" s="19">
        <f>IF(OR(IF(ISERROR(INDEX($BQ$1:$CM17,ROW(),MATCH(IF(INDEX($BQ$1:$CM17,ROW(),MATCH(BG$1,$BQ$1:$CM$1,0)+1)&gt;DATE(BG$1,12,IF(基本情報!$C$12="末",31,基本情報!$C$12)),BG$1-1,BG$1),$BQ$1:$CM$1,0))),
                  0,
                  INDEX($BQ$1:$CM17,ROW(),MATCH(IF(INDEX($BQ$1:$CM17,ROW(),MATCH(BG$1,$BQ$1:$CM$1,0)+1)&gt;DATE(BG$1,12,IF(基本情報!$C$12="末",31,基本情報!$C$12)),BG$1-1,BG$1),$BQ$1:$CM$1,0)))=1,
              INDEX($BQ$1:$CM17,ROW(),MATCH(BG$1,$BQ$1:$CM$1,0))=3,
              INDEX($BQ$1:$CM17,ROW(),MATCH(BG$1,$BQ$1:$CM$1,0))=4),
     0,
     IF(AND($V17&lt;&gt;3,$V17&lt;&gt;6,$V17&lt;&gt;7,
         BG$1 =YEAR($G17),
         AND(基本情報!$C$3="一斉",$G17&lt;=DATE(BG$1,MONTH(基本情報!$C$4),DAY(基本情報!$C$4)),
                                                                   DATE(BG$1,MONTH(基本情報!$C$4),DAY(基本情報!$C$4))&lt;DATE(YEAR($G17),MONTH($G17)+6,DAY($G17)))),
       HLOOKUP(IF(BG$1=YEAR(DATE(YEAR($G17),MONTH($G17)+6,DAY($G17))),0.5,0)
                            -IF(基本情報!$C$12="末",
                                0,
                                IF(AND(基本情報!$C$3="一斉",EDATE($G17,6)=DATE(BG$1,MONTH(EDATE($G17,6)),DAY(EDATE($G17,6))),MONTH(EDATE($G17,6))=12,DAY(EDATE($G17,6))&gt;IF(基本情報!$C$12="末",DAY(EDATE($G17,6)),基本情報!$C$12)),1,0)),
         付与日数一覧!$O$3:$W$8,2+$F17,1),
       HLOOKUP(IF(AND($V17&lt;&gt;3,$V17&lt;&gt;6,$V17&lt;&gt;7,BG$1&lt;YEAR(DATE(YEAR($G17),MONTH($G17)+6,DAY($G17)))),
                              0,
                              IF(AND(基本情報!$C$3="一斉",
                                     OR(AND(基本情報!$C$7="-",DATE(BG$1,MONTH(基本情報!$C$4),DAY(基本情報!$C$4))&lt;$G17),
                                       AND(基本情報!$C$7&lt;&gt;"-",基本情報!$C$7&gt;0,DATE(BG$1,MONTH($J17),DAY($J17))&lt;$G17)),
                                     AND(MONTH(EDATE($G17,6))=12,DAY(EDATE($G17,6))&gt;IF(基本情報!$C$12="末",DAY(EOMONTH(EDATE($G17,6),0)),基本情報!$C$12))=FALSE)=TRUE,
                                  IF(AND(基本情報!$C$3="一斉",基本情報!$C$7="-",DATE(BG$1,MONTH(基本情報!$C$4),DAY(基本情報!$C$4))&lt;$G17),0.5,0),
                                  IF(基本情報!$C$3="法定",
                                      IF($H17&gt;=10,
                                          IF($G17&gt;DATE(BG$1,MONTH($J17),DAY($J17)),0,DATEDIF($G17,DATE(BG$1,MONTH($J17),DAY($J17)),"m")/12+0.5),
                                          DATEDIF($G17,DATE(BG$1,MONTH($J17),DAY($J17)),"m")/12)
                                        -IF($K17&lt;MONTH($J17),1,0),
                                      IF(AND(基本情報!$C$7&lt;&gt;"-",基本情報!$C$7&gt;0)=TRUE,
                                          IF(DATE(BG$1,MONTH($J17),DAY($J17))&lt;$G17,0,DATEDIF($G17,DATE(BG$1,MONTH($J17),DAY($J17)),"m")/12+0.5),
                                          IF(DATE(YEAR($G17),MONTH($G17)+6,DAY($G17))&gt;=DATE(BG$1,MONTH(基本情報!$C$4),DAY(基本情報!$C$4)),
                                              DATEDIF($G17,IF($G17&lt;DATE(BG$1,MONTH($J17),DAY($J17)),DATE(BG$1,MONTH($J17),DAY($J17)),DATE(BG$1+1,MONTH($J17),DAY($J17))),"m")/12
                                                +IF(DATE(YEAR($G17),MONTH($G17)+6,DAY($G17))&lt;DATE(BG$1,MONTH(基本情報!$C$4),DAY(基本情報!$C$4)),1.5,0.5),
                                              DATEDIF($G17,DATE(BG$1,MONTH(基本情報!$C$4),DAY(基本情報!$C$4)),"m")/12
                                                +IF(DATE(YEAR($G17),MONTH($G17)+6,DAY($G17))
                                                  =DATE(YEAR(DATE(YEAR($G17),MONTH($G17)+6,DAY($G17))),MONTH(基本情報!$C$4),DAY(基本情報!$C$4)),0,1)))
                                        -IF(基本情報!$C$12="末",
                                               0,
                                               IF(AND(EDATE($G17,6)=DATE(BG$1,MONTH(EDATE($G17,6)),DAY(EDATE($G17,6))),MONTH(EDATE($G17,6))=12,DAY(EDATE($G17,6))&gt;基本情報!$C$12),1,0))))),
         付与日数一覧!$O$3:$W$8,2+$F17,1)))
  +IF(OR(INDEX($BQ$1:$CM17,ROW(),MATCH(BG$1,$BQ$1:$CM$1,0))=2,INDEX($BQ$1:$CM17,ROW(),MATCH(BG$1,$BQ$1:$CM$1,0))=4),0,IF(基本情報!$C$3="一斉",
      IF(AND(基本情報!$C$7&lt;&gt;"-",基本情報!$C$7&gt;0)=FALSE,
          IF(OR(BG$1=YEAR(DATE(YEAR($G17),MONTH($G17)+6,DAY($G17))),
                 IF(基本情報!$C$12="末",
                     FALSE,
                     BG$1=IF(DATE(YEAR($G17),MONTH($G17)+6,DAY($G17))&gt;DATE(YEAR(DATE(YEAR($G17),MONTH($G17)+6,DAY($G17))),12,基本情報!$C$12),
                                  YEAR(DATE(YEAR($G17),MONTH($G17)+6,DAY($G17)))+1,
                                  YEAR(DATE(YEAR($G17),MONTH($G17)+6,DAY($G17)))))),
              IF(DATE(BG$1,MONTH(基本情報!$C$4),DAY(基本情報!$C$4))&gt;DATE(YEAR($G17),MONTH($G17)+6,DAY($G17)),
                  HLOOKUP(0.5,付与日数一覧!$O$3:$W$8,2+$F17,1),
                  0),
              0),
          0),
      0))</f>
        <v>5</v>
      </c>
      <c r="BH17" s="19">
        <f ca="1">IF(BG$1=$AN17,$AP17,IF(BG$1=有給管理簿!$AH$1,0,BF17) )</f>
        <v>0</v>
      </c>
      <c r="BI17" s="19">
        <f ca="1">IF(ISERROR(MATCH($A17,有給管理簿!$A:$A,0)),
    0,
    SUMIFS(INDIRECT("有給管理簿!R" &amp; MATCH($A17,有給管理簿!$A:$A,0) &amp; "C35:R" &amp; MATCH($A17,有給管理簿!$A:$A,0) &amp; "C2239",0),
      有給管理簿!$AI$11:$CHC$11,"&gt;="&amp;IF(OR(AND($V17&lt;&gt;3,$V17&lt;&gt;6,$V17&lt;&gt;7,
                                                                                MONTH(DATE(YEAR($G17),MONTH($G17)+6,DAY($G17)))&lt;=MONTH($Z17),
                                                                                DATE(BG$1,MONTH($Z17),DAY($Z17))&lt;DATE(YEAR($G17),MONTH($G17)+6,DAY($G17))),
                                                                          AND($V17&lt;&gt;3,$V17&lt;&gt;6,$V17&lt;&gt;7,
                                                                            BG$1=YEAR(DATE(YEAR($G17),MONTH($G17)+6,DAY($G17))),
                                                                            DATE(BG$1,MONTH($Z17),DAY($Z17))&gt;DATE(YEAR($G17),MONTH($G17)+6,DAY($G17)))),
                                                                       DATE(YEAR($G17),MONTH($G17)+6,DAY($G17)),
                                                                       IF(AND($V17&lt;&gt;3,$V17&lt;&gt;6,$V17&lt;&gt;7,
                                                                              DATE(YEAR($G17),MONTH($G17)+6,DAY($G17))&gt;=DATE(BG$1,MONTH($Z17),DAY($Z17))),
                                                                           DATE(YEAR($G17),MONTH($G17)+6,DAY($G17)),
                                                                           DATE(BG$1,MONTH($Z17),DAY($Z17)))),
      有給管理簿!$AI$11:$CHC$11,"&lt;="&amp;IF(DATE(BG$1+1,MONTH($Z17),DAY($Z17))-1&gt;EOMONTH(DATE(有給管理簿!$E$10,有給管理簿!$F$10,1),0),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DATE(BG$1+1,MONTH($Z17),DAY($Z17))-1)))</f>
        <v>0</v>
      </c>
      <c r="BJ17" s="19">
        <f ca="1">IF(BG$1+2=$AN17,
       $AK17,
       IF(BG$1+1=$AN17,
           $AP17,
           IF(BG17&lt;IF(基本情報!$C$10=TRUE,
                                 IF(BG17&lt;BI17,0,BG17-BI17),
                                 IF(AND(基本情報!$C$3="一斉",基本情報!$C$7="-",EDATE($G17,6)&lt;DATE(YEAR(EDATE($G17,6)),MONTH(基本情報!$C$4),DAY(基本情報!$C$4)),
                                       EDATE($G17,6)&lt;=$AI17,$AI17&lt;DATE(YEAR(EDATE($G17,6)),MONTH(基本情報!$C$4),DAY(基本情報!$C$4)),BG$1=YEAR(EDATE($G17,6))),
                                     $AJ17-$AO17+HLOOKUP(1.5,付与日数一覧!$O$3:$W$8,2+$F17,1),
                                     IF(SUM(BG17,BH17)&lt;BI17,
                                         0,
                                         SUM(BG17,BH17)-BI17))),
               IF(AND(基本情報!$C$3="一斉",基本情報!$C$7="-",EDATE($G17,6)&lt;DATE(YEAR(EDATE($G17,6)),MONTH(基本情報!$C$4),DAY(基本情報!$C$4)),
                      AND(ISERROR(MATCH(BG$1,$BQ$1:$CN$1,0))=FALSE,
                        OR(INDEX($BQ$1:$CN17,ROW(),MATCH(BG$1,$BQ$1:$CN$1,0))=2,INDEX($BQ$1:$CN17,ROW(),MATCH(BG$1,$BQ$1:$CN$1,0))=3,INDEX($BQ$1:$CN17,ROW(),MATCH(BG$1,$BQ$1:$CN$1,0))=4))),
                   BF17,
                   BG17),
               IF(基本情報!$C$10=TRUE,
                   IF(BG17&lt;BI17,0,BG17-BI17),
                   IF(AND(基本情報!$C$3="一斉",基本情報!$C$7="-",EDATE($G17,6)&lt;DATE(YEAR(EDATE($G17,6)),MONTH(基本情報!$C$4),DAY(基本情報!$C$4)),
                       EDATE($G17,6)&lt;=$AI17,$AI17&lt;DATE(YEAR(EDATE($G17,6)),MONTH(基本情報!$C$4),DAY(基本情報!$C$4)),BG$1=YEAR(EDATE($G17,6))),
                           $AJ17-$AO17+HLOOKUP(1.5,付与日数一覧!$O$3:$W$8,2+$F17,1),
                           IF(SUM(BG17,BH17)&lt;BI17,
                               0,
                               SUM(BG17,BH17)-BI17))))))</f>
        <v>5</v>
      </c>
      <c r="BK17" s="19">
        <f>IF(OR(IF(ISERROR(INDEX($BQ$1:$CM17,ROW(),MATCH(IF(INDEX($BQ$1:$CM17,ROW(),MATCH(BK$1,$BQ$1:$CM$1,0)+1)&gt;DATE(BK$1,12,IF(基本情報!$C$12="末",31,基本情報!$C$12)),BK$1-1,BK$1),$BQ$1:$CM$1,0))),
                  0,
                  INDEX($BQ$1:$CM17,ROW(),MATCH(IF(INDEX($BQ$1:$CM17,ROW(),MATCH(BK$1,$BQ$1:$CM$1,0)+1)&gt;DATE(BK$1,12,IF(基本情報!$C$12="末",31,基本情報!$C$12)),BK$1-1,BK$1),$BQ$1:$CM$1,0)))=1,
              INDEX($BQ$1:$CM17,ROW(),MATCH(BK$1,$BQ$1:$CM$1,0))=3,
              INDEX($BQ$1:$CM17,ROW(),MATCH(BK$1,$BQ$1:$CM$1,0))=4),
     0,
     IF(AND($V17&lt;&gt;3,$V17&lt;&gt;6,$V17&lt;&gt;7,
         BK$1 =YEAR($G17),
         AND(基本情報!$C$3="一斉",$G17&lt;=DATE(BK$1,MONTH(基本情報!$C$4),DAY(基本情報!$C$4)),
                                                                   DATE(BK$1,MONTH(基本情報!$C$4),DAY(基本情報!$C$4))&lt;DATE(YEAR($G17),MONTH($G17)+6,DAY($G17)))),
       HLOOKUP(IF(BK$1=YEAR(DATE(YEAR($G17),MONTH($G17)+6,DAY($G17))),0.5,0)
                            -IF(基本情報!$C$12="末",
                                0,
                                IF(AND(基本情報!$C$3="一斉",EDATE($G17,6)=DATE(BK$1,MONTH(EDATE($G17,6)),DAY(EDATE($G17,6))),MONTH(EDATE($G17,6))=12,DAY(EDATE($G17,6))&gt;IF(基本情報!$C$12="末",DAY(EDATE($G17,6)),基本情報!$C$12)),1,0)),
         付与日数一覧!$O$3:$W$8,2+$F17,1),
       HLOOKUP(IF(AND($V17&lt;&gt;3,$V17&lt;&gt;6,$V17&lt;&gt;7,BK$1&lt;YEAR(DATE(YEAR($G17),MONTH($G17)+6,DAY($G17)))),
                              0,
                              IF(AND(基本情報!$C$3="一斉",
                                     OR(AND(基本情報!$C$7="-",DATE(BK$1,MONTH(基本情報!$C$4),DAY(基本情報!$C$4))&lt;$G17),
                                       AND(基本情報!$C$7&lt;&gt;"-",基本情報!$C$7&gt;0,DATE(BK$1,MONTH($J17),DAY($J17))&lt;$G17)),
                                     AND(MONTH(EDATE($G17,6))=12,DAY(EDATE($G17,6))&gt;IF(基本情報!$C$12="末",DAY(EOMONTH(EDATE($G17,6),0)),基本情報!$C$12))=FALSE)=TRUE,
                                  IF(AND(基本情報!$C$3="一斉",基本情報!$C$7="-",DATE(BK$1,MONTH(基本情報!$C$4),DAY(基本情報!$C$4))&lt;$G17),0.5,0),
                                  IF(基本情報!$C$3="法定",
                                      IF($H17&gt;=10,
                                          IF($G17&gt;DATE(BK$1,MONTH($J17),DAY($J17)),0,DATEDIF($G17,DATE(BK$1,MONTH($J17),DAY($J17)),"m")/12+0.5),
                                          DATEDIF($G17,DATE(BK$1,MONTH($J17),DAY($J17)),"m")/12)
                                        -IF($K17&lt;MONTH($J17),1,0),
                                      IF(AND(基本情報!$C$7&lt;&gt;"-",基本情報!$C$7&gt;0)=TRUE,
                                          IF(DATE(BK$1,MONTH($J17),DAY($J17))&lt;$G17,0,DATEDIF($G17,DATE(BK$1,MONTH($J17),DAY($J17)),"m")/12+0.5),
                                          IF(DATE(YEAR($G17),MONTH($G17)+6,DAY($G17))&gt;=DATE(BK$1,MONTH(基本情報!$C$4),DAY(基本情報!$C$4)),
                                              DATEDIF($G17,IF($G17&lt;DATE(BK$1,MONTH($J17),DAY($J17)),DATE(BK$1,MONTH($J17),DAY($J17)),DATE(BK$1+1,MONTH($J17),DAY($J17))),"m")/12
                                                +IF(DATE(YEAR($G17),MONTH($G17)+6,DAY($G17))&lt;DATE(BK$1,MONTH(基本情報!$C$4),DAY(基本情報!$C$4)),1.5,0.5),
                                              DATEDIF($G17,DATE(BK$1,MONTH(基本情報!$C$4),DAY(基本情報!$C$4)),"m")/12
                                                +IF(DATE(YEAR($G17),MONTH($G17)+6,DAY($G17))
                                                  =DATE(YEAR(DATE(YEAR($G17),MONTH($G17)+6,DAY($G17))),MONTH(基本情報!$C$4),DAY(基本情報!$C$4)),0,1)))
                                        -IF(基本情報!$C$12="末",
                                               0,
                                               IF(AND(EDATE($G17,6)=DATE(BK$1,MONTH(EDATE($G17,6)),DAY(EDATE($G17,6))),MONTH(EDATE($G17,6))=12,DAY(EDATE($G17,6))&gt;基本情報!$C$12),1,0))))),
         付与日数一覧!$O$3:$W$8,2+$F17,1)))
  +IF(OR(INDEX($BQ$1:$CM17,ROW(),MATCH(BK$1,$BQ$1:$CM$1,0))=2,INDEX($BQ$1:$CM17,ROW(),MATCH(BK$1,$BQ$1:$CM$1,0))=4),0,IF(基本情報!$C$3="一斉",
      IF(AND(基本情報!$C$7&lt;&gt;"-",基本情報!$C$7&gt;0)=FALSE,
          IF(OR(BK$1=YEAR(DATE(YEAR($G17),MONTH($G17)+6,DAY($G17))),
                 IF(基本情報!$C$12="末",
                     FALSE,
                     BK$1=IF(DATE(YEAR($G17),MONTH($G17)+6,DAY($G17))&gt;DATE(YEAR(DATE(YEAR($G17),MONTH($G17)+6,DAY($G17))),12,基本情報!$C$12),
                                  YEAR(DATE(YEAR($G17),MONTH($G17)+6,DAY($G17)))+1,
                                  YEAR(DATE(YEAR($G17),MONTH($G17)+6,DAY($G17)))))),
              IF(DATE(BK$1,MONTH(基本情報!$C$4),DAY(基本情報!$C$4))&gt;DATE(YEAR($G17),MONTH($G17)+6,DAY($G17)),
                  HLOOKUP(0.5,付与日数一覧!$O$3:$W$8,2+$F17,1),
                  0),
              0),
          0),
      0))</f>
        <v>6</v>
      </c>
      <c r="BL17" s="19">
        <f ca="1">IF(BK$1=$AN17,$AP17,IF(BK$1=有給管理簿!$AH$1,0,BJ17) )</f>
        <v>5</v>
      </c>
      <c r="BM17" s="19">
        <f ca="1">IF(ISERROR(MATCH($A17,有給管理簿!$A:$A,0)),
    0,
    SUMIFS(INDIRECT("有給管理簿!R" &amp; MATCH($A17,有給管理簿!$A:$A,0) &amp; "C35:R" &amp; MATCH($A17,有給管理簿!$A:$A,0) &amp; "C2239",0),
      有給管理簿!$AI$11:$CHC$11,"&gt;="&amp;IF(OR(AND($V17&lt;&gt;3,$V17&lt;&gt;6,$V17&lt;&gt;7,
                                                                                MONTH(DATE(YEAR($G17),MONTH($G17)+6,DAY($G17)))&lt;=MONTH($Z17),
                                                                                DATE(BK$1,MONTH($Z17),DAY($Z17))&lt;DATE(YEAR($G17),MONTH($G17)+6,DAY($G17))),
                                                                          AND($V17&lt;&gt;3,$V17&lt;&gt;6,$V17&lt;&gt;7,
                                                                            BK$1=YEAR(DATE(YEAR($G17),MONTH($G17)+6,DAY($G17))),
                                                                            DATE(BK$1,MONTH($Z17),DAY($Z17))&gt;DATE(YEAR($G17),MONTH($G17)+6,DAY($G17)))),
                                                                       DATE(YEAR($G17),MONTH($G17)+6,DAY($G17)),
                                                                       IF(AND($V17&lt;&gt;3,$V17&lt;&gt;6,$V17&lt;&gt;7,
                                                                              DATE(YEAR($G17),MONTH($G17)+6,DAY($G17))&gt;=DATE(BK$1,MONTH($Z17),DAY($Z17))),
                                                                           DATE(YEAR($G17),MONTH($G17)+6,DAY($G17)),
                                                                           DATE(BK$1,MONTH($Z17),DAY($Z17)))),
      有給管理簿!$AI$11:$CHC$11,"&lt;="&amp;IF(DATE(BK$1+1,MONTH($Z17),DAY($Z17))-1&gt;EOMONTH(DATE(有給管理簿!$E$10,有給管理簿!$F$10,1),0),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DATE(BK$1+1,MONTH($Z17),DAY($Z17))-1)))</f>
        <v>2</v>
      </c>
      <c r="BN17" s="19">
        <f ca="1">IF(BK$1+2=$AN17,
       $AK17,
       IF(BK$1+1=$AN17,
           $AP17,
           IF(BK17&lt;IF(基本情報!$C$10=TRUE,
                                 IF(BK17&lt;BM17,0,BK17-BM17),
                                 IF(AND(基本情報!$C$3="一斉",基本情報!$C$7="-",EDATE($G17,6)&lt;DATE(YEAR(EDATE($G17,6)),MONTH(基本情報!$C$4),DAY(基本情報!$C$4)),
                                       EDATE($G17,6)&lt;=$AI17,$AI17&lt;DATE(YEAR(EDATE($G17,6)),MONTH(基本情報!$C$4),DAY(基本情報!$C$4)),BK$1=YEAR(EDATE($G17,6))),
                                     $AJ17-$AO17+HLOOKUP(1.5,付与日数一覧!$O$3:$W$8,2+$F17,1),
                                     IF(SUM(BK17,BL17)&lt;BM17,
                                         0,
                                         SUM(BK17,BL17)-BM17))),
               IF(AND(基本情報!$C$3="一斉",基本情報!$C$7="-",EDATE($G17,6)&lt;DATE(YEAR(EDATE($G17,6)),MONTH(基本情報!$C$4),DAY(基本情報!$C$4)),
                      AND(ISERROR(MATCH(BK$1,$BQ$1:$CN$1,0))=FALSE,
                        OR(INDEX($BQ$1:$CN17,ROW(),MATCH(BK$1,$BQ$1:$CN$1,0))=2,INDEX($BQ$1:$CN17,ROW(),MATCH(BK$1,$BQ$1:$CN$1,0))=3,INDEX($BQ$1:$CN17,ROW(),MATCH(BK$1,$BQ$1:$CN$1,0))=4))),
                   BJ17,
                   BK17),
               IF(基本情報!$C$10=TRUE,
                   IF(BK17&lt;BM17,0,BK17-BM17),
                   IF(AND(基本情報!$C$3="一斉",基本情報!$C$7="-",EDATE($G17,6)&lt;DATE(YEAR(EDATE($G17,6)),MONTH(基本情報!$C$4),DAY(基本情報!$C$4)),
                       EDATE($G17,6)&lt;=$AI17,$AI17&lt;DATE(YEAR(EDATE($G17,6)),MONTH(基本情報!$C$4),DAY(基本情報!$C$4)),BK$1=YEAR(EDATE($G17,6))),
                           $AJ17-$AO17+HLOOKUP(1.5,付与日数一覧!$O$3:$W$8,2+$F17,1),
                           IF(SUM(BK17,BL17)&lt;BM17,
                               0,
                               SUM(BK17,BL17)-BM17))))))</f>
        <v>6</v>
      </c>
      <c r="BQ17" s="19">
        <v>0</v>
      </c>
      <c r="BR17" s="57">
        <f>IF(基本情報!$C$3="法定",
       IF($V17=3,
           IF($G17&lt;=DATE(BQ$1,MONTH($G17),DAY($G17)),DATE(BQ$1,MONTH($G17),DAY($G17)),0),
           IF($G17&lt;=DATE(BQ$1,MONTH(EDATE($G17,6)),DAY(EDATE($G17,6))),DATE(BQ$1,MONTH(EDATE($G17,6)),DAY(EDATE($G17,6))),0)),
       IF(基本情報!$C$7="-",
           IF(DATE(BQ$1,MONTH(EDATE($G17,6)),DAY(EDATE($G17,6)))=EDATE($G17,6),
               IF(AND(BQ$1=YEAR(EDATE($G17,6)),IF(基本情報!$C$12="末",FALSE,DATE(BQ$1,MONTH(EDATE($G17,6)),DAY(EDATE($G17,6)))&gt;DATE(BQ$1,12,基本情報!$C$12))),
                   0,
                   DATE(BQ$1,MONTH(EDATE($G17,6)),DAY(EDATE($G17,6)))),
               IF(EDATE($G17,6)&lt;DATE(BQ$1,MONTH(基本情報!$C$4),DAY(基本情報!$C$4)),
                   IF(AND(BQ$1-1=YEAR(EDATE($G17,6)),IF(基本情報!$C$12="末",FALSE,DATE(BQ$1-1,MONTH(EDATE($G17,6)),DAY(EDATE($G17,6)))&gt;DATE(BQ$1-1,12,基本情報!$C$12))),
                       DATE(BQ$1-1,MONTH(EDATE($G17,6)),DAY(EDATE($G17,6))),
                       DATE(BQ$1,MONTH(基本情報!$C$4),DAY(基本情報!$C$4))),
                   IF($G17&lt;=DATE(BQ$1,MONTH(EDATE($G17,6)),DAY(EDATE($G17,6))),DATE(BQ$1,MONTH(EDATE($G17,6)),DAY(EDATE($G17,6))),0))),
           IF($G17&lt;=IF(DATE(BQ$1,MONTH(基本情報!$C$4),DAY(基本情報!$C$4))
                           &lt;DATE(BQ$1,MONTH(基本情報!$C$7),DAY(基本情報!$C$7)),
                             IF(AND(DATE(BQ$1,MONTH(基本情報!$C$4),DAY(基本情報!$C$4))&lt;=DATE(BQ$1,MONTH($G17),DAY($G17)),
                                   DATE(BQ$1,MONTH($G17),DAY($G17))&lt;DATE(BQ$1,MONTH(基本情報!$C$7),DAY(基本情報!$C$7)))=TRUE,
                                 DATE(BQ$1,MONTH(基本情報!$C$7),DAY(基本情報!$C$7)),
                                 IF($G17&gt;DATE(BQ$1,MONTH(基本情報!$C$4),DAY(基本情報!$C$4)),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IF(AND(DATE(BQ$1,MONTH(基本情報!$C$7),DAY(基本情報!$C$7))&lt;=DATE(BQ$1,MONTH($G17),DAY($G17)),
                                    DATE(BQ$1,MONTH($G17),DAY($G17))&lt;DATE(BQ$1,MONTH(基本情報!$C$4),DAY(基本情報!$C$4)))=TRUE,
                                 DATE(BQ$1,MONTH(基本情報!$C$4),DAY(基本情報!$C$4)),
                                 IF($G17&gt;DATE(BQ$1,MONTH(基本情報!$C$7),DAY(基本情報!$C$7)),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IF(AND(DATE(BQ$1,MONTH(基本情報!$C$4),DAY(基本情報!$C$4))&lt;=DATE(BQ$1,MONTH($G17),DAY($G17)),
                      DATE(BQ$1,MONTH($G17),DAY($G17))&lt;DATE(BQ$1,MONTH(基本情報!$C$7),DAY(基本情報!$C$7)))=TRUE,
                   DATE(BQ$1,MONTH(基本情報!$C$7),DAY(基本情報!$C$7)),
                   IF($G17&gt;DATE(BQ$1,MONTH(基本情報!$C$4),DAY(基本情報!$C$4)),
                       0,
                       DATE(BQ$1,MONTH(基本情報!$C$4),DAY(基本情報!$C$4)))),
               IF(AND(DATE(BQ$1,MONTH(基本情報!$C$7),DAY(基本情報!$C$7))&lt;=DATE(BQ$1,MONTH($G17),DAY($G17)),
                      DATE(BQ$1,MONTH($G17),DAY($G17))&lt;DATE(BQ$1,MONTH(基本情報!$C$4),DAY(基本情報!$C$4)))=TRUE,
                   DATE(BQ$1,MONTH(基本情報!$C$4),DAY(基本情報!$C$4)),
                   IF($G17&gt;DATE(BQ$1,MONTH(基本情報!$C$7),DAY(基本情報!$C$7)),
                       0,
                       DATE(BQ$1,MONTH(基本情報!$C$7),DAY(基本情報!$C$7))))),
           0)))</f>
        <v>0</v>
      </c>
      <c r="BS17" s="57">
        <f>IF(AND(OR($V17=4,$V17=5),BR17=EDATE($G17,6)),
       IF(DATE(BQ$1,MONTH(基本情報!$C$4),DAY(基本情報!$C$4))&gt;EDATE($G17,6),
           DATE(BQ$1,MONTH(基本情報!$C$4),DAY(基本情報!$C$4)),
           0),
       IF(AND(基本情報!$C$3="一斉",基本情報!$C$7="-",
              BR17=EDATE($G17,6),
              DATE(BQ$1,MONTH(基本情報!$C$4),DAY(基本情報!$C$4))&gt;EDATE($G17,6)),
           DATE(BQ$1,MONTH(基本情報!$C$4),DAY(基本情報!$C$4)),
           0))</f>
        <v>0</v>
      </c>
      <c r="BU17" s="19">
        <v>0</v>
      </c>
      <c r="BV17" s="57">
        <f>IF(基本情報!$C$3="法定",
       IF($V17=3,
           IF($G17&lt;=DATE(BU$1,MONTH($G17),DAY($G17)),DATE(BU$1,MONTH($G17),DAY($G17)),0),
           IF($G17&lt;=DATE(BU$1,MONTH(EDATE($G17,6)),DAY(EDATE($G17,6))),DATE(BU$1,MONTH(EDATE($G17,6)),DAY(EDATE($G17,6))),0)),
       IF(基本情報!$C$7="-",
           IF(DATE(BU$1,MONTH(EDATE($G17,6)),DAY(EDATE($G17,6)))=EDATE($G17,6),
               IF(AND(BU$1=YEAR(EDATE($G17,6)),IF(基本情報!$C$12="末",FALSE,DATE(BU$1,MONTH(EDATE($G17,6)),DAY(EDATE($G17,6)))&gt;DATE(BU$1,12,基本情報!$C$12))),
                   0,
                   DATE(BU$1,MONTH(EDATE($G17,6)),DAY(EDATE($G17,6)))),
               IF(EDATE($G17,6)&lt;DATE(BU$1,MONTH(基本情報!$C$4),DAY(基本情報!$C$4)),
                   IF(AND(BU$1-1=YEAR(EDATE($G17,6)),IF(基本情報!$C$12="末",FALSE,DATE(BU$1-1,MONTH(EDATE($G17,6)),DAY(EDATE($G17,6)))&gt;DATE(BU$1-1,12,基本情報!$C$12))),
                       DATE(BU$1-1,MONTH(EDATE($G17,6)),DAY(EDATE($G17,6))),
                       DATE(BU$1,MONTH(基本情報!$C$4),DAY(基本情報!$C$4))),
                   IF($G17&lt;=DATE(BU$1,MONTH(EDATE($G17,6)),DAY(EDATE($G17,6))),DATE(BU$1,MONTH(EDATE($G17,6)),DAY(EDATE($G17,6))),0))),
           IF($G17&lt;=IF(DATE(BU$1,MONTH(基本情報!$C$4),DAY(基本情報!$C$4))
                           &lt;DATE(BU$1,MONTH(基本情報!$C$7),DAY(基本情報!$C$7)),
                             IF(AND(DATE(BU$1,MONTH(基本情報!$C$4),DAY(基本情報!$C$4))&lt;=DATE(BU$1,MONTH($G17),DAY($G17)),
                                   DATE(BU$1,MONTH($G17),DAY($G17))&lt;DATE(BU$1,MONTH(基本情報!$C$7),DAY(基本情報!$C$7)))=TRUE,
                                 DATE(BU$1,MONTH(基本情報!$C$7),DAY(基本情報!$C$7)),
                                 IF($G17&gt;DATE(BU$1,MONTH(基本情報!$C$4),DAY(基本情報!$C$4)),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IF(AND(DATE(BU$1,MONTH(基本情報!$C$7),DAY(基本情報!$C$7))&lt;=DATE(BU$1,MONTH($G17),DAY($G17)),
                                    DATE(BU$1,MONTH($G17),DAY($G17))&lt;DATE(BU$1,MONTH(基本情報!$C$4),DAY(基本情報!$C$4)))=TRUE,
                                 DATE(BU$1,MONTH(基本情報!$C$4),DAY(基本情報!$C$4)),
                                 IF($G17&gt;DATE(BU$1,MONTH(基本情報!$C$7),DAY(基本情報!$C$7)),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IF(AND(DATE(BU$1,MONTH(基本情報!$C$4),DAY(基本情報!$C$4))&lt;=DATE(BU$1,MONTH($G17),DAY($G17)),
                      DATE(BU$1,MONTH($G17),DAY($G17))&lt;DATE(BU$1,MONTH(基本情報!$C$7),DAY(基本情報!$C$7)))=TRUE,
                   DATE(BU$1,MONTH(基本情報!$C$7),DAY(基本情報!$C$7)),
                   IF($G17&gt;DATE(BU$1,MONTH(基本情報!$C$4),DAY(基本情報!$C$4)),
                       0,
                       DATE(BU$1,MONTH(基本情報!$C$4),DAY(基本情報!$C$4)))),
               IF(AND(DATE(BU$1,MONTH(基本情報!$C$7),DAY(基本情報!$C$7))&lt;=DATE(BU$1,MONTH($G17),DAY($G17)),
                      DATE(BU$1,MONTH($G17),DAY($G17))&lt;DATE(BU$1,MONTH(基本情報!$C$4),DAY(基本情報!$C$4)))=TRUE,
                   DATE(BU$1,MONTH(基本情報!$C$4),DAY(基本情報!$C$4)),
                   IF($G17&gt;DATE(BU$1,MONTH(基本情報!$C$7),DAY(基本情報!$C$7)),
                       0,
                       DATE(BU$1,MONTH(基本情報!$C$7),DAY(基本情報!$C$7))))),
           0)))</f>
        <v>0</v>
      </c>
      <c r="BW17" s="57">
        <f>IF(AND(OR($V17=4,$V17=5),BV17=EDATE($G17,6)),
       IF(DATE(BU$1,MONTH(基本情報!$C$4),DAY(基本情報!$C$4))&gt;EDATE($G17,6),
           DATE(BU$1,MONTH(基本情報!$C$4),DAY(基本情報!$C$4)),
           0),
       IF(AND(基本情報!$C$3="一斉",基本情報!$C$7="-",
              BV17=EDATE($G17,6),
              DATE(BU$1,MONTH(基本情報!$C$4),DAY(基本情報!$C$4))&gt;EDATE($G17,6)),
           DATE(BU$1,MONTH(基本情報!$C$4),DAY(基本情報!$C$4)),
           0))</f>
        <v>0</v>
      </c>
      <c r="BY17" s="19">
        <v>0</v>
      </c>
      <c r="BZ17" s="57">
        <f>IF(基本情報!$C$3="法定",
       IF($V17=3,
           IF($G17&lt;=DATE(BY$1,MONTH($G17),DAY($G17)),DATE(BY$1,MONTH($G17),DAY($G17)),0),
           IF($G17&lt;=DATE(BY$1,MONTH(EDATE($G17,6)),DAY(EDATE($G17,6))),DATE(BY$1,MONTH(EDATE($G17,6)),DAY(EDATE($G17,6))),0)),
       IF(基本情報!$C$7="-",
           IF(DATE(BY$1,MONTH(EDATE($G17,6)),DAY(EDATE($G17,6)))=EDATE($G17,6),
               IF(AND(BY$1=YEAR(EDATE($G17,6)),IF(基本情報!$C$12="末",FALSE,DATE(BY$1,MONTH(EDATE($G17,6)),DAY(EDATE($G17,6)))&gt;DATE(BY$1,12,基本情報!$C$12))),
                   0,
                   DATE(BY$1,MONTH(EDATE($G17,6)),DAY(EDATE($G17,6)))),
               IF(EDATE($G17,6)&lt;DATE(BY$1,MONTH(基本情報!$C$4),DAY(基本情報!$C$4)),
                   IF(AND(BY$1-1=YEAR(EDATE($G17,6)),IF(基本情報!$C$12="末",FALSE,DATE(BY$1-1,MONTH(EDATE($G17,6)),DAY(EDATE($G17,6)))&gt;DATE(BY$1-1,12,基本情報!$C$12))),
                       DATE(BY$1-1,MONTH(EDATE($G17,6)),DAY(EDATE($G17,6))),
                       DATE(BY$1,MONTH(基本情報!$C$4),DAY(基本情報!$C$4))),
                   IF($G17&lt;=DATE(BY$1,MONTH(EDATE($G17,6)),DAY(EDATE($G17,6))),DATE(BY$1,MONTH(EDATE($G17,6)),DAY(EDATE($G17,6))),0))),
           IF($G17&lt;=IF(DATE(BY$1,MONTH(基本情報!$C$4),DAY(基本情報!$C$4))
                           &lt;DATE(BY$1,MONTH(基本情報!$C$7),DAY(基本情報!$C$7)),
                             IF(AND(DATE(BY$1,MONTH(基本情報!$C$4),DAY(基本情報!$C$4))&lt;=DATE(BY$1,MONTH($G17),DAY($G17)),
                                   DATE(BY$1,MONTH($G17),DAY($G17))&lt;DATE(BY$1,MONTH(基本情報!$C$7),DAY(基本情報!$C$7)))=TRUE,
                                 DATE(BY$1,MONTH(基本情報!$C$7),DAY(基本情報!$C$7)),
                                 IF($G17&gt;DATE(BY$1,MONTH(基本情報!$C$4),DAY(基本情報!$C$4)),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IF(AND(DATE(BY$1,MONTH(基本情報!$C$7),DAY(基本情報!$C$7))&lt;=DATE(BY$1,MONTH($G17),DAY($G17)),
                                    DATE(BY$1,MONTH($G17),DAY($G17))&lt;DATE(BY$1,MONTH(基本情報!$C$4),DAY(基本情報!$C$4)))=TRUE,
                                 DATE(BY$1,MONTH(基本情報!$C$4),DAY(基本情報!$C$4)),
                                 IF($G17&gt;DATE(BY$1,MONTH(基本情報!$C$7),DAY(基本情報!$C$7)),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IF(AND(DATE(BY$1,MONTH(基本情報!$C$4),DAY(基本情報!$C$4))&lt;=DATE(BY$1,MONTH($G17),DAY($G17)),
                      DATE(BY$1,MONTH($G17),DAY($G17))&lt;DATE(BY$1,MONTH(基本情報!$C$7),DAY(基本情報!$C$7)))=TRUE,
                   DATE(BY$1,MONTH(基本情報!$C$7),DAY(基本情報!$C$7)),
                   IF($G17&gt;DATE(BY$1,MONTH(基本情報!$C$4),DAY(基本情報!$C$4)),
                       0,
                       DATE(BY$1,MONTH(基本情報!$C$4),DAY(基本情報!$C$4)))),
               IF(AND(DATE(BY$1,MONTH(基本情報!$C$7),DAY(基本情報!$C$7))&lt;=DATE(BY$1,MONTH($G17),DAY($G17)),
                      DATE(BY$1,MONTH($G17),DAY($G17))&lt;DATE(BY$1,MONTH(基本情報!$C$4),DAY(基本情報!$C$4)))=TRUE,
                   DATE(BY$1,MONTH(基本情報!$C$4),DAY(基本情報!$C$4)),
                   IF($G17&gt;DATE(BY$1,MONTH(基本情報!$C$7),DAY(基本情報!$C$7)),
                       0,
                       DATE(BY$1,MONTH(基本情報!$C$7),DAY(基本情報!$C$7))))),
           0)))</f>
        <v>0</v>
      </c>
      <c r="CA17" s="57">
        <f>IF(AND(OR($V17=4,$V17=5),BZ17=EDATE($G17,6)),
       IF(DATE(BY$1,MONTH(基本情報!$C$4),DAY(基本情報!$C$4))&gt;EDATE($G17,6),
           DATE(BY$1,MONTH(基本情報!$C$4),DAY(基本情報!$C$4)),
           0),
       IF(AND(基本情報!$C$3="一斉",基本情報!$C$7="-",
              BZ17=EDATE($G17,6),
              DATE(BY$1,MONTH(基本情報!$C$4),DAY(基本情報!$C$4))&gt;EDATE($G17,6)),
           DATE(BY$1,MONTH(基本情報!$C$4),DAY(基本情報!$C$4)),
           0))</f>
        <v>0</v>
      </c>
      <c r="CC17" s="19">
        <v>0</v>
      </c>
      <c r="CD17" s="57">
        <f>IF(基本情報!$C$3="法定",
       IF($V17=3,
           IF($G17&lt;=DATE(CC$1,MONTH($G17),DAY($G17)),DATE(CC$1,MONTH($G17),DAY($G17)),0),
           IF($G17&lt;=DATE(CC$1,MONTH(EDATE($G17,6)),DAY(EDATE($G17,6))),DATE(CC$1,MONTH(EDATE($G17,6)),DAY(EDATE($G17,6))),0)),
       IF(基本情報!$C$7="-",
           IF(DATE(CC$1,MONTH(EDATE($G17,6)),DAY(EDATE($G17,6)))=EDATE($G17,6),
               IF(AND(CC$1=YEAR(EDATE($G17,6)),IF(基本情報!$C$12="末",FALSE,DATE(CC$1,MONTH(EDATE($G17,6)),DAY(EDATE($G17,6)))&gt;DATE(CC$1,12,基本情報!$C$12))),
                   0,
                   DATE(CC$1,MONTH(EDATE($G17,6)),DAY(EDATE($G17,6)))),
               IF(EDATE($G17,6)&lt;DATE(CC$1,MONTH(基本情報!$C$4),DAY(基本情報!$C$4)),
                   IF(AND(CC$1-1=YEAR(EDATE($G17,6)),IF(基本情報!$C$12="末",FALSE,DATE(CC$1-1,MONTH(EDATE($G17,6)),DAY(EDATE($G17,6)))&gt;DATE(CC$1-1,12,基本情報!$C$12))),
                       DATE(CC$1-1,MONTH(EDATE($G17,6)),DAY(EDATE($G17,6))),
                       DATE(CC$1,MONTH(基本情報!$C$4),DAY(基本情報!$C$4))),
                   IF($G17&lt;=DATE(CC$1,MONTH(EDATE($G17,6)),DAY(EDATE($G17,6))),DATE(CC$1,MONTH(EDATE($G17,6)),DAY(EDATE($G17,6))),0))),
           IF($G17&lt;=IF(DATE(CC$1,MONTH(基本情報!$C$4),DAY(基本情報!$C$4))
                           &lt;DATE(CC$1,MONTH(基本情報!$C$7),DAY(基本情報!$C$7)),
                             IF(AND(DATE(CC$1,MONTH(基本情報!$C$4),DAY(基本情報!$C$4))&lt;=DATE(CC$1,MONTH($G17),DAY($G17)),
                                   DATE(CC$1,MONTH($G17),DAY($G17))&lt;DATE(CC$1,MONTH(基本情報!$C$7),DAY(基本情報!$C$7)))=TRUE,
                                 DATE(CC$1,MONTH(基本情報!$C$7),DAY(基本情報!$C$7)),
                                 IF($G17&gt;DATE(CC$1,MONTH(基本情報!$C$4),DAY(基本情報!$C$4)),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IF(AND(DATE(CC$1,MONTH(基本情報!$C$7),DAY(基本情報!$C$7))&lt;=DATE(CC$1,MONTH($G17),DAY($G17)),
                                    DATE(CC$1,MONTH($G17),DAY($G17))&lt;DATE(CC$1,MONTH(基本情報!$C$4),DAY(基本情報!$C$4)))=TRUE,
                                 DATE(CC$1,MONTH(基本情報!$C$4),DAY(基本情報!$C$4)),
                                 IF($G17&gt;DATE(CC$1,MONTH(基本情報!$C$7),DAY(基本情報!$C$7)),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IF(AND(DATE(CC$1,MONTH(基本情報!$C$4),DAY(基本情報!$C$4))&lt;=DATE(CC$1,MONTH($G17),DAY($G17)),
                      DATE(CC$1,MONTH($G17),DAY($G17))&lt;DATE(CC$1,MONTH(基本情報!$C$7),DAY(基本情報!$C$7)))=TRUE,
                   DATE(CC$1,MONTH(基本情報!$C$7),DAY(基本情報!$C$7)),
                   IF($G17&gt;DATE(CC$1,MONTH(基本情報!$C$4),DAY(基本情報!$C$4)),
                       0,
                       DATE(CC$1,MONTH(基本情報!$C$4),DAY(基本情報!$C$4)))),
               IF(AND(DATE(CC$1,MONTH(基本情報!$C$7),DAY(基本情報!$C$7))&lt;=DATE(CC$1,MONTH($G17),DAY($G17)),
                      DATE(CC$1,MONTH($G17),DAY($G17))&lt;DATE(CC$1,MONTH(基本情報!$C$4),DAY(基本情報!$C$4)))=TRUE,
                   DATE(CC$1,MONTH(基本情報!$C$4),DAY(基本情報!$C$4)),
                   IF($G17&gt;DATE(CC$1,MONTH(基本情報!$C$7),DAY(基本情報!$C$7)),
                       0,
                       DATE(CC$1,MONTH(基本情報!$C$7),DAY(基本情報!$C$7))))),
           0)))</f>
        <v>0</v>
      </c>
      <c r="CE17" s="57">
        <f>IF(AND(OR($V17=4,$V17=5),CD17=EDATE($G17,6)),
       IF(DATE(CC$1,MONTH(基本情報!$C$4),DAY(基本情報!$C$4))&gt;EDATE($G17,6),
           DATE(CC$1,MONTH(基本情報!$C$4),DAY(基本情報!$C$4)),
           0),
       IF(AND(基本情報!$C$3="一斉",基本情報!$C$7="-",
              CD17=EDATE($G17,6),
              DATE(CC$1,MONTH(基本情報!$C$4),DAY(基本情報!$C$4))&gt;EDATE($G17,6)),
           DATE(CC$1,MONTH(基本情報!$C$4),DAY(基本情報!$C$4)),
           0))</f>
        <v>0</v>
      </c>
      <c r="CG17" s="19">
        <v>0</v>
      </c>
      <c r="CH17" s="57">
        <f>IF(基本情報!$C$3="法定",
       IF($V17=3,
           IF($G17&lt;=DATE(CG$1,MONTH($G17),DAY($G17)),DATE(CG$1,MONTH($G17),DAY($G17)),0),
           IF($G17&lt;=DATE(CG$1,MONTH(EDATE($G17,6)),DAY(EDATE($G17,6))),DATE(CG$1,MONTH(EDATE($G17,6)),DAY(EDATE($G17,6))),0)),
       IF(基本情報!$C$7="-",
           IF(DATE(CG$1,MONTH(EDATE($G17,6)),DAY(EDATE($G17,6)))=EDATE($G17,6),
               IF(AND(CG$1=YEAR(EDATE($G17,6)),IF(基本情報!$C$12="末",FALSE,DATE(CG$1,MONTH(EDATE($G17,6)),DAY(EDATE($G17,6)))&gt;DATE(CG$1,12,基本情報!$C$12))),
                   0,
                   DATE(CG$1,MONTH(EDATE($G17,6)),DAY(EDATE($G17,6)))),
               IF(EDATE($G17,6)&lt;DATE(CG$1,MONTH(基本情報!$C$4),DAY(基本情報!$C$4)),
                   IF(AND(CG$1-1=YEAR(EDATE($G17,6)),IF(基本情報!$C$12="末",FALSE,DATE(CG$1-1,MONTH(EDATE($G17,6)),DAY(EDATE($G17,6)))&gt;DATE(CG$1-1,12,基本情報!$C$12))),
                       DATE(CG$1-1,MONTH(EDATE($G17,6)),DAY(EDATE($G17,6))),
                       DATE(CG$1,MONTH(基本情報!$C$4),DAY(基本情報!$C$4))),
                   IF($G17&lt;=DATE(CG$1,MONTH(EDATE($G17,6)),DAY(EDATE($G17,6))),DATE(CG$1,MONTH(EDATE($G17,6)),DAY(EDATE($G17,6))),0))),
           IF($G17&lt;=IF(DATE(CG$1,MONTH(基本情報!$C$4),DAY(基本情報!$C$4))
                           &lt;DATE(CG$1,MONTH(基本情報!$C$7),DAY(基本情報!$C$7)),
                             IF(AND(DATE(CG$1,MONTH(基本情報!$C$4),DAY(基本情報!$C$4))&lt;=DATE(CG$1,MONTH($G17),DAY($G17)),
                                   DATE(CG$1,MONTH($G17),DAY($G17))&lt;DATE(CG$1,MONTH(基本情報!$C$7),DAY(基本情報!$C$7)))=TRUE,
                                 DATE(CG$1,MONTH(基本情報!$C$7),DAY(基本情報!$C$7)),
                                 IF($G17&gt;DATE(CG$1,MONTH(基本情報!$C$4),DAY(基本情報!$C$4)),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IF(AND(DATE(CG$1,MONTH(基本情報!$C$7),DAY(基本情報!$C$7))&lt;=DATE(CG$1,MONTH($G17),DAY($G17)),
                                    DATE(CG$1,MONTH($G17),DAY($G17))&lt;DATE(CG$1,MONTH(基本情報!$C$4),DAY(基本情報!$C$4)))=TRUE,
                                 DATE(CG$1,MONTH(基本情報!$C$4),DAY(基本情報!$C$4)),
                                 IF($G17&gt;DATE(CG$1,MONTH(基本情報!$C$7),DAY(基本情報!$C$7)),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IF(AND(DATE(CG$1,MONTH(基本情報!$C$4),DAY(基本情報!$C$4))&lt;=DATE(CG$1,MONTH($G17),DAY($G17)),
                      DATE(CG$1,MONTH($G17),DAY($G17))&lt;DATE(CG$1,MONTH(基本情報!$C$7),DAY(基本情報!$C$7)))=TRUE,
                   DATE(CG$1,MONTH(基本情報!$C$7),DAY(基本情報!$C$7)),
                   IF($G17&gt;DATE(CG$1,MONTH(基本情報!$C$4),DAY(基本情報!$C$4)),
                       0,
                       DATE(CG$1,MONTH(基本情報!$C$4),DAY(基本情報!$C$4)))),
               IF(AND(DATE(CG$1,MONTH(基本情報!$C$7),DAY(基本情報!$C$7))&lt;=DATE(CG$1,MONTH($G17),DAY($G17)),
                      DATE(CG$1,MONTH($G17),DAY($G17))&lt;DATE(CG$1,MONTH(基本情報!$C$4),DAY(基本情報!$C$4)))=TRUE,
                   DATE(CG$1,MONTH(基本情報!$C$4),DAY(基本情報!$C$4)),
                   IF($G17&gt;DATE(CG$1,MONTH(基本情報!$C$7),DAY(基本情報!$C$7)),
                       0,
                       DATE(CG$1,MONTH(基本情報!$C$7),DAY(基本情報!$C$7))))),
           0)))</f>
        <v>45343</v>
      </c>
      <c r="CI17" s="57">
        <f>IF(AND(OR($V17=4,$V17=5),CH17=EDATE($G17,6)),
       IF(DATE(CG$1,MONTH(基本情報!$C$4),DAY(基本情報!$C$4))&gt;EDATE($G17,6),
           DATE(CG$1,MONTH(基本情報!$C$4),DAY(基本情報!$C$4)),
           0),
       IF(AND(基本情報!$C$3="一斉",基本情報!$C$7="-",
              CH17=EDATE($G17,6),
              DATE(CG$1,MONTH(基本情報!$C$4),DAY(基本情報!$C$4))&gt;EDATE($G17,6)),
           DATE(CG$1,MONTH(基本情報!$C$4),DAY(基本情報!$C$4)),
           0))</f>
        <v>0</v>
      </c>
      <c r="CK17" s="19">
        <v>0</v>
      </c>
      <c r="CL17" s="57">
        <f>IF(基本情報!$C$3="法定",
       IF($V17=3,
           IF($G17&lt;=DATE(CK$1,MONTH($G17),DAY($G17)),DATE(CK$1,MONTH($G17),DAY($G17)),0),
           IF($G17&lt;=DATE(CK$1,MONTH(EDATE($G17,6)),DAY(EDATE($G17,6))),DATE(CK$1,MONTH(EDATE($G17,6)),DAY(EDATE($G17,6))),0)),
       IF(基本情報!$C$7="-",
           IF(DATE(CK$1,MONTH(EDATE($G17,6)),DAY(EDATE($G17,6)))=EDATE($G17,6),
               IF(AND(CK$1=YEAR(EDATE($G17,6)),IF(基本情報!$C$12="末",FALSE,DATE(CK$1,MONTH(EDATE($G17,6)),DAY(EDATE($G17,6)))&gt;DATE(CK$1,12,基本情報!$C$12))),
                   0,
                   DATE(CK$1,MONTH(EDATE($G17,6)),DAY(EDATE($G17,6)))),
               IF(EDATE($G17,6)&lt;DATE(CK$1,MONTH(基本情報!$C$4),DAY(基本情報!$C$4)),
                   IF(AND(CK$1-1=YEAR(EDATE($G17,6)),IF(基本情報!$C$12="末",FALSE,DATE(CK$1-1,MONTH(EDATE($G17,6)),DAY(EDATE($G17,6)))&gt;DATE(CK$1-1,12,基本情報!$C$12))),
                       DATE(CK$1-1,MONTH(EDATE($G17,6)),DAY(EDATE($G17,6))),
                       DATE(CK$1,MONTH(基本情報!$C$4),DAY(基本情報!$C$4))),
                   IF($G17&lt;=DATE(CK$1,MONTH(EDATE($G17,6)),DAY(EDATE($G17,6))),DATE(CK$1,MONTH(EDATE($G17,6)),DAY(EDATE($G17,6))),0))),
           IF($G17&lt;=IF(DATE(CK$1,MONTH(基本情報!$C$4),DAY(基本情報!$C$4))
                           &lt;DATE(CK$1,MONTH(基本情報!$C$7),DAY(基本情報!$C$7)),
                             IF(AND(DATE(CK$1,MONTH(基本情報!$C$4),DAY(基本情報!$C$4))&lt;=DATE(CK$1,MONTH($G17),DAY($G17)),
                                   DATE(CK$1,MONTH($G17),DAY($G17))&lt;DATE(CK$1,MONTH(基本情報!$C$7),DAY(基本情報!$C$7)))=TRUE,
                                 DATE(CK$1,MONTH(基本情報!$C$7),DAY(基本情報!$C$7)),
                                 IF($G17&gt;DATE(CK$1,MONTH(基本情報!$C$4),DAY(基本情報!$C$4)),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IF(AND(DATE(CK$1,MONTH(基本情報!$C$7),DAY(基本情報!$C$7))&lt;=DATE(CK$1,MONTH($G17),DAY($G17)),
                                    DATE(CK$1,MONTH($G17),DAY($G17))&lt;DATE(CK$1,MONTH(基本情報!$C$4),DAY(基本情報!$C$4)))=TRUE,
                                 DATE(CK$1,MONTH(基本情報!$C$4),DAY(基本情報!$C$4)),
                                 IF($G17&gt;DATE(CK$1,MONTH(基本情報!$C$7),DAY(基本情報!$C$7)),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IF(AND(DATE(CK$1,MONTH(基本情報!$C$4),DAY(基本情報!$C$4))&lt;=DATE(CK$1,MONTH($G17),DAY($G17)),
                      DATE(CK$1,MONTH($G17),DAY($G17))&lt;DATE(CK$1,MONTH(基本情報!$C$7),DAY(基本情報!$C$7)))=TRUE,
                   DATE(CK$1,MONTH(基本情報!$C$7),DAY(基本情報!$C$7)),
                   IF($G17&gt;DATE(CK$1,MONTH(基本情報!$C$4),DAY(基本情報!$C$4)),
                       0,
                       DATE(CK$1,MONTH(基本情報!$C$4),DAY(基本情報!$C$4)))),
               IF(AND(DATE(CK$1,MONTH(基本情報!$C$7),DAY(基本情報!$C$7))&lt;=DATE(CK$1,MONTH($G17),DAY($G17)),
                      DATE(CK$1,MONTH($G17),DAY($G17))&lt;DATE(CK$1,MONTH(基本情報!$C$4),DAY(基本情報!$C$4)))=TRUE,
                   DATE(CK$1,MONTH(基本情報!$C$4),DAY(基本情報!$C$4)),
                   IF($G17&gt;DATE(CK$1,MONTH(基本情報!$C$7),DAY(基本情報!$C$7)),
                       0,
                       DATE(CK$1,MONTH(基本情報!$C$7),DAY(基本情報!$C$7))))),
           0)))</f>
        <v>45709</v>
      </c>
      <c r="CM17" s="57">
        <f>IF(AND(OR($V17=4,$V17=5),CL17=EDATE($G17,6)),
       IF(DATE(CK$1,MONTH(基本情報!$C$4),DAY(基本情報!$C$4))&gt;EDATE($G17,6),
           DATE(CK$1,MONTH(基本情報!$C$4),DAY(基本情報!$C$4)),
           0),
       IF(AND(基本情報!$C$3="一斉",基本情報!$C$7="-",
              CL17=EDATE($G17,6),
              DATE(CK$1,MONTH(基本情報!$C$4),DAY(基本情報!$C$4))&gt;EDATE($G17,6)),
           DATE(CK$1,MONTH(基本情報!$C$4),DAY(基本情報!$C$4)),
           0))</f>
        <v>0</v>
      </c>
    </row>
    <row r="18" spans="1:91">
      <c r="A18" s="19">
        <v>34</v>
      </c>
      <c r="B18" s="19">
        <v>20</v>
      </c>
      <c r="C18" s="19" t="s">
        <v>196</v>
      </c>
      <c r="F18" s="19">
        <v>4</v>
      </c>
      <c r="G18" s="57">
        <v>45042</v>
      </c>
      <c r="H18" s="1">
        <v>0</v>
      </c>
      <c r="I18" s="56">
        <f>IF($J18&lt;$G18,
      0,
      IF(基本情報!$C$3="法定",
          IF($H18&gt;=10,
              DATEDIF($G18,$J18,"m")/12+0.5,
              DATEDIF($G18,$J18,"m")/12),
          IF(AND(基本情報!$C$7&lt;&gt;"-",基本情報!$C$7&gt;0)=TRUE,
              DATEDIF($G18,$J18,"m")/12+0.5,
              IF(DATE(YEAR($G18),MONTH($G18)+6,DAY($G18))
                &gt;=DATE(有給管理簿!$E$10,MONTH(基本情報!$C$4),DAY(基本情報!$C$4)),
                  DATEDIF($G18,$J18,"m")/12
                    +IF(DATE(YEAR($G18),MONTH($G18)+6,DAY($G18))&lt;DATE(有給管理簿!$E$10,MONTH(基本情報!$C$4),DAY(基本情報!$C$4)),1.5,0.5),
                  DATEDIF($G18,$J18,"m")/12
                    +IF(DATE(YEAR($G18),MONTH($G18)+6,DAY($G18))
                      =DATE(YEAR(DATE(YEAR($G18),MONTH($G18)+6,DAY($G18))),MONTH(基本情報!$C$4),DAY(基本情報!$C$4)),0,1)))))</f>
        <v>3.5</v>
      </c>
      <c r="J18" s="57">
        <f>IF(OR(有給管理簿!$E$10
         &gt;=YEAR(DATE(YEAR($G18),MONTH($G18)+6,DAY($G18)))
           -IF(AND(OR($V18=6,$V18=7),YEAR($G18)&lt;YEAR(DATE(YEAR($G18),MONTH($G18)+6,DAY($G18)))),1,0),
         AND(基本情報!$C$3="法定",$H18&gt;=10,有給管理簿!$E$10&gt;=YEAR($G18))),
       IF(基本情報!$C$3="法定",
           IF(AND(($F18&gt;0)=FALSE,$H18&gt;=10),
               DATE(有給管理簿!$E$10,MONTH($G18),DAY($G18)),
               IF(MONTH($G18)&gt;6,
                   DATE(有給管理簿!$E$10-1,MONTH($G18)+6,DAY($G18)),
                   DATE(有給管理簿!$E$10,MONTH($G18)+6,DAY($G18)))),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IF(AND(DATE(有給管理簿!$E$10,MONTH(基本情報!$C$4),DAY(基本情報!$C$4))&lt;=DATE(有給管理簿!$E$10,MONTH($G18),DAY($G18)),
                                     DATE(有給管理簿!$E$10,MONTH($G18),DAY($G18))&lt;DATE(有給管理簿!$E$10,MONTH(基本情報!$C$7),DAY(基本情報!$C$7)))
                                       =TRUE,
                           DATE(有給管理簿!$E$10,MONTH(基本情報!$C$7),DAY(基本情報!$C$7)),
                           IF($G18&gt;DATE(有給管理簿!$E$10,MONTH(基本情報!$C$4),DAY(基本情報!$C$4)),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IF(AND(DATE(有給管理簿!$E$10,MONTH(基本情報!$C$7),DAY(基本情報!$C$7))&lt;=DATE(有給管理簿!$E$10,MONTH($G18),DAY($G18)),
                                     DATE(有給管理簿!$E$10,MONTH($G18),DAY($G18))&lt;DATE(有給管理簿!$E$10,MONTH(基本情報!$C$4),DAY(基本情報!$C$4)))
                                       =TRUE,
                           DATE(有給管理簿!$E$10,MONTH(基本情報!$C$4),DAY(基本情報!$C$4)),
                           IF($G18&gt;DATE(有給管理簿!$E$10,MONTH(基本情報!$C$7),DAY(基本情報!$C$7)),
                               0,
                               DATE(有給管理簿!$E$10,MONTH(基本情報!$C$7),DAY(基本情報!$C$7))))),
                   IF(OR(YEAR(DATE(YEAR($G18),MONTH($G18)+6,DAY($G18)))&gt;有給管理簿!$E$10,
                            AND(YEAR(DATE(YEAR($G18),MONTH($G18)+6,DAY($G18)))=有給管理簿!$E$10,
                                     MONTH(DATE(YEAR($G18),MONTH($G18)+6,DAY($G18)))&gt;=有給管理簿!$F$10))=TRUE,
                       DATE(YEAR($G18),MONTH($G18)+6,DAY($G18)),
                       IF(DATE(有給管理簿!$E$10,MONTH(基本情報!$C$4),DAY(基本情報!$C$4))&gt;DATE(YEAR($G18),MONTH($G18)+6,DAY($G18)),
                           DATE(有給管理簿!$E$10,MONTH(基本情報!$C$4),DAY(基本情報!$C$4)),
                           DATE(YEAR($G18),MONTH($G18)+6,DAY($G18)))))),
       0)</f>
        <v>46321</v>
      </c>
      <c r="K18" s="19">
        <f>IF($J18=0,
       "-",
       IF(基本情報!$C$12="末",
           MONTH($J18),
           IF(DAY($J18)&lt;=基本情報!$C$12,
               MONTH($J18),
               IF(MONTH($J18)+1=13,1,MONTH($J18)+1))))</f>
        <v>10</v>
      </c>
      <c r="L18" s="19">
        <f>HLOOKUP(IF(AND(OR(基本情報!$C$3="法定", AND(基本情報!$C$3="一斉",EDATE($G18,6)=$J18)),$K18&lt;MONTH($J18)),$I18-1,$I18),
     付与日数一覧!$O$3:$W$8,2+$F18,1)
  +IF(基本情報!$C$3="一斉",
    IF(AND(基本情報!$C$7&lt;&gt;"-",基本情報!$C$7&gt;0)=FALSE,
        IF(OR(有給管理簿!$E$10=YEAR(DATE(YEAR($G18),MONTH($G18)+6,DAY($G18))),
               IF(基本情報!$C$12="末",
                   FALSE,
                   有給管理簿!$E$10=IF(DATE(YEAR($G18),MONTH($G18)+6,DAY($G18))&gt;DATE(YEAR(DATE(YEAR($G18),MONTH($G18)+6,DAY($G18))),12,基本情報!$C$12),
                                                        YEAR(DATE(YEAR($G18),MONTH($G18)+6,DAY($G18)))+1,
                                                        YEAR(DATE(YEAR($G18),MONTH($G18)+6,DAY($G18)))))),
            IF(DATE(有給管理簿!$E$10,MONTH(基本情報!$C$4),DAY(基本情報!$C$4))&gt;DATE(YEAR($G18),MONTH($G18)+6,DAY($G18)),
                HLOOKUP(0.5,付与日数一覧!$O$3:$W$8,2+$F18,1),
                0),
            0),
        0),
    0)</f>
        <v>10</v>
      </c>
      <c r="M18" s="19">
        <f ca="1">IF(有給管理簿!$F$10
     &lt;IF(基本情報!$C$12="末",MONTH($Z18),IF(DAY($Z18)&lt;=基本情報!$C$12,MONTH($Z18),IF(MONTH($Z18)+1=13,1,MONTH($Z18)+1))),
       IF(有給管理簿!$E$10-1&lt;有給管理簿!$AH$1,
           0,
           IF(AND(基本情報!$C$3="一斉",基本情報!$C$7="-"),
               IF(OR(AND(YEAR(EDATE($G18,6))=YEAR($J18),$J18=DATE(YEAR(EDATE($G18,6)),MONTH(基本情報!$C$4),DAY(基本情報!$C$4))),
                     AND(基本情報!$C$12&lt;&gt;"末",MONTH(EDATE($G18,6))=12,DAY(EDATE($G18,6))&gt;基本情報!$C$12,有給管理簿!$E$10=YEAR(EDATE($G18,6))+1)),
                   INDEX($AQ$1:$BN18,ROW(),MATCH(有給管理簿!$E$10,$AQ$1:$BN$1,0)+3),
                   INDEX($AQ$1:$BN18,ROW(),MATCH(有給管理簿!$E$10-1,$AQ$1:$BN$1,0)+3)),
               INDEX($AQ$1:$BN18,ROW(),MATCH(有給管理簿!$E$10-1,$AQ$1:$BN$1,0)+3))),
           IF(有給管理簿!$E$10&lt;有給管理簿!$AH$1,
               0,
               INDEX($AQ$1:$BN18,ROW(),MATCH(有給管理簿!$E$10,$AQ$1:$BN$1,0)+3)))</f>
        <v>9</v>
      </c>
      <c r="N18" s="19">
        <f ca="1">IF(有給管理簿!$F$10&lt;IF(基本情報!$C$12="末",MONTH($Z18),IF(DAY($Z18)&lt;=基本情報!$C$12,MONTH($Z18),IF(MONTH($Z18)+1=13,1,MONTH($Z18)+1))),
    IF(有給管理簿!$E$10-1&lt;有給管理簿!$AH$1,
      0,
      INDEX($AQ$1:$BN18,ROW(),MATCH(有給管理簿!$E$10-1,$AQ$1:$BN$1,0)+1)),
    INDEX($AQ$1:$BN18,ROW(),MATCH(有給管理簿!$E$10,$AQ$1:$BN$1,0)+1))</f>
        <v>8</v>
      </c>
      <c r="O18" s="19" t="e">
        <f ca="1">IF(AND($AI18&lt;&gt;"-",$AI18&gt;0,EOMONTH(DATE(有給管理簿!$E$10,有給管理簿!$F$10,1),0)&lt;$AI18),
       IF(EOMONTH(DATE(有給管理簿!$E$10,有給管理簿!$F$10,1),0)&lt;$G18,0,$AJ18),
       IF($G18&gt;EOMONTH(DATE(有給管理簿!$E$10,有給管理簿!$F$10,1),0),
           0,
           IF(AND($AI18&lt;&gt;"-",$AI18&gt;0,
                  OR(AND($AA18&lt;=$AI18,$AI18&lt;=$AB18,$AI18&lt;=EOMONTH(DATE(有給管理簿!$E$10,有給管理簿!$F$10,1),0)),
                    AND($AA18=0,$AM18&gt;=EOMONTH(DATE(有給管理簿!$E$10,有給管理簿!$F$10,1),0)),
                    AND(OR($V18=4,$V18=5),EDATE($G18,6)&gt;DATE(YEAR(EDATE($G18,6)),MONTH(基本情報!$C$4),DAY(基本情報!$C$4)),
                    AND($AE18=1,DATE(YEAR(EDATE($G18,6))+2,MONTH(基本情報!$C$4),DAY(基本情報!$C$4))&gt;DATE(有給管理簿!$E$10,有給管理簿!$F$10,1))),
                    AND(OR($V18=4,$V18=5),$AF18=1,EDATE($G18,6)&lt;DATE(YEAR(EDATE($G18,6)),MONTH(基本情報!$C$4),DAY(基本情報!$C$4)),
                      DATE(YEAR(EDATE($G18,6))+2,MONTH(基本情報!$C$4),DAY(基本情報!$C$4))&gt;DATE(有給管理簿!$E$10,有給管理簿!$F$10,1))))=TRUE,
               $AJ18-$AO18
                 +IF(AND(OR($V18=4,$V18=5),
                          EDATE($G18,6)&lt;=$AI18,
                          $AI18&lt;IF(DATE(YEAR($G18),MONTH($G18)+6,DAY($G18))
                                       &gt;=DATE(YEAR(EDATE($G18,6)),MONTH(基本情報!$C$4),DAY(基本情報!$C$4)),
                                         DATE(YEAR(EDATE($G18,6))+1,MONTH(基本情報!$C$4),DAY(基本情報!$C$4)),
                                         DATE(YEAR(EDATE($G18,6)),MONTH(基本情報!$C$4),DAY(基本情報!$C$4)))),
                     IF(IF(DATE(YEAR($G18),MONTH($G18)+6,DAY($G18))
                            &gt;=DATE(YEAR(EDATE($G18,6)),MONTH(基本情報!$C$4),DAY(基本情報!$C$4)),
                              DATE(YEAR(EDATE($G18,6))+1,MONTH(基本情報!$C$4),DAY(基本情報!$C$4)),
                              DATE(YEAR(EDATE($G18,6)),MONTH(基本情報!$C$4),DAY(基本情報!$C$4)))
                       &lt;=EOMONTH(DATE(有給管理簿!$E$10,有給管理簿!$F$10,1),0),HLOOKUP(1.5,付与日数一覧!$O$3:$W$8,2+$F18,1),0),
                     0)
                     -IF(OR(AND(OR($V18=4,$V18=5),EDATE($G18,6)&lt;DATE(YEAR(EDATE($G18,6)),MONTH(基本情報!$C$4),DAY(基本情報!$C$4)),$AI18&lt;DATE(YEAR(EDATE($G18,6)),MONTH(基本情報!$C$4),DAY(基本情報!$C$4)),
                                  OR(AND(OR($AF18=2,$AF18=3,$AF18=4),DATE(YEAR(EDATE($G18,6)),MONTH(基本情報!$C$4),DAY(基本情報!$C$4))&lt;=DATE(有給管理簿!$E$10,有給管理簿!$F$10,1)),
                                    AND(OR($AE18=2,$AE18=3,$AE18=4),DATE(YEAR(EDATE($G18,6))+1,MONTH(基本情報!$C$4),DAY(基本情報!$C$4))&gt;DATE(有給管理簿!$E$10,有給管理簿!$F$10,1)))),
                             AND(OR($V18=4,$V18=5),EDATE($G18,6)&gt;DATE(YEAR(EDATE($G18,6)),MONTH(基本情報!$C$4),DAY(基本情報!$C$4)),$AI18&lt;DATE(YEAR(EDATE($G18,6))+1,MONTH(基本情報!$C$4),DAY(基本情報!$C$4)),
                               OR(AND($AF18=1,DATE(YEAR(EDATE($G18,6))+1,MONTH(基本情報!$C$4),DAY(基本情報!$C$4))&lt;=DATE(有給管理簿!$E$10,有給管理簿!$F$10,1)),
                                 AND($AE18=1,DATE(YEAR(EDATE($G18,6))+2,MONTH(基本情報!$C$4),DAY(基本情報!$C$4))&gt;DATE(有給管理簿!$E$10,有給管理簿!$F$10,1),有給管理簿!$E$10&lt;&gt;YEAR(EDATE($G18,6))+1)))),
                           HLOOKUP(1.5,付与日数一覧!$O$3:$W$8,2+$F18,1),
                           0),
               IF(OR(AND($J18=0,$H18&gt;0),
                      AND(IF(OR($V18=6,$V18=7),IF($G18&lt;DATE(YEAR($G18),MONTH($J18),DAY($J18)),
                                                                            DATE(YEAR($G18),MONTH($J18),DAY($J18)),
                                                                            DATE(YEAR($G18)+1,MONTH($J18),DAY($J18)))
                                                                              &gt;EOMONTH(DATE(有給管理簿!$E$10,有給管理簿!$F$10,1),0),FALSE)),
                       AND($V18&lt;&gt;3,$V18&lt;&gt;6,$V18&lt;&gt;7,EDATE($G18,6)
                                                                                   &gt;EOMONTH(DATE(有給管理簿!$E$10,IF(AND(基本情報!$C$3="法定",MONTH($J18)&lt;$K18),
                                                                                                                                                     有給管理簿!$F$10-1,有給管理簿!$F$10),1),0)))=TRUE,
                      $H18
                        -IF(ISERROR(MATCH($A18,有給管理簿!$A:$A,0))=TRUE,
                            0,
                            SUMIFS(INDIRECT("有給管理簿!R" &amp; MATCH($A18,有給管理簿!$A:$A,0) &amp; "C35:R" &amp; MATCH($A18,有給管理簿!$A:$A,0) &amp; "C2239",0),
                                有給管理簿!$AI$11:$CHC$11,"&gt;="&amp;$G18,
                                有給管理簿!$AI$11:$CHC$11,"&lt;="&amp;EOMONTH(DATE(有給管理簿!$E$10,有給管理簿!$F$10,1),0))),
                      IF(AND(IF(AND(基本情報!$C$3="一斉",基本情報!$C$7="-",MONTH(EDATE($G18,6))=12,DAY($G18)&gt;基本情報!$C$12,有給管理簿!$E$10&lt;YEAR(EDATE($G18,6))+2),
                                        DATE(有給管理簿!$E$10,MONTH(基本情報!$C$4),DAY(基本情報!$C$4)),
                                        $J18)
                                      &gt;EOMONTH(DATE(有給管理簿!$E$10,IF(AND(基本情報!$C$3="法定",MONTH($J18)&lt;$K18),有給管理簿!$F$10-1,有給管理簿!$F$10),1),0),
                               OR($V18=3,
                                 AND(AND(AND(基本情報!$C$3="一斉",基本情報!$C$7="-")=FALSE,EDATE($G18,6)&lt;$J18,$J18&lt;=EDATE($G18,12))=FALSE,
                                   YEAR($J18)&gt;YEAR(DATE(YEAR($G18),MONTH($G18)+6,DAY($G18)))
                                                         +IF(IF(基本情報!$C$12="末",FALSE,DATE(YEAR(EDATE($G18,6)),MONTH(EDATE($G18,6)),DAY(EDATE($G18,6)))&gt;DATE(YEAR(EDATE($G18,6)),12,基本情報!$C$12)),1,0)
                                                         -IF(AND(OR($V18=6,$V18=7),YEAR($G18)&lt;YEAR(EDATE($G18,6))),1,0))),
                               AND(OR(基本情報!$C$3="法定", AND(基本情報!$C$3="一斉",EDATE($G18,6)=$J18)),$K18&lt;MONTH($J18))=FALSE),
                          IF(ISERROR(MATCH(有給管理簿!$E$10-1,$AQ$1:$BN$1,0))=TRUE,
                              0,
                              INDEX($AQ$1:$BN18,ROW(),MATCH(有給管理簿!$E$10-1,$AQ$1:$BN$1,0))
                                -IF(AND(基本情報!$C$3="一斉",基本情報!$C$7="-",$J18&lt;DATE(YEAR($J18),MONTH(基本情報!$C$4),DAY(基本情報!$C$4)),AND($AF18&lt;&gt;2,$AF18&lt;&gt;3,$AF18&lt;&gt;4)),
                                    HLOOKUP($I18,付与日数一覧!$O$3:$W$8,2+$F18,1),
                                    0)
                                +IF(AND($Y18&lt;&gt;"-",$Y18&lt;&gt;5,MONTH(基本情報!$C$4)&gt;MONTH(EDATE($G18,6)))=TRUE,
                                    0,
                                    INDEX($AQ$1:$BN18,ROW(),MATCH(有給管理簿!$E$10-1,$AQ$1:$BN$1,0)+1))
                                -$S18),
                          IF(AND(OR($AF18=2,$AE18=2),IF(EDATE($G18,6)&lt;DATE(YEAR(EDATE($G18,6)),MONTH(基本情報!$C$4),DAY(基本情報!$C$4)),
                                                      EOMONTH(DATE(YEAR(EDATE($G18,6)),MONTH(基本情報!$C$4),DAY(基本情報!$C$4)),-1),
                                                      EOMONTH(DATE(YEAR(EDATE($G18,6))+1,MONTH(基本情報!$C$4),DAY(基本情報!$C$4)),-1))
                                                        &gt;DATE(有給管理簿!$E$10,有給管理簿!$F$10,1)),0,INDEX($AQ$1:$BN18,ROW(),MATCH(有給管理簿!$E$10,$AQ$1:$BN$1,0)))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&lt;DATE(YEAR($J18),MONTH(基本情報!$C$4),DAY(基本情報!$C$4)),
                                  AND($AF18&lt;&gt;2,$AF18&lt;&gt;3,$AF18&lt;&gt;4,$AE18&lt;&gt;2,$AE18&lt;&gt;3,$AE18&lt;&gt;4)),
                                HLOOKUP($I18,付与日数一覧!$O$3:$W$8,2+$F18,1),
                                0)
                            +IF(AND($Y18&lt;&gt;"-",$Y18&lt;&gt;5,
                                     EDATE($G18,6)&lt;EOMONTH(DATE(有給管理簿!$E$10,有給管理簿!$F$10,1),0),
                                     AND(基本情報!$C$3="一斉",基本情報!$C$7="-",
                                       DATE(YEAR($G18),MONTH($G18)+6,DAY($G18))
                                         =DATE(YEAR(EDATE($G18,6)),MONTH(基本情報!$C$4),DAY(基本情報!$C$4))))=TRUE,
                                0,
                                INDEX($AQ$1:$BN18,ROW(),MATCH(有給管理簿!$E$10,$AQ$1:$BN$1,0)+1))
                            -$S18)))))</f>
        <v>#N/A</v>
      </c>
      <c r="P18" s="57" t="e">
        <f>IF($AF18 = 4,
       0,
       IF($AF18 = 3,
           DATE(YEAR($G18),MONTH($G18)+6,DAY($G18)),
           IF($AF18 = 2,
               DATE(YEAR(DATE(YEAR($G18)+IF(IF(基本情報!$C$12="末",FALSE,DATE(YEAR(EDATE($G18,6)),MONTH(EDATE($G18,6)),DAY(EDATE($G18,6)))&gt;DATE(YEAR(EDATE($G18,6)),12,基本情報!$C$12)),1,0),
                 MONTH($G18)+6,DAY($G18))),MONTH(基本情報!$C$4),DAY(基本情報!$C$4)),
               IF($AF18 = 1,
                   0,
                   $J18))))</f>
        <v>#N/A</v>
      </c>
      <c r="Q18" s="50" t="e">
        <f>IF($P18=0,
       "-",
       IF(基本情報!$C$12="末",
           MONTH($P18),
           IF(DAY($P18)&lt;=基本情報!$C$12,
               MONTH($P18),
               IF(MONTH($P18)+1=13,1,MONTH($P18)+1))))</f>
        <v>#N/A</v>
      </c>
      <c r="R18" s="50" t="e">
        <f>INDEX($AQ$1:$BN18,ROW(),MATCH(有給管理簿!$E$10,$AQ$1:$BN$1,0))</f>
        <v>#N/A</v>
      </c>
      <c r="S18" s="19" t="e">
        <f ca="1">IF(ISERROR(MATCH($A18,有給管理簿!$A:$A,0))=TRUE,
       0,
       SUMIFS(INDIRECT("有給管理簿!R" &amp; MATCH($A18,有給管理簿!$A:$A,0) &amp; "C35:R" &amp; MATCH($A18,有給管理簿!$A:$A,0) &amp; "C2239",0),
           有給管理簿!$AI$11:$CHC$11,"&gt;="&amp;IF(AND($AA18=0,EOMONTH(DATE(有給管理簿!$E$10,有給管理簿!$F$10,1),0)&gt;$J18),$J18,$AA18),
           有給管理簿!$AI$11:$CHC$11,"&lt;="&amp;EOMONTH(DATE(有給管理簿!$E$10,有給管理簿!$F$10,1),0))
         -IF(AND(基本情報!$C$3="一斉",基本情報!$C$7="-",$AA18&lt;=$AI18,
                 EDATE($G18,6)&gt;DATE(YEAR(EDATE($G18,6)),MONTH(基本情報!$C$4),DAY(基本情報!$C$4)),
                 IF($J18&gt;$AB18,YEAR($J18)-1,YEAR($J18))=YEAR(EDATE($G18,6))+1,
                 EOMONTH(DATE(有給管理簿!$E$10,有給管理簿!$F$10,1),0)&gt;IF($J18&gt;$AB18,DATE(YEAR($J18)-1,MONTH($J18),DAY($J18)),$J18)),
               SUMIFS(INDIRECT("有給管理簿!R" &amp; MATCH($A18,有給管理簿!$A:$A,0) &amp; "C35:R" &amp; MATCH($A18,有給管理簿!$A:$A,0) &amp; "C2239",0),
                   有給管理簿!$AI$11:$CHC$11,"&gt;="&amp;EDATE($G18,6),
                   有給管理簿!$AI$11:$CHC$11,"&lt;="&amp;IF($J18&gt;$AB18,DATE(YEAR($J18)-1,MONTH($J18),DAY($J18)),$J18)-1),
               0))</f>
        <v>#N/A</v>
      </c>
      <c r="T18" s="19">
        <f ca="1">IF(ISERROR(MATCH($A18,有給管理簿!$A:$A,0))=TRUE,
       0,
       SUMIFS(INDIRECT("有給管理簿!R" &amp; MATCH($A18,有給管理簿!$A:$A,0) &amp; "C35:R" &amp; MATCH($A18,有給管理簿!$A:$A,0) &amp; "C2239",0),
           有給管理簿!$AI$11:$CHC$11,"&gt;="&amp;IF(AND($AA18=0,EOMONTH(DATE(有給管理簿!$E$10,有給管理簿!$F$10,1),0)&gt;$J18),$J18,$AA18),
           有給管理簿!$AI$11:$CHC$11,"&lt;="&amp;EOMONTH(DATE(有給管理簿!$E$10,有給管理簿!$F$10,1),0)))</f>
        <v>0</v>
      </c>
      <c r="U18" s="19" t="e">
        <f ca="1">IF(HLOOKUP($I18,付与日数一覧!$O$3:$W$8,2+$F18,1)&lt;IF(基本情報!$C$10=TRUE,
                                                                                        IF($L18&lt;$S18,0,$L18-$S18),
                                                                                        IF(SUM($L18,$N18)&lt;$S18,0,SUM($L18,$N18)-$S18)),
    HLOOKUP($I18,付与日数一覧!$O$3:$W$8,2+$F18,1),
    IF(基本情報!$C$10=TRUE,
      IF($L18&lt;$S18,0,$L18-$S18),
      IF(SUM($L18,$N18)&lt;$S18,0,SUM($L18,$N18)-$S18)))</f>
        <v>#N/A</v>
      </c>
      <c r="V18" s="50">
        <f>IF($F18&gt;0,
       1,
       IF(基本情報!$C$3="法定",
           IF($H18&gt;=10,3,IF(AND(0&lt;$H18,$H18&lt;10)=TRUE,2,1)),
           IF(AND(基本情報!$C$7&lt;&gt;"-",基本情報!$C$7&gt;0)=FALSE,
               IF($H18&gt;0,5,4),
               IF($H18&gt;0,7,6))))</f>
        <v>1</v>
      </c>
      <c r="W18" s="57" t="e">
        <f>IF($AF18 = 4,
       0,
       IF($AF18 = 3,
           IF(EOMONTH(EDATE($G18,6),-1)&gt;DATE(有給管理簿!$E$10,有給管理簿!$F$10,DAY($G18)),
               0,
               EDATE($G18,6)),
           IF($AF18 = 2,
               IF(EOMONTH(DATE(YEAR(EDATE($G18,6)),MONTH(基本情報!$C$4),DAY(基本情報!$C$4)),-1)&gt;DATE(有給管理簿!$E$10,有給管理簿!$F$10,DAY(基本情報!$C$4)),
                   0,
                   DATE(YEAR(EDATE($G18,6))+IF(IF(基本情報!$C$12="末",FALSE,DATE(YEAR(EDATE($G18,6)),MONTH(EDATE($G18,6)),DAY(EDATE($G18,6)))&gt;DATE(YEAR(EDATE($G18,6)),12,基本情報!$C$12)),1,0),
                     MONTH(基本情報!$C$4),DAY(基本情報!$C$4))),
               IF($AF18 = 1,
                   IF(AND($V18&lt;&gt;4,$V18&lt;&gt;5),
                       IF($J18=0,0,IF(EDATE($J18,-12)&lt;=$G18,
                                                 0,
                                                 IF($J18-1&lt;DATE(有給管理簿!$E$10,有給管理簿!$F$10,DAY($J18)),
                                                     0,
                                                     EDATE($J18,-12)))),
                       IF($AE18 = 4,
                           0,
                           IF($AE18 = 3,
                               IF(EOMONTH(EDATE(EDATE($G18,6),12)-1,0)&lt;DATE(有給管理簿!$E$10,有給管理簿!$F$10,DAY($G18)),
                                   0,
                                   EDATE($G18,6)),
                               IF($AE18 = 2,
                                   IF(EOMONTH(EDATE(DATE(YEAR(EDATE($G18,6)),MONTH(基本情報!$C$4),DAY(基本情報!$C$4)),12)-1,0)&gt;DATE(有給管理簿!$E$10,有給管理簿!$F$10,DAY(基本情報!$C$4)),
                                       0,
                                       DATE(YEAR(EDATE($G18,6)),MONTH(基本情報!$C$4),DAY(基本情報!$C$4))),
                                   IF($AE18 = 1,
                                       0,
                                       IF($J18=0,0,IF(EDATE($J18,-12)&lt;=EDATE($G18,6),IF($J18=EDATE($G18,6),0,EDATE($G18,6)),EDATE($J18,-12)))))))),
                   IF($AE18 = 4,
                       IF($J18&gt;DATE(有給管理簿!$E$10,有給管理簿!$F$10,DAY(基本情報!$C$4)),
                           0,
                           $J18),
                       IF($AE18 = 3,
                           IF(EOMONTH(DATE(YEAR($G18)+1,MONTH($G18)+6,DAY($G18)-1),0)&lt;DATE(有給管理簿!$E$10,有給管理簿!$F$10,DAY($G18)),
                               IF($J18&gt;DATE(有給管理簿!$E$10,有給管理簿!$F$10,1),
                                   0,
                                   $J18),
                               EDATE($G18,6)),
                           IF($AE18 = 2,
                               IF($J18-1&lt;DATE(有給管理簿!$E$10,有給管理簿!$F$10,DAY(基本情報!$C$4)),
                                   $J18,
                                   IF($J18=0,0,EDATE($J18,-12))),
                               IF($AE18 = 1,
                                   IF(EOMONTH($J18,-1)&gt;DATE(有給管理簿!$E$10,有給管理簿!$F$10,DAY($J18)),
                                       0,
                                       IF($J18&gt;IF(基本情報!$C$12="末",EOMONTH(DATE(有給管理簿!$E$10,有給管理簿!$F$10,1),0),DATE(有給管理簿!$E$10,有給管理簿!$F$10,基本情報!$C$12)),0,$J18)),
                                   IF(AND(OR($V18=4,$V18=5),
                                         AND(MONTH(EDATE($G18,6))=MONTH(基本情報!$C$4),DAY($G18)=DAY(基本情報!$C$4))=FALSE)=TRUE,
                                       IF(IF(DATE(YEAR(EDATE($G18,6)),MONTH(基本情報!$C$4),DAY(基本情報!$C$4))
                                             &gt;EDATE($G18,6),
                                               DATE(YEAR(EDATE($G18,6))+1,MONTH(基本情報!$C$4),DAY(基本情報!$C$4))-1,
                                               DATE(YEAR(EDATE($G18,6))+2,MONTH(基本情報!$C$4),DAY(基本情報!$C$4))-1)
                                         &gt;DATE(有給管理簿!$E$10,有給管理簿!$F$10,DAY(基本情報!$C$4)),
                                           IF(YEAR(EDATE($G18,6))&lt;=有給管理簿!$E$10,EDATE($G18,6),0),
                                           IF($J18&gt;DATE(有給管理簿!$E$10,有給管理簿!$F$10,DAY($J18)),
                                               IF(DATE(YEAR($J18)-1,MONTH($J18),DAY($J18))&lt;$G18,
                                                   0,
                                                   DATE(YEAR($J18)-1,MONTH($J18),DAY($J18))),
                                               $J18)),
                                       IF($J18&gt;DATE(有給管理簿!$E$10,IF(AND(基本情報!$C$3="法定",OR(MONTH($J18)&lt;$K18,AND(MONTH($J18)=12,$K18=1))),
                                                                                                     有給管理簿!$F$10-1,有給管理簿!$F$10),DAY($J18)),
                                          IF(DATE(YEAR($J18)-1,MONTH($J18),DAY($J18))&lt;$G18,
                                               0,
                                               IF(AND($V18&lt;&gt;3,$V18&lt;&gt;6,$V18&lt;&gt;7,DATE(YEAR($J18)-1,MONTH($J18),DAY($J18))&lt;EDATE($G18,6)),
                                                   EDATE($G18,6),
                                                   DATE(YEAR($J18)-1,MONTH($J18),DAY($J18)))),
                                           $J18))))))))))</f>
        <v>#N/A</v>
      </c>
      <c r="X18" s="57" t="e">
        <f>IF($AF18 = 4,
       0,
       IF($AF18 = 3,
           IF(EOMONTH(EDATE($G18,6),-1)&gt;DATE(有給管理簿!$E$10,有給管理簿!$F$10,DAY($G18)),
               0,
               EDATE(EDATE($G18,6),12)-1),
           IF($AF18 = 2,
               IF(EOMONTH(DATE(YEAR(EDATE($G18,6)),MONTH(基本情報!$C$4),DAY(基本情報!$C$4)),-1)&gt;DATE(有給管理簿!$E$10,有給管理簿!$F$10,DAY(基本情報!$C$4)),
                   0,
                   EDATE(DATE(YEAR(EDATE($G18,6))+IF(IF(基本情報!$C$12="末",FALSE,DATE(YEAR(EDATE($G18,6)),MONTH(EDATE($G18,6)),DAY(EDATE($G18,6)))&gt;DATE(YEAR(EDATE($G18,6)),12,基本情報!$C$12)),1,0),
                     MONTH(基本情報!$C$4),DAY(基本情報!$C$4)),12)-1),
               IF($AF18 = 1,
                   IF(AND($V18&lt;&gt;4,$V18&lt;&gt;5),
                       IF($J18=0,0,IF(EDATE($J18,-12)&lt;=$G18,
                                                 0,
                                                 IF($J18-1&lt;DATE(有給管理簿!$E$10,有給管理簿!$F$10,DAY($J18)),
                                                     0,
                                                     $J18-1))),
                       IF($AE18 = 4,
                           0,
                           IF($AE18 = 3,
                               IF(EOMONTH(EDATE(EDATE($G18,6),12)-1,0)&lt;DATE(有給管理簿!$E$10,有給管理簿!$F$10,DAY($G18)),
                                   0,
                                   EDATE(EDATE($G18,6),12)-1),
                               IF($AE18 = 2,
                                   IF(EOMONTH(EDATE(DATE(YEAR(EDATE($G18,6)),MONTH(基本情報!$C$4),DAY(基本情報!$C$4)),12)-1,0)&gt;DATE(有給管理簿!$E$10,有給管理簿!$F$10,DAY(基本情報!$C$4)),
                                       0,
                                       EDATE(DATE(YEAR(EDATE($G18,6)),MONTH(基本情報!$C$4),DAY(基本情報!$C$4)),12)-1),
                                   IF($AE18 = 1,
                                       0,
                                       IF($J18-1&lt;=EDATE($G18,18)-1,IF(EDATE($J18,12)-1=EDATE($G18,18)-1,0,EDATE($G18,18)-1),$J18-1)))))),
                   IF($AE18 = 4,
                       IF($J18&gt;DATE(有給管理簿!$E$10,有給管理簿!$F$10,1),
                           0,
                           EDATE($J18,12)-1),
                       IF($AE18 = 3,
                           IF(EOMONTH(DATE(YEAR($G18)+1,MONTH($G18)+6,DAY($G18)-1),0)&lt;DATE(有給管理簿!$E$10,有給管理簿!$F$10,DAY($G18)),
                               IF($J18&gt;DATE(有給管理簿!$E$10,有給管理簿!$F$10,1),
                                   0,
                                   EDATE($J18,12)-1),
                               EDATE(EDATE($G18,6),12)-1),
                           IF($AE18 = 2,
                               IF($J18-1&lt;DATE(有給管理簿!$E$10,有給管理簿!$F$10,DAY(基本情報!$C$4)),
                                   EDATE($J18,12)-1,
                                   $J18-1),
                               IF($AE18 = 1,
                                   IF(EOMONTH($J18,-1)&gt;DATE(有給管理簿!$E$10,有給管理簿!$F$10,DAY($J18)),
                                       0,
                                       IF(EDATE($J18,12)-1&gt;IF(基本情報!$C$12="末",EOMONTH(DATE(有給管理簿!$E$10,有給管理簿!$F$10,1),12)-1,EDATE(DATE(有給管理簿!$E$10,有給管理簿!$F$10,基本情報!$C$12),12)-1),0,EDATE($J18,12)-1)),
                                   IF($W18=0,
                                       0,
                                       IF(AND(OR($V18=4,$V18=5),
                                              IF(ISERROR(MATCH(有給管理簿!$E$10+1,$BQ$1:$CM$1,0)),0,INDEX($BQ$1:$CM18,ROW(),MATCH(有給管理簿!$E$10+1,$BQ$1:$CM$1,0)))=0,
                                              AND(MONTH(EDATE($G18,6))=MONTH(基本情報!$C$4),DAY($G18)=DAY(基本情報!$C$4))=FALSE)=TRUE,
                                           IF(DATE(YEAR(EDATE($G18,6)),MONTH(基本情報!$C$4),DAY(基本情報!$C$4))
                                               &gt;EDATE($G18,6),
                                               IF($W18&lt;DATE(YEAR(EDATE($G18,6))+1,MONTH(基本情報!$C$4),DAY(基本情報!$C$4))-1,
                                                   DATE(YEAR(EDATE($G18,6))+1,MONTH(基本情報!$C$4),DAY(基本情報!$C$4))-1,
                                                   DATE(YEAR($W18),MONTH($W18)+12,DAY($W18))-1),
                                               IF($W18&lt;DATE(YEAR(EDATE($G18,6))+2,MONTH(基本情報!$C$4),DAY(基本情報!$C$4))-1,
                                                   DATE(YEAR(EDATE($G18,6))+2,MONTH(基本情報!$C$4),DAY(基本情報!$C$4))-1,
                                                   DATE(YEAR($W18),MONTH($W18)+12,DAY($W18))-1)),
                                           DATE(YEAR($W18),MONTH($W18)+12,DAY($W18))-1))))))))))</f>
        <v>#N/A</v>
      </c>
      <c r="Y18" s="58" t="e">
        <f>IF(OR($L18&lt;10,
           $W18=0,
           AND($I18&lt;=0.5,有給管理簿!$F$10&lt;$K18),
           $G18&gt;DATE(有給管理簿!$E$10,有給管理簿!$F$10,1),
           AND($W18=DATE(YEAR($G18),MONTH($G18)+6,DAY($G18)),$W18&gt;EOMONTH(DATE(有給管理簿!$E$10,有給管理簿!$F$10,1),0)),
           OR(AND($F18=3,$I18&lt;5.5),AND($F18=4,$I18&lt;3.5))),
    "-",
    IF(DATEDIF($W18,$X18+1,"m")&gt;12,
        IF(DATEDIF($W18,$X18+1,"m")/12*5-INT(DATEDIF($W18,$X18+1,"m")/12*5)&gt;0.5,
          INT(DATEDIF($W18,$X18+1,"m")/12*5)+1,
          INT(DATEDIF($W18,$X18+1,"m")/12*5)+0.5),
        5))</f>
        <v>#N/A</v>
      </c>
      <c r="Z18" s="57">
        <f t="shared" si="0"/>
        <v>46321</v>
      </c>
      <c r="AA18" s="57" t="e">
        <f>IF($AF18 = 4,
       0,
       IF($AF18 = 3,
           IF(EOMONTH(EDATE($G18,6),-1)&gt;DATE(有給管理簿!$E$10,有給管理簿!$F$10,DAY($G18)),
               0,
               EDATE($G18,6)),
           IF($AF18 = 2,
               IF(EOMONTH(DATE(YEAR(EDATE($G18,6)),MONTH(基本情報!$C$4),DAY(基本情報!$C$4)),-1)&gt;DATE(有給管理簿!$E$10,有給管理簿!$F$10,DAY(基本情報!$C$4)),
                   0,
                   DATE(YEAR(EDATE($G18,6))+IF(IF(基本情報!$C$12="末",FALSE,DATE(YEAR(EDATE($G18,6)),MONTH(EDATE($G18,6)),DAY(EDATE($G18,6)))&gt;DATE(YEAR(EDATE($G18,6)),12,基本情報!$C$12)),1,0),
                     MONTH(基本情報!$C$4),DAY(基本情報!$C$4))),
               IF($AF18 = 1,
                   IF(AND($V18&lt;&gt;4,$V18&lt;&gt;5),
                       IF($J18=0,0,IF(EDATE($J18,-12)&lt;=$G18,
                                                 0,
                                                 IF($J18-1&lt;DATE(有給管理簿!$E$10,有給管理簿!$F$10,DAY($J18)),
                                                     $J18,
                                                     EDATE($J18,-12)))),
                       IF($AE18 = 4,
                           0,
                           IF($AE18 = 3,
                               IF(EOMONTH(EDATE(EDATE($G18,6),12)-1,0)&lt;DATE(有給管理簿!$E$10,有給管理簿!$F$10,DAY($G18)),
                                   0,
                                   EDATE($G18,6)),
                               IF($AE18 = 2,
                                   IF(EOMONTH(EDATE(DATE(YEAR(EDATE($G18,6)),MONTH(基本情報!$C$4),DAY(基本情報!$C$4)),12)-1,0)&gt;DATE(有給管理簿!$E$10,有給管理簿!$F$10,DAY(基本情報!$C$4)),
                                       0,
                                       DATE(YEAR(EDATE($G18,6)),MONTH(基本情報!$C$4),DAY(基本情報!$C$4))),
                                   IF($AE18 = 1,
                                       0,
                                       IF($J18=0,0,IF(EDATE($J18,-12)&lt;=EDATE($G18,6),IF($J18=EDATE($G18,6),0,EDATE($G18,6)),EDATE($J18,-12)))))))),
                   IF($AE18 = 4,
                       IF($J18&gt;DATE(有給管理簿!$E$10,有給管理簿!$F$10,DAY(基本情報!$C$4)),
                           0,
                           $J18),
                       IF($AE18 = 3,
                           IF(EOMONTH(DATE(YEAR($G18)+1,MONTH($G18)+6,DAY($G18)-1),0)&lt;DATE(有給管理簿!$E$10,有給管理簿!$F$10,DAY($G18)),
                               IF($J18&gt;DATE(有給管理簿!$E$10,有給管理簿!$F$10,1),
                                   0,
                                   $J18),
                               EDATE($G18,6)),
                           IF($AE18 = 2,
                               IF($J18-1&lt;DATE(有給管理簿!$E$10,有給管理簿!$F$10,DAY(基本情報!$C$4)),
                                   $J18,
                                   IF($J18=0,0,EDATE($J18,-12))),
                               IF($AE18 = 1,
                                   IF(EOMONTH($J18,-1)&gt;DATE(有給管理簿!$E$10,有給管理簿!$F$10,DAY($J18)),
                                       EDATE($J18,-12),
                                       IF($J18&gt;IF(基本情報!$C$12="末",EOMONTH(DATE(有給管理簿!$E$10,有給管理簿!$F$10,1),0),DATE(有給管理簿!$E$10,有給管理簿!$F$10,基本情報!$C$12)),0,$J18)),
                                   IF($W18=0,
                                       0,
                                       IF(AND($H18&gt;0,
                                              $W18=$G18,
                                              $W18&lt;=EOMONTH(DATE(有給管理簿!$E$10,有給管理簿!$F$10,1),0))=TRUE,
                                           $G18,
                                           IF(AND($J18=0,$H18&gt;0),
                                               $G18,
                                               IF(AND(基本情報!$C$3="法定",
                                                      IF(ISNUMBER($K18),EOMONTH(DATE(有給管理簿!$E$10,有給管理簿!$F$10,1),0)&lt;DATE(YEAR($J18),$K18,1),FALSE),
                                                      IF(ISNUMBER($K18),IF(MONTH($W18)&lt;$K18,TRUE,FALSE),FALSE),
                                                     YEAR($J18)=YEAR($W18)),
                                                   DATE(YEAR($W18)-1,MONTH($W18),DAY($W18)),
                                                   IF($W18&gt;EOMONTH(DATE(有給管理簿!$E$10,有給管理簿!$F$10,1),0),0,$W18)))))))))))))</f>
        <v>#N/A</v>
      </c>
      <c r="AB18" s="57" t="e">
        <f>0+(IF($AF18 = 4,
       0,
       IF($AF18 = 3,
           IF(EOMONTH(EDATE($G18,6),-1)&gt;DATE(有給管理簿!$E$10,有給管理簿!$F$10,DAY($G18)),
               0,
               EDATE(EDATE($G18,6),12)-1),
           IF($AF18 = 2,
               IF(EOMONTH(DATE(YEAR(EDATE($G18,6)),MONTH(基本情報!$C$4),DAY(基本情報!$C$4)),-1)&gt;DATE(有給管理簿!$E$10,有給管理簿!$F$10,DAY(基本情報!$C$4)),
                   0,
                   EDATE(DATE(YEAR(EDATE($G18,6))+IF(IF(基本情報!$C$12="末",FALSE,DATE(YEAR(EDATE($G18,6)),MONTH(EDATE($G18,6)),DAY(EDATE($G18,6)))&gt;DATE(YEAR(EDATE($G18,6)),12,基本情報!$C$12)),1,0),
                     MONTH(基本情報!$C$4),DAY(基本情報!$C$4)),12)-1),
               IF($AF18 = 1,
                   IF(AND($V18&lt;&gt;4,$V18&lt;&gt;5),
                       IF($J18=0,0,IF(EDATE($J18,-12)&lt;=$G18,
                                                 0,
                                                 IF($J18-1&lt;DATE(有給管理簿!$E$10,有給管理簿!$F$10,DAY($J18)),
                                                     EDATE($J18,12)-1,
                                                     $J18-1))),
                       IF($AE18 = 4,
                           0,
                           IF($AE18 = 3,
                               IF(EOMONTH(EDATE(EDATE($G18,6),12)-1,0)&lt;DATE(有給管理簿!$E$10,有給管理簿!$F$10,DAY($G18)),
                                   0,
                                   EDATE(EDATE($G18,6),12)-1),
                               IF($AE18 = 2,
                                   IF(EOMONTH(EDATE(DATE(YEAR(EDATE($G18,6)),MONTH(基本情報!$C$4),DAY(基本情報!$C$4)),12)-1,0)&gt;DATE(有給管理簿!$E$10,有給管理簿!$F$10,DAY(基本情報!$C$4)),
                                       0,
                                       EDATE(DATE(YEAR(EDATE($G18,6)),MONTH(基本情報!$C$4),DAY(基本情報!$C$4)),12)-1),
                                   IF($AE18 = 1,
                                       0,
                                       IF($J18-1&lt;=EDATE($G18,18)-1,IF(EDATE($J18,12)-1=EDATE($G18,18)-1,0,EDATE($G18,18)-1),$J18-1)))))),
                   IF($AE18 = 4,
                       IF($J18&gt;DATE(有給管理簿!$E$10,有給管理簿!$F$10,DAY(基本情報!$C$4)),
                           0,
                           EDATE($J18,12)-1),
                       IF($AE18 = 3,
                           IF(EOMONTH(DATE(YEAR($G18)+1,MONTH($G18)+6,DAY($G18)-1),0)&lt;DATE(有給管理簿!$E$10,有給管理簿!$F$10,DAY($G18)),
                               IF($J18&gt;DATE(有給管理簿!$E$10,有給管理簿!$F$10,1),
                                   0,
                                   EDATE($J18,12)-1),
                               EDATE(EDATE($G18,6),12)-1),
                           IF($AE18 = 2,
                               IF($J18-1&lt;DATE(有給管理簿!$E$10,有給管理簿!$F$10,DAY(基本情報!$C$4)),
                                   EDATE($J18,12)-1,
                                   $J18-1),
                               IF($AE18 = 1,
                                   IF(EOMONTH($J18,-1)&gt;DATE(有給管理簿!$E$10,有給管理簿!$F$10,DAY($J18)),
                                       $J18-1,
                                       IF(EDATE($J18,12)-1&gt;IF(基本情報!$C$12="末",EOMONTH(DATE(有給管理簿!$E$10,有給管理簿!$F$10,1),12)-1,EDATE(DATE(有給管理簿!$E$10,有給管理簿!$F$10,基本情報!$C$12),12)-1),0,EDATE($J18,12)-1)),
                                   IF($X18=0,
                                       0,
                                       IF(AND($J18=0,$H18&gt;0),
                                           EOMONTH(DATE(有給管理簿!$E$10,有給管理簿!$F$10,1),0),
                                           IF(AND(基本情報!$C$3="法定",
                                                  IF(ISNUMBER($K18),EOMONTH(DATE(有給管理簿!$E$10,有給管理簿!$F$10,1),0)&lt;DATE(YEAR($J18),$K18,1),FALSE),
                                                  IF(ISNUMBER($K18),MONTH($W18)&lt;$K18,FALSE),
                                                  YEAR($J18)=YEAR($W18)),
                                               DATE(YEAR($X18)-1,MONTH($X18),DAY($X18)),
                                               IF($W18&gt;EOMONTH(DATE(有給管理簿!$E$10,有給管理簿!$F$10,1),0),0,$X18)))))))))))))</f>
        <v>#N/A</v>
      </c>
      <c r="AC18" s="50" t="e">
        <f ca="1">IF($Y18="-",
       "-",
       IF($Y18&lt;=IF(AND($AI18&lt;&gt;"-",$AI18&gt;0),
                              IF(AND($W18&lt;=$AI18,$AI18&lt;=$X18),
                                  SUMIFS(INDIRECT("有給管理簿!R"&amp;MATCH($A18,有給管理簿!$A:$A,0)&amp;"C35:R"&amp;MATCH($A18,有給管理簿!$A:$A,0)&amp;"C2239",0),
                                      有給管理簿!$AI$11:$CHC$11,"&gt;="&amp;$AL18,
                                      有給管理簿!$AI$11:$CHC$11,"&lt;="&amp;EOMONTH(DATE(有給管理簿!$E$10,有給管理簿!$F$10,1),0)),
                                  SUMIFS(INDIRECT("有給管理簿!R"&amp;MATCH($A18,有給管理簿!$A:$A,0)&amp;"C35:R"&amp;MATCH($A18,有給管理簿!$A:$A,0)&amp;"C2239",0),
                                      有給管理簿!$AI$11:$CHC$11,"&gt;="&amp;$AA18,
                                      有給管理簿!$AI$11:$CHC$11,"&lt;="&amp;EOMONTH(DATE(有給管理簿!$E$10,有給管理簿!$F$10,1),0))),
                              SUMIFS(INDIRECT("有給管理簿!R"&amp;MATCH($A18,有給管理簿!$A:$A,0)&amp;"C35:R"&amp;MATCH($A18,有給管理簿!$A:$A,0)&amp;"C2239",0),
                                  有給管理簿!$AI$11:$CHC$11,"&gt;="&amp;$AA18,
                                  有給管理簿!$AI$11:$CHC$11,"&lt;="&amp;EOMONTH(DATE(有給管理簿!$E$10,有給管理簿!$F$10,1),0))),
           "OK",
           $Y18 - IF(AND($AI18&lt;&gt;"-",$AI18&gt;0),
                           IF(AND($W18&lt;=$AI18,$AI18&lt;=$X18),
                               SUMIFS(INDIRECT("有給管理簿!R"&amp;MATCH($A18,有給管理簿!$A:$A,0)&amp;"C35:R"&amp;MATCH($A18,有給管理簿!$A:$A,0)&amp;"C2239",0),
                                   有給管理簿!$AI$11:$CHC$11,"&gt;="&amp;$AL18,
                                   有給管理簿!$AI$11:$CHC$11,"&lt;="&amp;EOMONTH(DATE(有給管理簿!$E$10,有給管理簿!$F$10,1),0)),
                               SUMIFS(INDIRECT("有給管理簿!R"&amp;MATCH($A18,有給管理簿!$A:$A,0)&amp;"C35:R"&amp;MATCH($A18,有給管理簿!$A:$A,0)&amp;"C2239",0),
                                   有給管理簿!$AI$11:$CHC$11,"&gt;="&amp;$AA18,
                                   有給管理簿!$AI$11:$CHC$11,"&lt;="&amp;EOMONTH(DATE(有給管理簿!$E$10,有給管理簿!$F$10,1),0))),
                           SUMIFS(INDIRECT("有給管理簿!R"&amp;MATCH($A18,有給管理簿!$A:$A,0)&amp;"C35:R"&amp;MATCH($A18,有給管理簿!$A:$A,0)&amp;"C2239",0),
                               有給管理簿!$AI$11:$CHC$11,"&gt;="&amp;$AA18,
                               有給管理簿!$AI$11:$CHC$11,"&lt;="&amp;EOMONTH(DATE(有給管理簿!$E$10,有給管理簿!$F$10,1),0)))))</f>
        <v>#N/A</v>
      </c>
      <c r="AE18" s="19">
        <f>IF(ISERROR(INDEX($BQ18:$CN18,1,MATCH(有給管理簿!$E$10-1,社員情報!$BQ$1:$CN$1,0))),"",INDEX($BQ18:$CN18,1,MATCH(有給管理簿!$E$10-1,$BQ$1:$CN$1,0)))</f>
        <v>0</v>
      </c>
      <c r="AF18" s="19" t="e">
        <f>INDEX($BQ18:$CN18,1,MATCH(有給管理簿!$E$10,$BQ$1:$CN$1,0))</f>
        <v>#N/A</v>
      </c>
      <c r="AI18" s="30" t="s">
        <v>201</v>
      </c>
      <c r="AJ18" s="19" t="s">
        <v>201</v>
      </c>
      <c r="AK18" s="19" t="s">
        <v>201</v>
      </c>
      <c r="AL18" s="30">
        <f>IF($AI18="-",
       0,
       IF(AND($V18&lt;&gt;3,$AI18&lt;EDATE($G18,6))=TRUE,
           IF(AND(基本情報!$C$3="一斉",基本情報!$C$7="-"),
               $AI18,
               IF(OR($V18=6,$V18=7),
                       IF(AND(DATE(YEAR($G18),MONTH(基本情報!$C$4),DAY(基本情報!$C$4))&lt;=$G18,
                             $G18&lt;DATE(YEAR($G18),MONTH(基本情報!$C$7),DAY(基本情報!$C$7))),
                           DATE(YEAR($G18),MONTH(基本情報!$C$7),DAY(基本情報!$C$7)),
                           DATE(YEAR($G18),MONTH(基本情報!$C$4),DAY(基本情報!$C$4))),
                   EDATE($G18,6))),
           $AI18))</f>
        <v>0</v>
      </c>
      <c r="AM18" s="30">
        <f>IF($AI18="-",
    0,
    IF(AND(基本情報!$C$3="一斉",基本情報!$C$7="-",$AI18&lt;EDATE($G18,6)),
        EDATE($G18,6),
        IF(OR($V18=4,$V18=5)=TRUE,
            IF(DATE(YEAR(EDATE($G18,6)),MONTH(基本情報!$C$4),DAY(基本情報!$C$4))
              &gt;EDATE($G18,6),
                IF(OR($W18&lt;DATE(YEAR(EDATE($G18,6))+1,MONTH(基本情報!$C$4),DAY(基本情報!$C$4))-1,YEAR($AI18)=YEAR(EDATE($G18,6))),
                    DATE(YEAR(EDATE($G18,6))+1,MONTH(基本情報!$C$4),DAY(基本情報!$C$4))-1,
                    IF($AI18&gt;=DATE(YEAR($AI18),MONTH($Z18),DAY($Z18)),
                        DATE(YEAR($AI18)+1,MONTH($Z18),DAY($Z18))-1,
                        DATE(YEAR($AI18),MONTH($Z18),DAY($Z18))-1)),
                IF($W18&lt;DATE(YEAR(EDATE($G18,6))+2,MONTH(基本情報!$C$4),DAY(基本情報!$C$4))-1,
                    DATE(YEAR(EDATE($G18,6))+2,MONTH(基本情報!$C$4),DAY(基本情報!$C$4))-1,
                    IF($AI18&gt;=DATE(YEAR($AI18),MONTH($Z18),DAY($Z18)),
                        DATE(YEAR($AI18)+1,MONTH($Z18),DAY($Z18))-1,
                        DATE(YEAR($AI18),MONTH($Z18),DAY($Z18))-1))),
            IF($AI18&gt;=DATE(YEAR($AI18),MONTH($Z18),DAY($Z18)),
                DATE(YEAR($AI18)+1,MONTH($Z18),DAY($Z18))-1,
                DATE(YEAR($AI18),MONTH($Z18),DAY($Z18))-1))))</f>
        <v>0</v>
      </c>
      <c r="AN18" s="28">
        <f>IF($AI18="-",
       0,
       IF(AND(OR(基本情報!$C$3="法定",AND(基本情報!$C$3="一斉",EDATE($G18,6))),$K18&lt;MONTH($J18)),
           YEAR($AM18)+1,
           IF(YEAR($AM18)=YEAR($AM18+1),
               YEAR($AM18),
               YEAR($AM18)+1)
             -IF(AND(OR($V18=4,$V18=5),EDATE($G18,6)&lt;=$AI18,$AI18&lt;IF(EDATE($G18,6)&gt;=DATE(YEAR(EDATE($G18,6)),MONTH(基本情報!$C$4),DAY(基本情報!$C$4)),
                                                                                 DATE(YEAR(EDATE($G18,6))+1,MONTH(基本情報!$C$4),DAY(基本情報!$C$4)),
                                                                                 DATE(YEAR(EDATE($G18,6)),MONTH(基本情報!$C$4),DAY(基本情報!$C$4)))),
                 1,
                 0)))</f>
        <v>0</v>
      </c>
      <c r="AO18" s="19">
        <f ca="1">IF(ISERROR(MATCH($A18,有給管理簿!$A:$A,0))=TRUE,
       0,
       SUMIFS(INDIRECT("有給管理簿!R" &amp; MATCH($A18,有給管理簿!$A:$A,0) &amp; "C35:R" &amp; MATCH($A18,有給管理簿!$A:$A,0) &amp; "C2239",0),
           有給管理簿!$AI$11:$CHC$11,"&gt;="&amp;$AL18,
           有給管理簿!$AI$11:$CHC$11,"&lt;="&amp;IF(AND($AL18&lt;=EOMONTH(DATE(有給管理簿!$E$10,有給管理簿!$F$10,1),0),
                                                                                                EOMONTH(DATE(有給管理簿!$E$10,有給管理簿!$F$10,1),0)&lt;=$AM18)=TRUE,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IF(EOMONTH(DATE(有給管理簿!$E$10,有給管理簿!$F$10,1),0)&lt;$AL18,
                                                                                EOMONTH(DATE(有給管理簿!$E$10,有給管理簿!$F$10,1),0),
                                                                                $AM18))))</f>
        <v>0</v>
      </c>
      <c r="AP18" s="19">
        <f>IF($AI18="-",
    0,
    IF(HLOOKUP(IF(DATE(YEAR($AM18)-1,MONTH($AM18),DAY($AM18))+1&lt;$G18,
        0,
        IF(基本情報!$C$3="法定",
            IF($H18&gt;=10,
                DATEDIF($G18,DATE(YEAR($AM18)-1,MONTH($AM18),DAY($AM18))+1,"m")/12+0.5,
                DATEDIF($G18,DATE(YEAR($AM18)-1,MONTH($AM18),DAY($AM18))+1,"m")/12),
            IF(AND(基本情報!$C$7&lt;&gt;"-",基本情報!$C$7&gt;0)=TRUE,
                DATEDIF($G18,DATE(YEAR($AM18)-1,MONTH($AM18),DAY($AM18))+1,"m")/12+0.5,
                IF(DATE(YEAR($G18),MONTH($G18)+6,DAY($G18))
                  &gt;=DATE(有給管理簿!$E$10,MONTH(基本情報!$C$4),DAY(基本情報!$C$4)),
                    DATEDIF($G18,DATE(YEAR($AM18)-1,MONTH($AM18),DAY($AM18))+1,"m")/12
                      +IF(DATE(YEAR($G18),MONTH($G18)+6,DAY($G18))&lt;DATE(有給管理簿!$E$10,MONTH(基本情報!$C$4),DAY(基本情報!$C$4)),1.5,0.5),
                    DATEDIF($G18,DATE(YEAR($AM18)-1,MONTH($AM18),DAY($AM18))+1,"m")/12
                      +IF(DATE(YEAR($G18),MONTH($G18)+6,DAY($G18))
                        =DATE(YEAR(DATE(YEAR($G18),MONTH($G18)+6,DAY($G18))),MONTH(基本情報!$C$4),DAY(基本情報!$C$4)),0,1))))),
           付与日数一覧!$O$3:$W$8,2+$F18,1)&lt;IF(基本情報!$C$10=TRUE,
                                                                                IF(($AJ18-$AK18)&lt;$AO18,0,($AJ18-$AK18)-$AO18),
                                                                                IF($AJ18&lt;$AO18,0,IF($AK18&gt;$AO18,$AJ18-$AO18-($AK18-$AO18),$AJ18-$AO18))),
      HLOOKUP(IF(DATE(YEAR($AM18)-1,MONTH($AM18),DAY($AM18))+1&lt;$G18,
          0,
          IF(基本情報!$C$3="法定",
              IF($H18&gt;=10,
                  DATEDIF($G18,DATE(YEAR($AM18)-1,MONTH($AM18),DAY($AM18))+1,"m")/12+0.5,
                  DATEDIF($G18,DATE(YEAR($AM18)-1,MONTH($AM18),DAY($AM18))+1,"m")/12),
              IF(AND(基本情報!$C$7&lt;&gt;"-",基本情報!$C$7&gt;0)=TRUE,
                  DATEDIF($G18,DATE(YEAR($AM18)-1,MONTH($AM18),DAY($AM18))+1,"m")/12+0.5,
                  IF(DATE(YEAR($G18),MONTH($G18)+6,DAY($G18))
                    &gt;=DATE(有給管理簿!$E$10,MONTH(基本情報!$C$4),DAY(基本情報!$C$4)),
                      DATEDIF($G18,DATE(YEAR($AM18)-1,MONTH($AM18),DAY($AM18))+1,"m")/12
                        +IF(DATE(YEAR($G18),MONTH($G18)+6,DAY($G18))&lt;DATE(有給管理簿!$E$10,MONTH(基本情報!$C$4),DAY(基本情報!$C$4)),1.5,0.5),
                      DATEDIF($G18,DATE(YEAR($AM18)-1,MONTH($AM18),DAY($AM18))+1,"m")/12
                        +IF(DATE(YEAR($G18),MONTH($G18)+6,DAY($G18))
                          =DATE(YEAR(DATE(YEAR($G18),MONTH($G18)+6,DAY($G18))),MONTH(基本情報!$C$4),DAY(基本情報!$C$4)),0,1))))),
          付与日数一覧!$O$3:$W$8,2+$F18,1),
      IF(基本情報!$C$10=TRUE,
        IF(($AJ18-$AK18)&lt;$AO18,0,($AJ18-$AK18)-$AO18),
        IF($AJ18&lt;$AO18,0,IF($AK18&gt;$AO18,$AJ18-$AO18-($AK18-$AO18),$AJ18-$AO18)))))</f>
        <v>0</v>
      </c>
      <c r="AQ18" s="19">
        <f>IF(OR(IF(ISERROR(INDEX($BQ$1:$CM18,ROW(),MATCH(IF(INDEX($BQ$1:$CM18,ROW(),MATCH(AQ$1,$BQ$1:$CM$1,0)+1)&gt;DATE(AQ$1,12,IF(基本情報!$C$12="末",31,基本情報!$C$12)),AQ$1-1,AQ$1),$BQ$1:$CM$1,0))),
                  0,
                  INDEX($BQ$1:$CM18,ROW(),MATCH(IF(INDEX($BQ$1:$CM18,ROW(),MATCH(AQ$1,$BQ$1:$CM$1,0)+1)&gt;DATE(AQ$1,12,IF(基本情報!$C$12="末",31,基本情報!$C$12)),AQ$1-1,AQ$1),$BQ$1:$CM$1,0)))=1,
              INDEX($BQ$1:$CM18,ROW(),MATCH(AQ$1,$BQ$1:$CM$1,0))=3,
              INDEX($BQ$1:$CM18,ROW(),MATCH(AQ$1,$BQ$1:$CM$1,0))=4),
     0,
     IF(AND($V18&lt;&gt;3,$V18&lt;&gt;6,$V18&lt;&gt;7,
         AQ$1 =YEAR($G18),
         AND(基本情報!$C$3="一斉",$G18&lt;=DATE(AQ$1,MONTH(基本情報!$C$4),DAY(基本情報!$C$4)),
                                                                   DATE(AQ$1,MONTH(基本情報!$C$4),DAY(基本情報!$C$4))&lt;DATE(YEAR($G18),MONTH($G18)+6,DAY($G18)))),
       HLOOKUP(IF(AQ$1=YEAR(DATE(YEAR($G18),MONTH($G18)+6,DAY($G18))),0.5,0)
                            -IF(基本情報!$C$12="末",
                                0,
                                IF(AND(基本情報!$C$3="一斉",EDATE($G18,6)=DATE(AQ$1,MONTH(EDATE($G18,6)),DAY(EDATE($G18,6))),MONTH(EDATE($G18,6))=12,DAY(EDATE($G18,6))&gt;IF(基本情報!$C$12="末",DAY(EDATE($G18,6)),基本情報!$C$12)),1,0)),
         付与日数一覧!$O$3:$W$8,2+$F18,1),
       HLOOKUP(IF(AND($V18&lt;&gt;3,$V18&lt;&gt;6,$V18&lt;&gt;7,AQ$1&lt;YEAR(DATE(YEAR($G18),MONTH($G18)+6,DAY($G18)))),
                              0,
                              IF(AND(基本情報!$C$3="一斉",
                                     OR(AND(基本情報!$C$7="-",DATE(AQ$1,MONTH(基本情報!$C$4),DAY(基本情報!$C$4))&lt;$G18),
                                       AND(基本情報!$C$7&lt;&gt;"-",基本情報!$C$7&gt;0,DATE(AQ$1,MONTH($J18),DAY($J18))&lt;$G18)),
                                     AND(MONTH(EDATE($G18,6))=12,DAY(EDATE($G18,6))&gt;IF(基本情報!$C$12="末",DAY(EOMONTH(EDATE($G18,6),0)),基本情報!$C$12))=FALSE)=TRUE,
                                  IF(AND(基本情報!$C$3="一斉",基本情報!$C$7="-",DATE(AQ$1,MONTH(基本情報!$C$4),DAY(基本情報!$C$4))&lt;$G18),0.5,0),
                                  IF(基本情報!$C$3="法定",
                                      IF($H18&gt;=10,
                                          IF($G18&gt;DATE(AQ$1,MONTH($J18),DAY($J18)),0,DATEDIF($G18,DATE(AQ$1,MONTH($J18),DAY($J18)),"m")/12+0.5),
                                          DATEDIF($G18,DATE(AQ$1,MONTH($J18),DAY($J18)),"m")/12)
                                        -IF($K18&lt;MONTH($J18),1,0),
                                      IF(AND(基本情報!$C$7&lt;&gt;"-",基本情報!$C$7&gt;0)=TRUE,
                                          IF(DATE(AQ$1,MONTH($J18),DAY($J18))&lt;$G18,0,DATEDIF($G18,DATE(AQ$1,MONTH($J18),DAY($J18)),"m")/12+0.5),
                                          IF(DATE(YEAR($G18),MONTH($G18)+6,DAY($G18))&gt;=DATE(AQ$1,MONTH(基本情報!$C$4),DAY(基本情報!$C$4)),
                                              DATEDIF($G18,IF($G18&lt;DATE(AQ$1,MONTH($J18),DAY($J18)),DATE(AQ$1,MONTH($J18),DAY($J18)),DATE(AQ$1+1,MONTH($J18),DAY($J18))),"m")/12
                                                +IF(DATE(YEAR($G18),MONTH($G18)+6,DAY($G18))&lt;DATE(AQ$1,MONTH(基本情報!$C$4),DAY(基本情報!$C$4)),1.5,0.5),
                                              DATEDIF($G18,DATE(AQ$1,MONTH(基本情報!$C$4),DAY(基本情報!$C$4)),"m")/12
                                                +IF(DATE(YEAR($G18),MONTH($G18)+6,DAY($G18))
                                                  =DATE(YEAR(DATE(YEAR($G18),MONTH($G18)+6,DAY($G18))),MONTH(基本情報!$C$4),DAY(基本情報!$C$4)),0,1)))
                                        -IF(基本情報!$C$12="末",
                                               0,
                                               IF(AND(EDATE($G18,6)=DATE(AQ$1,MONTH(EDATE($G18,6)),DAY(EDATE($G18,6))),MONTH(EDATE($G18,6))=12,DAY(EDATE($G18,6))&gt;基本情報!$C$12),1,0))))),
         付与日数一覧!$O$3:$W$8,2+$F18,1)))
  +IF(OR(INDEX($BQ$1:$CM18,ROW(),MATCH(AQ$1,$BQ$1:$CM$1,0))=2,INDEX($BQ$1:$CM18,ROW(),MATCH(AQ$1,$BQ$1:$CM$1,0))=4),0,IF(基本情報!$C$3="一斉",
      IF(AND(基本情報!$C$7&lt;&gt;"-",基本情報!$C$7&gt;0)=FALSE,
          IF(OR(AQ$1=YEAR(DATE(YEAR($G18),MONTH($G18)+6,DAY($G18))),
                 IF(基本情報!$C$12="末",
                     FALSE,
                     AQ$1=IF(DATE(YEAR($G18),MONTH($G18)+6,DAY($G18))&gt;DATE(YEAR(DATE(YEAR($G18),MONTH($G18)+6,DAY($G18))),12,基本情報!$C$12),
                                  YEAR(DATE(YEAR($G18),MONTH($G18)+6,DAY($G18)))+1,
                                  YEAR(DATE(YEAR($G18),MONTH($G18)+6,DAY($G18)))))),
              IF(DATE(AQ$1,MONTH(基本情報!$C$4),DAY(基本情報!$C$4))&gt;DATE(YEAR($G18),MONTH($G18)+6,DAY($G18)),
                  HLOOKUP(0.5,付与日数一覧!$O$3:$W$8,2+$F18,1),
                  0),
              0),
          0),
      0))</f>
        <v>0</v>
      </c>
      <c r="AR18" s="19">
        <f>IF(AQ$1=$AN18,$AP18,IF(AQ$1=有給管理簿!$AH$1,0,AP18) )</f>
        <v>0</v>
      </c>
      <c r="AS18" s="19">
        <f ca="1">IF(ISERROR(MATCH($A18,有給管理簿!$A:$A,0)),
    0,
    SUMIFS(INDIRECT("有給管理簿!R" &amp; MATCH($A18,有給管理簿!$A:$A,0) &amp; "C35:R" &amp; MATCH($A18,有給管理簿!$A:$A,0) &amp; "C2239",0),
      有給管理簿!$AI$11:$CHC$11,"&gt;="&amp;IF(OR(AND($V18&lt;&gt;3,$V18&lt;&gt;6,$V18&lt;&gt;7,
                                                                                MONTH(DATE(YEAR($G18),MONTH($G18)+6,DAY($G18)))&lt;=MONTH($Z18),
                                                                                DATE(AQ$1,MONTH($Z18),DAY($Z18))&lt;DATE(YEAR($G18),MONTH($G18)+6,DAY($G18))),
                                                                          AND($V18&lt;&gt;3,$V18&lt;&gt;6,$V18&lt;&gt;7,
                                                                            AQ$1=YEAR(DATE(YEAR($G18),MONTH($G18)+6,DAY($G18))),
                                                                            DATE(AQ$1,MONTH($Z18),DAY($Z18))&gt;DATE(YEAR($G18),MONTH($G18)+6,DAY($G18)))),
                                                                       DATE(YEAR($G18),MONTH($G18)+6,DAY($G18)),
                                                                       IF(AND($V18&lt;&gt;3,$V18&lt;&gt;6,$V18&lt;&gt;7,
                                                                              DATE(YEAR($G18),MONTH($G18)+6,DAY($G18))&gt;=DATE(AQ$1,MONTH($Z18),DAY($Z18))),
                                                                           DATE(YEAR($G18),MONTH($G18)+6,DAY($G18)),
                                                                           DATE(AQ$1,MONTH($Z18),DAY($Z18)))),
      有給管理簿!$AI$11:$CHC$11,"&lt;="&amp;IF(DATE(AQ$1+1,MONTH($Z18),DAY($Z18))-1&gt;EOMONTH(DATE(有給管理簿!$E$10,有給管理簿!$F$10,1),0),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DATE(AQ$1+1,MONTH($Z18),DAY($Z18))-1)))</f>
        <v>0</v>
      </c>
      <c r="AT18" s="19">
        <f ca="1">IF(AQ$1+2=$AN18,
       $AK18,
       IF(AQ$1+1=$AN18,
           $AP18,
           IF(AQ18&lt;IF(基本情報!$C$10=TRUE,
                                 IF(AQ18&lt;AS18,0,AQ18-AS18),
                                 IF(AND(基本情報!$C$3="一斉",基本情報!$C$7="-",EDATE($G18,6)&lt;DATE(YEAR(EDATE($G18,6)),MONTH(基本情報!$C$4),DAY(基本情報!$C$4)),
                                       EDATE($G18,6)&lt;=$AI18,$AI18&lt;DATE(YEAR(EDATE($G18,6)),MONTH(基本情報!$C$4),DAY(基本情報!$C$4)),AQ$1=YEAR(EDATE($G18,6))),
                                     $AJ18-$AO18+HLOOKUP(1.5,付与日数一覧!$O$3:$W$8,2+$F18,1),
                                     IF(SUM(AQ18,AR18)&lt;AS18,
                                         0,
                                         SUM(AQ18,AR18)-AS18))),
               IF(AND(基本情報!$C$3="一斉",基本情報!$C$7="-",EDATE($G18,6)&lt;DATE(YEAR(EDATE($G18,6)),MONTH(基本情報!$C$4),DAY(基本情報!$C$4)),
                      AND(ISERROR(MATCH(AQ$1,$BQ$1:$CN$1,0))=FALSE,
                        OR(INDEX($BQ$1:$CN18,ROW(),MATCH(AQ$1,$BQ$1:$CN$1,0))=2,INDEX($BQ$1:$CN18,ROW(),MATCH(AQ$1,$BQ$1:$CN$1,0))=3,INDEX($BQ$1:$CN18,ROW(),MATCH(AQ$1,$BQ$1:$CN$1,0))=4))),
                   AP18,
                   AQ18),
               IF(基本情報!$C$10=TRUE,
                   IF(AQ18&lt;AS18,0,AQ18-AS18),
                   IF(AND(基本情報!$C$3="一斉",基本情報!$C$7="-",EDATE($G18,6)&lt;DATE(YEAR(EDATE($G18,6)),MONTH(基本情報!$C$4),DAY(基本情報!$C$4)),
                       EDATE($G18,6)&lt;=$AI18,$AI18&lt;DATE(YEAR(EDATE($G18,6)),MONTH(基本情報!$C$4),DAY(基本情報!$C$4)),AQ$1=YEAR(EDATE($G18,6))),
                           $AJ18-$AO18+HLOOKUP(1.5,付与日数一覧!$O$3:$W$8,2+$F18,1),
                           IF(SUM(AQ18,AR18)&lt;AS18,
                               0,
                               SUM(AQ18,AR18)-AS18))))))</f>
        <v>0</v>
      </c>
      <c r="AU18" s="19">
        <f>IF(OR(IF(ISERROR(INDEX($BQ$1:$CM18,ROW(),MATCH(IF(INDEX($BQ$1:$CM18,ROW(),MATCH(AU$1,$BQ$1:$CM$1,0)+1)&gt;DATE(AU$1,12,IF(基本情報!$C$12="末",31,基本情報!$C$12)),AU$1-1,AU$1),$BQ$1:$CM$1,0))),
                  0,
                  INDEX($BQ$1:$CM18,ROW(),MATCH(IF(INDEX($BQ$1:$CM18,ROW(),MATCH(AU$1,$BQ$1:$CM$1,0)+1)&gt;DATE(AU$1,12,IF(基本情報!$C$12="末",31,基本情報!$C$12)),AU$1-1,AU$1),$BQ$1:$CM$1,0)))=1,
              INDEX($BQ$1:$CM18,ROW(),MATCH(AU$1,$BQ$1:$CM$1,0))=3,
              INDEX($BQ$1:$CM18,ROW(),MATCH(AU$1,$BQ$1:$CM$1,0))=4),
     0,
     IF(AND($V18&lt;&gt;3,$V18&lt;&gt;6,$V18&lt;&gt;7,
         AU$1 =YEAR($G18),
         AND(基本情報!$C$3="一斉",$G18&lt;=DATE(AU$1,MONTH(基本情報!$C$4),DAY(基本情報!$C$4)),
                                                                   DATE(AU$1,MONTH(基本情報!$C$4),DAY(基本情報!$C$4))&lt;DATE(YEAR($G18),MONTH($G18)+6,DAY($G18)))),
       HLOOKUP(IF(AU$1=YEAR(DATE(YEAR($G18),MONTH($G18)+6,DAY($G18))),0.5,0)
                            -IF(基本情報!$C$12="末",
                                0,
                                IF(AND(基本情報!$C$3="一斉",EDATE($G18,6)=DATE(AU$1,MONTH(EDATE($G18,6)),DAY(EDATE($G18,6))),MONTH(EDATE($G18,6))=12,DAY(EDATE($G18,6))&gt;IF(基本情報!$C$12="末",DAY(EDATE($G18,6)),基本情報!$C$12)),1,0)),
         付与日数一覧!$O$3:$W$8,2+$F18,1),
       HLOOKUP(IF(AND($V18&lt;&gt;3,$V18&lt;&gt;6,$V18&lt;&gt;7,AU$1&lt;YEAR(DATE(YEAR($G18),MONTH($G18)+6,DAY($G18)))),
                              0,
                              IF(AND(基本情報!$C$3="一斉",
                                     OR(AND(基本情報!$C$7="-",DATE(AU$1,MONTH(基本情報!$C$4),DAY(基本情報!$C$4))&lt;$G18),
                                       AND(基本情報!$C$7&lt;&gt;"-",基本情報!$C$7&gt;0,DATE(AU$1,MONTH($J18),DAY($J18))&lt;$G18)),
                                     AND(MONTH(EDATE($G18,6))=12,DAY(EDATE($G18,6))&gt;IF(基本情報!$C$12="末",DAY(EOMONTH(EDATE($G18,6),0)),基本情報!$C$12))=FALSE)=TRUE,
                                  IF(AND(基本情報!$C$3="一斉",基本情報!$C$7="-",DATE(AU$1,MONTH(基本情報!$C$4),DAY(基本情報!$C$4))&lt;$G18),0.5,0),
                                  IF(基本情報!$C$3="法定",
                                      IF($H18&gt;=10,
                                          IF($G18&gt;DATE(AU$1,MONTH($J18),DAY($J18)),0,DATEDIF($G18,DATE(AU$1,MONTH($J18),DAY($J18)),"m")/12+0.5),
                                          DATEDIF($G18,DATE(AU$1,MONTH($J18),DAY($J18)),"m")/12)
                                        -IF($K18&lt;MONTH($J18),1,0),
                                      IF(AND(基本情報!$C$7&lt;&gt;"-",基本情報!$C$7&gt;0)=TRUE,
                                          IF(DATE(AU$1,MONTH($J18),DAY($J18))&lt;$G18,0,DATEDIF($G18,DATE(AU$1,MONTH($J18),DAY($J18)),"m")/12+0.5),
                                          IF(DATE(YEAR($G18),MONTH($G18)+6,DAY($G18))&gt;=DATE(AU$1,MONTH(基本情報!$C$4),DAY(基本情報!$C$4)),
                                              DATEDIF($G18,IF($G18&lt;DATE(AU$1,MONTH($J18),DAY($J18)),DATE(AU$1,MONTH($J18),DAY($J18)),DATE(AU$1+1,MONTH($J18),DAY($J18))),"m")/12
                                                +IF(DATE(YEAR($G18),MONTH($G18)+6,DAY($G18))&lt;DATE(AU$1,MONTH(基本情報!$C$4),DAY(基本情報!$C$4)),1.5,0.5),
                                              DATEDIF($G18,DATE(AU$1,MONTH(基本情報!$C$4),DAY(基本情報!$C$4)),"m")/12
                                                +IF(DATE(YEAR($G18),MONTH($G18)+6,DAY($G18))
                                                  =DATE(YEAR(DATE(YEAR($G18),MONTH($G18)+6,DAY($G18))),MONTH(基本情報!$C$4),DAY(基本情報!$C$4)),0,1)))
                                        -IF(基本情報!$C$12="末",
                                               0,
                                               IF(AND(EDATE($G18,6)=DATE(AU$1,MONTH(EDATE($G18,6)),DAY(EDATE($G18,6))),MONTH(EDATE($G18,6))=12,DAY(EDATE($G18,6))&gt;基本情報!$C$12),1,0))))),
         付与日数一覧!$O$3:$W$8,2+$F18,1)))
  +IF(OR(INDEX($BQ$1:$CM18,ROW(),MATCH(AU$1,$BQ$1:$CM$1,0))=2,INDEX($BQ$1:$CM18,ROW(),MATCH(AU$1,$BQ$1:$CM$1,0))=4),0,IF(基本情報!$C$3="一斉",
      IF(AND(基本情報!$C$7&lt;&gt;"-",基本情報!$C$7&gt;0)=FALSE,
          IF(OR(AU$1=YEAR(DATE(YEAR($G18),MONTH($G18)+6,DAY($G18))),
                 IF(基本情報!$C$12="末",
                     FALSE,
                     AU$1=IF(DATE(YEAR($G18),MONTH($G18)+6,DAY($G18))&gt;DATE(YEAR(DATE(YEAR($G18),MONTH($G18)+6,DAY($G18))),12,基本情報!$C$12),
                                  YEAR(DATE(YEAR($G18),MONTH($G18)+6,DAY($G18)))+1,
                                  YEAR(DATE(YEAR($G18),MONTH($G18)+6,DAY($G18)))))),
              IF(DATE(AU$1,MONTH(基本情報!$C$4),DAY(基本情報!$C$4))&gt;DATE(YEAR($G18),MONTH($G18)+6,DAY($G18)),
                  HLOOKUP(0.5,付与日数一覧!$O$3:$W$8,2+$F18,1),
                  0),
              0),
          0),
      0))</f>
        <v>0</v>
      </c>
      <c r="AV18" s="19">
        <f ca="1">IF(AU$1=$AN18,$AP18,IF(AU$1=有給管理簿!$AH$1,0,AT18) )</f>
        <v>0</v>
      </c>
      <c r="AW18" s="19">
        <f ca="1">IF(ISERROR(MATCH($A18,有給管理簿!$A:$A,0)),
    0,
    SUMIFS(INDIRECT("有給管理簿!R" &amp; MATCH($A18,有給管理簿!$A:$A,0) &amp; "C35:R" &amp; MATCH($A18,有給管理簿!$A:$A,0) &amp; "C2239",0),
      有給管理簿!$AI$11:$CHC$11,"&gt;="&amp;IF(OR(AND($V18&lt;&gt;3,$V18&lt;&gt;6,$V18&lt;&gt;7,
                                                                                MONTH(DATE(YEAR($G18),MONTH($G18)+6,DAY($G18)))&lt;=MONTH($Z18),
                                                                                DATE(AU$1,MONTH($Z18),DAY($Z18))&lt;DATE(YEAR($G18),MONTH($G18)+6,DAY($G18))),
                                                                          AND($V18&lt;&gt;3,$V18&lt;&gt;6,$V18&lt;&gt;7,
                                                                            AU$1=YEAR(DATE(YEAR($G18),MONTH($G18)+6,DAY($G18))),
                                                                            DATE(AU$1,MONTH($Z18),DAY($Z18))&gt;DATE(YEAR($G18),MONTH($G18)+6,DAY($G18)))),
                                                                       DATE(YEAR($G18),MONTH($G18)+6,DAY($G18)),
                                                                       IF(AND($V18&lt;&gt;3,$V18&lt;&gt;6,$V18&lt;&gt;7,
                                                                              DATE(YEAR($G18),MONTH($G18)+6,DAY($G18))&gt;=DATE(AU$1,MONTH($Z18),DAY($Z18))),
                                                                           DATE(YEAR($G18),MONTH($G18)+6,DAY($G18)),
                                                                           DATE(AU$1,MONTH($Z18),DAY($Z18)))),
      有給管理簿!$AI$11:$CHC$11,"&lt;="&amp;IF(DATE(AU$1+1,MONTH($Z18),DAY($Z18))-1&gt;EOMONTH(DATE(有給管理簿!$E$10,有給管理簿!$F$10,1),0),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DATE(AU$1+1,MONTH($Z18),DAY($Z18))-1)))</f>
        <v>0</v>
      </c>
      <c r="AX18" s="19">
        <f ca="1">IF(AU$1+2=$AN18,
       $AK18,
       IF(AU$1+1=$AN18,
           $AP18,
           IF(AU18&lt;IF(基本情報!$C$10=TRUE,
                                 IF(AU18&lt;AW18,0,AU18-AW18),
                                 IF(AND(基本情報!$C$3="一斉",基本情報!$C$7="-",EDATE($G18,6)&lt;DATE(YEAR(EDATE($G18,6)),MONTH(基本情報!$C$4),DAY(基本情報!$C$4)),
                                       EDATE($G18,6)&lt;=$AI18,$AI18&lt;DATE(YEAR(EDATE($G18,6)),MONTH(基本情報!$C$4),DAY(基本情報!$C$4)),AU$1=YEAR(EDATE($G18,6))),
                                     $AJ18-$AO18+HLOOKUP(1.5,付与日数一覧!$O$3:$W$8,2+$F18,1),
                                     IF(SUM(AU18,AV18)&lt;AW18,
                                         0,
                                         SUM(AU18,AV18)-AW18))),
               IF(AND(基本情報!$C$3="一斉",基本情報!$C$7="-",EDATE($G18,6)&lt;DATE(YEAR(EDATE($G18,6)),MONTH(基本情報!$C$4),DAY(基本情報!$C$4)),
                      AND(ISERROR(MATCH(AU$1,$BQ$1:$CN$1,0))=FALSE,
                        OR(INDEX($BQ$1:$CN18,ROW(),MATCH(AU$1,$BQ$1:$CN$1,0))=2,INDEX($BQ$1:$CN18,ROW(),MATCH(AU$1,$BQ$1:$CN$1,0))=3,INDEX($BQ$1:$CN18,ROW(),MATCH(AU$1,$BQ$1:$CN$1,0))=4))),
                   AT18,
                   AU18),
               IF(基本情報!$C$10=TRUE,
                   IF(AU18&lt;AW18,0,AU18-AW18),
                   IF(AND(基本情報!$C$3="一斉",基本情報!$C$7="-",EDATE($G18,6)&lt;DATE(YEAR(EDATE($G18,6)),MONTH(基本情報!$C$4),DAY(基本情報!$C$4)),
                       EDATE($G18,6)&lt;=$AI18,$AI18&lt;DATE(YEAR(EDATE($G18,6)),MONTH(基本情報!$C$4),DAY(基本情報!$C$4)),AU$1=YEAR(EDATE($G18,6))),
                           $AJ18-$AO18+HLOOKUP(1.5,付与日数一覧!$O$3:$W$8,2+$F18,1),
                           IF(SUM(AU18,AV18)&lt;AW18,
                               0,
                               SUM(AU18,AV18)-AW18))))))</f>
        <v>0</v>
      </c>
      <c r="AY18" s="19">
        <f>IF(OR(IF(ISERROR(INDEX($BQ$1:$CM18,ROW(),MATCH(IF(INDEX($BQ$1:$CM18,ROW(),MATCH(AY$1,$BQ$1:$CM$1,0)+1)&gt;DATE(AY$1,12,IF(基本情報!$C$12="末",31,基本情報!$C$12)),AY$1-1,AY$1),$BQ$1:$CM$1,0))),
                  0,
                  INDEX($BQ$1:$CM18,ROW(),MATCH(IF(INDEX($BQ$1:$CM18,ROW(),MATCH(AY$1,$BQ$1:$CM$1,0)+1)&gt;DATE(AY$1,12,IF(基本情報!$C$12="末",31,基本情報!$C$12)),AY$1-1,AY$1),$BQ$1:$CM$1,0)))=1,
              INDEX($BQ$1:$CM18,ROW(),MATCH(AY$1,$BQ$1:$CM$1,0))=3,
              INDEX($BQ$1:$CM18,ROW(),MATCH(AY$1,$BQ$1:$CM$1,0))=4),
     0,
     IF(AND($V18&lt;&gt;3,$V18&lt;&gt;6,$V18&lt;&gt;7,
         AY$1 =YEAR($G18),
         AND(基本情報!$C$3="一斉",$G18&lt;=DATE(AY$1,MONTH(基本情報!$C$4),DAY(基本情報!$C$4)),
                                                                   DATE(AY$1,MONTH(基本情報!$C$4),DAY(基本情報!$C$4))&lt;DATE(YEAR($G18),MONTH($G18)+6,DAY($G18)))),
       HLOOKUP(IF(AY$1=YEAR(DATE(YEAR($G18),MONTH($G18)+6,DAY($G18))),0.5,0)
                            -IF(基本情報!$C$12="末",
                                0,
                                IF(AND(基本情報!$C$3="一斉",EDATE($G18,6)=DATE(AY$1,MONTH(EDATE($G18,6)),DAY(EDATE($G18,6))),MONTH(EDATE($G18,6))=12,DAY(EDATE($G18,6))&gt;IF(基本情報!$C$12="末",DAY(EDATE($G18,6)),基本情報!$C$12)),1,0)),
         付与日数一覧!$O$3:$W$8,2+$F18,1),
       HLOOKUP(IF(AND($V18&lt;&gt;3,$V18&lt;&gt;6,$V18&lt;&gt;7,AY$1&lt;YEAR(DATE(YEAR($G18),MONTH($G18)+6,DAY($G18)))),
                              0,
                              IF(AND(基本情報!$C$3="一斉",
                                     OR(AND(基本情報!$C$7="-",DATE(AY$1,MONTH(基本情報!$C$4),DAY(基本情報!$C$4))&lt;$G18),
                                       AND(基本情報!$C$7&lt;&gt;"-",基本情報!$C$7&gt;0,DATE(AY$1,MONTH($J18),DAY($J18))&lt;$G18)),
                                     AND(MONTH(EDATE($G18,6))=12,DAY(EDATE($G18,6))&gt;IF(基本情報!$C$12="末",DAY(EOMONTH(EDATE($G18,6),0)),基本情報!$C$12))=FALSE)=TRUE,
                                  IF(AND(基本情報!$C$3="一斉",基本情報!$C$7="-",DATE(AY$1,MONTH(基本情報!$C$4),DAY(基本情報!$C$4))&lt;$G18),0.5,0),
                                  IF(基本情報!$C$3="法定",
                                      IF($H18&gt;=10,
                                          IF($G18&gt;DATE(AY$1,MONTH($J18),DAY($J18)),0,DATEDIF($G18,DATE(AY$1,MONTH($J18),DAY($J18)),"m")/12+0.5),
                                          DATEDIF($G18,DATE(AY$1,MONTH($J18),DAY($J18)),"m")/12)
                                        -IF($K18&lt;MONTH($J18),1,0),
                                      IF(AND(基本情報!$C$7&lt;&gt;"-",基本情報!$C$7&gt;0)=TRUE,
                                          IF(DATE(AY$1,MONTH($J18),DAY($J18))&lt;$G18,0,DATEDIF($G18,DATE(AY$1,MONTH($J18),DAY($J18)),"m")/12+0.5),
                                          IF(DATE(YEAR($G18),MONTH($G18)+6,DAY($G18))&gt;=DATE(AY$1,MONTH(基本情報!$C$4),DAY(基本情報!$C$4)),
                                              DATEDIF($G18,IF($G18&lt;DATE(AY$1,MONTH($J18),DAY($J18)),DATE(AY$1,MONTH($J18),DAY($J18)),DATE(AY$1+1,MONTH($J18),DAY($J18))),"m")/12
                                                +IF(DATE(YEAR($G18),MONTH($G18)+6,DAY($G18))&lt;DATE(AY$1,MONTH(基本情報!$C$4),DAY(基本情報!$C$4)),1.5,0.5),
                                              DATEDIF($G18,DATE(AY$1,MONTH(基本情報!$C$4),DAY(基本情報!$C$4)),"m")/12
                                                +IF(DATE(YEAR($G18),MONTH($G18)+6,DAY($G18))
                                                  =DATE(YEAR(DATE(YEAR($G18),MONTH($G18)+6,DAY($G18))),MONTH(基本情報!$C$4),DAY(基本情報!$C$4)),0,1)))
                                        -IF(基本情報!$C$12="末",
                                               0,
                                               IF(AND(EDATE($G18,6)=DATE(AY$1,MONTH(EDATE($G18,6)),DAY(EDATE($G18,6))),MONTH(EDATE($G18,6))=12,DAY(EDATE($G18,6))&gt;基本情報!$C$12),1,0))))),
         付与日数一覧!$O$3:$W$8,2+$F18,1)))
  +IF(OR(INDEX($BQ$1:$CM18,ROW(),MATCH(AY$1,$BQ$1:$CM$1,0))=2,INDEX($BQ$1:$CM18,ROW(),MATCH(AY$1,$BQ$1:$CM$1,0))=4),0,IF(基本情報!$C$3="一斉",
      IF(AND(基本情報!$C$7&lt;&gt;"-",基本情報!$C$7&gt;0)=FALSE,
          IF(OR(AY$1=YEAR(DATE(YEAR($G18),MONTH($G18)+6,DAY($G18))),
                 IF(基本情報!$C$12="末",
                     FALSE,
                     AY$1=IF(DATE(YEAR($G18),MONTH($G18)+6,DAY($G18))&gt;DATE(YEAR(DATE(YEAR($G18),MONTH($G18)+6,DAY($G18))),12,基本情報!$C$12),
                                  YEAR(DATE(YEAR($G18),MONTH($G18)+6,DAY($G18)))+1,
                                  YEAR(DATE(YEAR($G18),MONTH($G18)+6,DAY($G18)))))),
              IF(DATE(AY$1,MONTH(基本情報!$C$4),DAY(基本情報!$C$4))&gt;DATE(YEAR($G18),MONTH($G18)+6,DAY($G18)),
                  HLOOKUP(0.5,付与日数一覧!$O$3:$W$8,2+$F18,1),
                  0),
              0),
          0),
      0))</f>
        <v>0</v>
      </c>
      <c r="AZ18" s="19">
        <f ca="1">IF(AY$1=$AN18,$AP18,IF(AY$1=有給管理簿!$AH$1,0,AX18) )</f>
        <v>0</v>
      </c>
      <c r="BA18" s="19">
        <f ca="1">IF(ISERROR(MATCH($A18,有給管理簿!$A:$A,0)),
    0,
    SUMIFS(INDIRECT("有給管理簿!R" &amp; MATCH($A18,有給管理簿!$A:$A,0) &amp; "C35:R" &amp; MATCH($A18,有給管理簿!$A:$A,0) &amp; "C2239",0),
      有給管理簿!$AI$11:$CHC$11,"&gt;="&amp;IF(OR(AND($V18&lt;&gt;3,$V18&lt;&gt;6,$V18&lt;&gt;7,
                                                                                MONTH(DATE(YEAR($G18),MONTH($G18)+6,DAY($G18)))&lt;=MONTH($Z18),
                                                                                DATE(AY$1,MONTH($Z18),DAY($Z18))&lt;DATE(YEAR($G18),MONTH($G18)+6,DAY($G18))),
                                                                          AND($V18&lt;&gt;3,$V18&lt;&gt;6,$V18&lt;&gt;7,
                                                                            AY$1=YEAR(DATE(YEAR($G18),MONTH($G18)+6,DAY($G18))),
                                                                            DATE(AY$1,MONTH($Z18),DAY($Z18))&gt;DATE(YEAR($G18),MONTH($G18)+6,DAY($G18)))),
                                                                       DATE(YEAR($G18),MONTH($G18)+6,DAY($G18)),
                                                                       IF(AND($V18&lt;&gt;3,$V18&lt;&gt;6,$V18&lt;&gt;7,
                                                                              DATE(YEAR($G18),MONTH($G18)+6,DAY($G18))&gt;=DATE(AY$1,MONTH($Z18),DAY($Z18))),
                                                                           DATE(YEAR($G18),MONTH($G18)+6,DAY($G18)),
                                                                           DATE(AY$1,MONTH($Z18),DAY($Z18)))),
      有給管理簿!$AI$11:$CHC$11,"&lt;="&amp;IF(DATE(AY$1+1,MONTH($Z18),DAY($Z18))-1&gt;EOMONTH(DATE(有給管理簿!$E$10,有給管理簿!$F$10,1),0),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DATE(AY$1+1,MONTH($Z18),DAY($Z18))-1)))</f>
        <v>0</v>
      </c>
      <c r="BB18" s="19">
        <f ca="1">IF(AY$1+2=$AN18,
       $AK18,
       IF(AY$1+1=$AN18,
           $AP18,
           IF(AY18&lt;IF(基本情報!$C$10=TRUE,
                                 IF(AY18&lt;BA18,0,AY18-BA18),
                                 IF(AND(基本情報!$C$3="一斉",基本情報!$C$7="-",EDATE($G18,6)&lt;DATE(YEAR(EDATE($G18,6)),MONTH(基本情報!$C$4),DAY(基本情報!$C$4)),
                                       EDATE($G18,6)&lt;=$AI18,$AI18&lt;DATE(YEAR(EDATE($G18,6)),MONTH(基本情報!$C$4),DAY(基本情報!$C$4)),AY$1=YEAR(EDATE($G18,6))),
                                     $AJ18-$AO18+HLOOKUP(1.5,付与日数一覧!$O$3:$W$8,2+$F18,1),
                                     IF(SUM(AY18,AZ18)&lt;BA18,
                                         0,
                                         SUM(AY18,AZ18)-BA18))),
               IF(AND(基本情報!$C$3="一斉",基本情報!$C$7="-",EDATE($G18,6)&lt;DATE(YEAR(EDATE($G18,6)),MONTH(基本情報!$C$4),DAY(基本情報!$C$4)),
                      AND(ISERROR(MATCH(AY$1,$BQ$1:$CN$1,0))=FALSE,
                        OR(INDEX($BQ$1:$CN18,ROW(),MATCH(AY$1,$BQ$1:$CN$1,0))=2,INDEX($BQ$1:$CN18,ROW(),MATCH(AY$1,$BQ$1:$CN$1,0))=3,INDEX($BQ$1:$CN18,ROW(),MATCH(AY$1,$BQ$1:$CN$1,0))=4))),
                   AX18,
                   AY18),
               IF(基本情報!$C$10=TRUE,
                   IF(AY18&lt;BA18,0,AY18-BA18),
                   IF(AND(基本情報!$C$3="一斉",基本情報!$C$7="-",EDATE($G18,6)&lt;DATE(YEAR(EDATE($G18,6)),MONTH(基本情報!$C$4),DAY(基本情報!$C$4)),
                       EDATE($G18,6)&lt;=$AI18,$AI18&lt;DATE(YEAR(EDATE($G18,6)),MONTH(基本情報!$C$4),DAY(基本情報!$C$4)),AY$1=YEAR(EDATE($G18,6))),
                           $AJ18-$AO18+HLOOKUP(1.5,付与日数一覧!$O$3:$W$8,2+$F18,1),
                           IF(SUM(AY18,AZ18)&lt;BA18,
                               0,
                               SUM(AY18,AZ18)-BA18))))))</f>
        <v>0</v>
      </c>
      <c r="BC18" s="19">
        <f>IF(OR(IF(ISERROR(INDEX($BQ$1:$CM18,ROW(),MATCH(IF(INDEX($BQ$1:$CM18,ROW(),MATCH(BC$1,$BQ$1:$CM$1,0)+1)&gt;DATE(BC$1,12,IF(基本情報!$C$12="末",31,基本情報!$C$12)),BC$1-1,BC$1),$BQ$1:$CM$1,0))),
                  0,
                  INDEX($BQ$1:$CM18,ROW(),MATCH(IF(INDEX($BQ$1:$CM18,ROW(),MATCH(BC$1,$BQ$1:$CM$1,0)+1)&gt;DATE(BC$1,12,IF(基本情報!$C$12="末",31,基本情報!$C$12)),BC$1-1,BC$1),$BQ$1:$CM$1,0)))=1,
              INDEX($BQ$1:$CM18,ROW(),MATCH(BC$1,$BQ$1:$CM$1,0))=3,
              INDEX($BQ$1:$CM18,ROW(),MATCH(BC$1,$BQ$1:$CM$1,0))=4),
     0,
     IF(AND($V18&lt;&gt;3,$V18&lt;&gt;6,$V18&lt;&gt;7,
         BC$1 =YEAR($G18),
         AND(基本情報!$C$3="一斉",$G18&lt;=DATE(BC$1,MONTH(基本情報!$C$4),DAY(基本情報!$C$4)),
                                                                   DATE(BC$1,MONTH(基本情報!$C$4),DAY(基本情報!$C$4))&lt;DATE(YEAR($G18),MONTH($G18)+6,DAY($G18)))),
       HLOOKUP(IF(BC$1=YEAR(DATE(YEAR($G18),MONTH($G18)+6,DAY($G18))),0.5,0)
                            -IF(基本情報!$C$12="末",
                                0,
                                IF(AND(基本情報!$C$3="一斉",EDATE($G18,6)=DATE(BC$1,MONTH(EDATE($G18,6)),DAY(EDATE($G18,6))),MONTH(EDATE($G18,6))=12,DAY(EDATE($G18,6))&gt;IF(基本情報!$C$12="末",DAY(EDATE($G18,6)),基本情報!$C$12)),1,0)),
         付与日数一覧!$O$3:$W$8,2+$F18,1),
       HLOOKUP(IF(AND($V18&lt;&gt;3,$V18&lt;&gt;6,$V18&lt;&gt;7,BC$1&lt;YEAR(DATE(YEAR($G18),MONTH($G18)+6,DAY($G18)))),
                              0,
                              IF(AND(基本情報!$C$3="一斉",
                                     OR(AND(基本情報!$C$7="-",DATE(BC$1,MONTH(基本情報!$C$4),DAY(基本情報!$C$4))&lt;$G18),
                                       AND(基本情報!$C$7&lt;&gt;"-",基本情報!$C$7&gt;0,DATE(BC$1,MONTH($J18),DAY($J18))&lt;$G18)),
                                     AND(MONTH(EDATE($G18,6))=12,DAY(EDATE($G18,6))&gt;IF(基本情報!$C$12="末",DAY(EOMONTH(EDATE($G18,6),0)),基本情報!$C$12))=FALSE)=TRUE,
                                  IF(AND(基本情報!$C$3="一斉",基本情報!$C$7="-",DATE(BC$1,MONTH(基本情報!$C$4),DAY(基本情報!$C$4))&lt;$G18),0.5,0),
                                  IF(基本情報!$C$3="法定",
                                      IF($H18&gt;=10,
                                          IF($G18&gt;DATE(BC$1,MONTH($J18),DAY($J18)),0,DATEDIF($G18,DATE(BC$1,MONTH($J18),DAY($J18)),"m")/12+0.5),
                                          DATEDIF($G18,DATE(BC$1,MONTH($J18),DAY($J18)),"m")/12)
                                        -IF($K18&lt;MONTH($J18),1,0),
                                      IF(AND(基本情報!$C$7&lt;&gt;"-",基本情報!$C$7&gt;0)=TRUE,
                                          IF(DATE(BC$1,MONTH($J18),DAY($J18))&lt;$G18,0,DATEDIF($G18,DATE(BC$1,MONTH($J18),DAY($J18)),"m")/12+0.5),
                                          IF(DATE(YEAR($G18),MONTH($G18)+6,DAY($G18))&gt;=DATE(BC$1,MONTH(基本情報!$C$4),DAY(基本情報!$C$4)),
                                              DATEDIF($G18,IF($G18&lt;DATE(BC$1,MONTH($J18),DAY($J18)),DATE(BC$1,MONTH($J18),DAY($J18)),DATE(BC$1+1,MONTH($J18),DAY($J18))),"m")/12
                                                +IF(DATE(YEAR($G18),MONTH($G18)+6,DAY($G18))&lt;DATE(BC$1,MONTH(基本情報!$C$4),DAY(基本情報!$C$4)),1.5,0.5),
                                              DATEDIF($G18,DATE(BC$1,MONTH(基本情報!$C$4),DAY(基本情報!$C$4)),"m")/12
                                                +IF(DATE(YEAR($G18),MONTH($G18)+6,DAY($G18))
                                                  =DATE(YEAR(DATE(YEAR($G18),MONTH($G18)+6,DAY($G18))),MONTH(基本情報!$C$4),DAY(基本情報!$C$4)),0,1)))
                                        -IF(基本情報!$C$12="末",
                                               0,
                                               IF(AND(EDATE($G18,6)=DATE(BC$1,MONTH(EDATE($G18,6)),DAY(EDATE($G18,6))),MONTH(EDATE($G18,6))=12,DAY(EDATE($G18,6))&gt;基本情報!$C$12),1,0))))),
         付与日数一覧!$O$3:$W$8,2+$F18,1)))
  +IF(OR(INDEX($BQ$1:$CM18,ROW(),MATCH(BC$1,$BQ$1:$CM$1,0))=2,INDEX($BQ$1:$CM18,ROW(),MATCH(BC$1,$BQ$1:$CM$1,0))=4),0,IF(基本情報!$C$3="一斉",
      IF(AND(基本情報!$C$7&lt;&gt;"-",基本情報!$C$7&gt;0)=FALSE,
          IF(OR(BC$1=YEAR(DATE(YEAR($G18),MONTH($G18)+6,DAY($G18))),
                 IF(基本情報!$C$12="末",
                     FALSE,
                     BC$1=IF(DATE(YEAR($G18),MONTH($G18)+6,DAY($G18))&gt;DATE(YEAR(DATE(YEAR($G18),MONTH($G18)+6,DAY($G18))),12,基本情報!$C$12),
                                  YEAR(DATE(YEAR($G18),MONTH($G18)+6,DAY($G18)))+1,
                                  YEAR(DATE(YEAR($G18),MONTH($G18)+6,DAY($G18)))))),
              IF(DATE(BC$1,MONTH(基本情報!$C$4),DAY(基本情報!$C$4))&gt;DATE(YEAR($G18),MONTH($G18)+6,DAY($G18)),
                  HLOOKUP(0.5,付与日数一覧!$O$3:$W$8,2+$F18,1),
                  0),
              0),
          0),
      0))</f>
        <v>7</v>
      </c>
      <c r="BD18" s="19">
        <f ca="1">IF(BC$1=$AN18,$AP18,IF(BC$1=有給管理簿!$AH$1,0,BB18) )</f>
        <v>0</v>
      </c>
      <c r="BE18" s="19">
        <f ca="1">IF(ISERROR(MATCH($A18,有給管理簿!$A:$A,0)),
    0,
    SUMIFS(INDIRECT("有給管理簿!R" &amp; MATCH($A18,有給管理簿!$A:$A,0) &amp; "C35:R" &amp; MATCH($A18,有給管理簿!$A:$A,0) &amp; "C2239",0),
      有給管理簿!$AI$11:$CHC$11,"&gt;="&amp;IF(OR(AND($V18&lt;&gt;3,$V18&lt;&gt;6,$V18&lt;&gt;7,
                                                                                MONTH(DATE(YEAR($G18),MONTH($G18)+6,DAY($G18)))&lt;=MONTH($Z18),
                                                                                DATE(BC$1,MONTH($Z18),DAY($Z18))&lt;DATE(YEAR($G18),MONTH($G18)+6,DAY($G18))),
                                                                          AND($V18&lt;&gt;3,$V18&lt;&gt;6,$V18&lt;&gt;7,
                                                                            BC$1=YEAR(DATE(YEAR($G18),MONTH($G18)+6,DAY($G18))),
                                                                            DATE(BC$1,MONTH($Z18),DAY($Z18))&gt;DATE(YEAR($G18),MONTH($G18)+6,DAY($G18)))),
                                                                       DATE(YEAR($G18),MONTH($G18)+6,DAY($G18)),
                                                                       IF(AND($V18&lt;&gt;3,$V18&lt;&gt;6,$V18&lt;&gt;7,
                                                                              DATE(YEAR($G18),MONTH($G18)+6,DAY($G18))&gt;=DATE(BC$1,MONTH($Z18),DAY($Z18))),
                                                                           DATE(YEAR($G18),MONTH($G18)+6,DAY($G18)),
                                                                           DATE(BC$1,MONTH($Z18),DAY($Z18)))),
      有給管理簿!$AI$11:$CHC$11,"&lt;="&amp;IF(DATE(BC$1+1,MONTH($Z18),DAY($Z18))-1&gt;EOMONTH(DATE(有給管理簿!$E$10,有給管理簿!$F$10,1),0),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DATE(BC$1+1,MONTH($Z18),DAY($Z18))-1)))</f>
        <v>0</v>
      </c>
      <c r="BF18" s="19">
        <f ca="1">IF(BC$1+2=$AN18,
       $AK18,
       IF(BC$1+1=$AN18,
           $AP18,
           IF(BC18&lt;IF(基本情報!$C$10=TRUE,
                                 IF(BC18&lt;BE18,0,BC18-BE18),
                                 IF(AND(基本情報!$C$3="一斉",基本情報!$C$7="-",EDATE($G18,6)&lt;DATE(YEAR(EDATE($G18,6)),MONTH(基本情報!$C$4),DAY(基本情報!$C$4)),
                                       EDATE($G18,6)&lt;=$AI18,$AI18&lt;DATE(YEAR(EDATE($G18,6)),MONTH(基本情報!$C$4),DAY(基本情報!$C$4)),BC$1=YEAR(EDATE($G18,6))),
                                     $AJ18-$AO18+HLOOKUP(1.5,付与日数一覧!$O$3:$W$8,2+$F18,1),
                                     IF(SUM(BC18,BD18)&lt;BE18,
                                         0,
                                         SUM(BC18,BD18)-BE18))),
               IF(AND(基本情報!$C$3="一斉",基本情報!$C$7="-",EDATE($G18,6)&lt;DATE(YEAR(EDATE($G18,6)),MONTH(基本情報!$C$4),DAY(基本情報!$C$4)),
                      AND(ISERROR(MATCH(BC$1,$BQ$1:$CN$1,0))=FALSE,
                        OR(INDEX($BQ$1:$CN18,ROW(),MATCH(BC$1,$BQ$1:$CN$1,0))=2,INDEX($BQ$1:$CN18,ROW(),MATCH(BC$1,$BQ$1:$CN$1,0))=3,INDEX($BQ$1:$CN18,ROW(),MATCH(BC$1,$BQ$1:$CN$1,0))=4))),
                   BB18,
                   BC18),
               IF(基本情報!$C$10=TRUE,
                   IF(BC18&lt;BE18,0,BC18-BE18),
                   IF(AND(基本情報!$C$3="一斉",基本情報!$C$7="-",EDATE($G18,6)&lt;DATE(YEAR(EDATE($G18,6)),MONTH(基本情報!$C$4),DAY(基本情報!$C$4)),
                       EDATE($G18,6)&lt;=$AI18,$AI18&lt;DATE(YEAR(EDATE($G18,6)),MONTH(基本情報!$C$4),DAY(基本情報!$C$4)),BC$1=YEAR(EDATE($G18,6))),
                           $AJ18-$AO18+HLOOKUP(1.5,付与日数一覧!$O$3:$W$8,2+$F18,1),
                           IF(SUM(BC18,BD18)&lt;BE18,
                               0,
                               SUM(BC18,BD18)-BE18))))))</f>
        <v>7</v>
      </c>
      <c r="BG18" s="19">
        <f>IF(OR(IF(ISERROR(INDEX($BQ$1:$CM18,ROW(),MATCH(IF(INDEX($BQ$1:$CM18,ROW(),MATCH(BG$1,$BQ$1:$CM$1,0)+1)&gt;DATE(BG$1,12,IF(基本情報!$C$12="末",31,基本情報!$C$12)),BG$1-1,BG$1),$BQ$1:$CM$1,0))),
                  0,
                  INDEX($BQ$1:$CM18,ROW(),MATCH(IF(INDEX($BQ$1:$CM18,ROW(),MATCH(BG$1,$BQ$1:$CM$1,0)+1)&gt;DATE(BG$1,12,IF(基本情報!$C$12="末",31,基本情報!$C$12)),BG$1-1,BG$1),$BQ$1:$CM$1,0)))=1,
              INDEX($BQ$1:$CM18,ROW(),MATCH(BG$1,$BQ$1:$CM$1,0))=3,
              INDEX($BQ$1:$CM18,ROW(),MATCH(BG$1,$BQ$1:$CM$1,0))=4),
     0,
     IF(AND($V18&lt;&gt;3,$V18&lt;&gt;6,$V18&lt;&gt;7,
         BG$1 =YEAR($G18),
         AND(基本情報!$C$3="一斉",$G18&lt;=DATE(BG$1,MONTH(基本情報!$C$4),DAY(基本情報!$C$4)),
                                                                   DATE(BG$1,MONTH(基本情報!$C$4),DAY(基本情報!$C$4))&lt;DATE(YEAR($G18),MONTH($G18)+6,DAY($G18)))),
       HLOOKUP(IF(BG$1=YEAR(DATE(YEAR($G18),MONTH($G18)+6,DAY($G18))),0.5,0)
                            -IF(基本情報!$C$12="末",
                                0,
                                IF(AND(基本情報!$C$3="一斉",EDATE($G18,6)=DATE(BG$1,MONTH(EDATE($G18,6)),DAY(EDATE($G18,6))),MONTH(EDATE($G18,6))=12,DAY(EDATE($G18,6))&gt;IF(基本情報!$C$12="末",DAY(EDATE($G18,6)),基本情報!$C$12)),1,0)),
         付与日数一覧!$O$3:$W$8,2+$F18,1),
       HLOOKUP(IF(AND($V18&lt;&gt;3,$V18&lt;&gt;6,$V18&lt;&gt;7,BG$1&lt;YEAR(DATE(YEAR($G18),MONTH($G18)+6,DAY($G18)))),
                              0,
                              IF(AND(基本情報!$C$3="一斉",
                                     OR(AND(基本情報!$C$7="-",DATE(BG$1,MONTH(基本情報!$C$4),DAY(基本情報!$C$4))&lt;$G18),
                                       AND(基本情報!$C$7&lt;&gt;"-",基本情報!$C$7&gt;0,DATE(BG$1,MONTH($J18),DAY($J18))&lt;$G18)),
                                     AND(MONTH(EDATE($G18,6))=12,DAY(EDATE($G18,6))&gt;IF(基本情報!$C$12="末",DAY(EOMONTH(EDATE($G18,6),0)),基本情報!$C$12))=FALSE)=TRUE,
                                  IF(AND(基本情報!$C$3="一斉",基本情報!$C$7="-",DATE(BG$1,MONTH(基本情報!$C$4),DAY(基本情報!$C$4))&lt;$G18),0.5,0),
                                  IF(基本情報!$C$3="法定",
                                      IF($H18&gt;=10,
                                          IF($G18&gt;DATE(BG$1,MONTH($J18),DAY($J18)),0,DATEDIF($G18,DATE(BG$1,MONTH($J18),DAY($J18)),"m")/12+0.5),
                                          DATEDIF($G18,DATE(BG$1,MONTH($J18),DAY($J18)),"m")/12)
                                        -IF($K18&lt;MONTH($J18),1,0),
                                      IF(AND(基本情報!$C$7&lt;&gt;"-",基本情報!$C$7&gt;0)=TRUE,
                                          IF(DATE(BG$1,MONTH($J18),DAY($J18))&lt;$G18,0,DATEDIF($G18,DATE(BG$1,MONTH($J18),DAY($J18)),"m")/12+0.5),
                                          IF(DATE(YEAR($G18),MONTH($G18)+6,DAY($G18))&gt;=DATE(BG$1,MONTH(基本情報!$C$4),DAY(基本情報!$C$4)),
                                              DATEDIF($G18,IF($G18&lt;DATE(BG$1,MONTH($J18),DAY($J18)),DATE(BG$1,MONTH($J18),DAY($J18)),DATE(BG$1+1,MONTH($J18),DAY($J18))),"m")/12
                                                +IF(DATE(YEAR($G18),MONTH($G18)+6,DAY($G18))&lt;DATE(BG$1,MONTH(基本情報!$C$4),DAY(基本情報!$C$4)),1.5,0.5),
                                              DATEDIF($G18,DATE(BG$1,MONTH(基本情報!$C$4),DAY(基本情報!$C$4)),"m")/12
                                                +IF(DATE(YEAR($G18),MONTH($G18)+6,DAY($G18))
                                                  =DATE(YEAR(DATE(YEAR($G18),MONTH($G18)+6,DAY($G18))),MONTH(基本情報!$C$4),DAY(基本情報!$C$4)),0,1)))
                                        -IF(基本情報!$C$12="末",
                                               0,
                                               IF(AND(EDATE($G18,6)=DATE(BG$1,MONTH(EDATE($G18,6)),DAY(EDATE($G18,6))),MONTH(EDATE($G18,6))=12,DAY(EDATE($G18,6))&gt;基本情報!$C$12),1,0))))),
         付与日数一覧!$O$3:$W$8,2+$F18,1)))
  +IF(OR(INDEX($BQ$1:$CM18,ROW(),MATCH(BG$1,$BQ$1:$CM$1,0))=2,INDEX($BQ$1:$CM18,ROW(),MATCH(BG$1,$BQ$1:$CM$1,0))=4),0,IF(基本情報!$C$3="一斉",
      IF(AND(基本情報!$C$7&lt;&gt;"-",基本情報!$C$7&gt;0)=FALSE,
          IF(OR(BG$1=YEAR(DATE(YEAR($G18),MONTH($G18)+6,DAY($G18))),
                 IF(基本情報!$C$12="末",
                     FALSE,
                     BG$1=IF(DATE(YEAR($G18),MONTH($G18)+6,DAY($G18))&gt;DATE(YEAR(DATE(YEAR($G18),MONTH($G18)+6,DAY($G18))),12,基本情報!$C$12),
                                  YEAR(DATE(YEAR($G18),MONTH($G18)+6,DAY($G18)))+1,
                                  YEAR(DATE(YEAR($G18),MONTH($G18)+6,DAY($G18)))))),
              IF(DATE(BG$1,MONTH(基本情報!$C$4),DAY(基本情報!$C$4))&gt;DATE(YEAR($G18),MONTH($G18)+6,DAY($G18)),
                  HLOOKUP(0.5,付与日数一覧!$O$3:$W$8,2+$F18,1),
                  0),
              0),
          0),
      0))</f>
        <v>8</v>
      </c>
      <c r="BH18" s="19">
        <f ca="1">IF(BG$1=$AN18,$AP18,IF(BG$1=有給管理簿!$AH$1,0,BF18) )</f>
        <v>7</v>
      </c>
      <c r="BI18" s="19">
        <f ca="1">IF(ISERROR(MATCH($A18,有給管理簿!$A:$A,0)),
    0,
    SUMIFS(INDIRECT("有給管理簿!R" &amp; MATCH($A18,有給管理簿!$A:$A,0) &amp; "C35:R" &amp; MATCH($A18,有給管理簿!$A:$A,0) &amp; "C2239",0),
      有給管理簿!$AI$11:$CHC$11,"&gt;="&amp;IF(OR(AND($V18&lt;&gt;3,$V18&lt;&gt;6,$V18&lt;&gt;7,
                                                                                MONTH(DATE(YEAR($G18),MONTH($G18)+6,DAY($G18)))&lt;=MONTH($Z18),
                                                                                DATE(BG$1,MONTH($Z18),DAY($Z18))&lt;DATE(YEAR($G18),MONTH($G18)+6,DAY($G18))),
                                                                          AND($V18&lt;&gt;3,$V18&lt;&gt;6,$V18&lt;&gt;7,
                                                                            BG$1=YEAR(DATE(YEAR($G18),MONTH($G18)+6,DAY($G18))),
                                                                            DATE(BG$1,MONTH($Z18),DAY($Z18))&gt;DATE(YEAR($G18),MONTH($G18)+6,DAY($G18)))),
                                                                       DATE(YEAR($G18),MONTH($G18)+6,DAY($G18)),
                                                                       IF(AND($V18&lt;&gt;3,$V18&lt;&gt;6,$V18&lt;&gt;7,
                                                                              DATE(YEAR($G18),MONTH($G18)+6,DAY($G18))&gt;=DATE(BG$1,MONTH($Z18),DAY($Z18))),
                                                                           DATE(YEAR($G18),MONTH($G18)+6,DAY($G18)),
                                                                           DATE(BG$1,MONTH($Z18),DAY($Z18)))),
      有給管理簿!$AI$11:$CHC$11,"&lt;="&amp;IF(DATE(BG$1+1,MONTH($Z18),DAY($Z18))-1&gt;EOMONTH(DATE(有給管理簿!$E$10,有給管理簿!$F$10,1),0),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DATE(BG$1+1,MONTH($Z18),DAY($Z18))-1)))</f>
        <v>4</v>
      </c>
      <c r="BJ18" s="19">
        <f ca="1">IF(BG$1+2=$AN18,
       $AK18,
       IF(BG$1+1=$AN18,
           $AP18,
           IF(BG18&lt;IF(基本情報!$C$10=TRUE,
                                 IF(BG18&lt;BI18,0,BG18-BI18),
                                 IF(AND(基本情報!$C$3="一斉",基本情報!$C$7="-",EDATE($G18,6)&lt;DATE(YEAR(EDATE($G18,6)),MONTH(基本情報!$C$4),DAY(基本情報!$C$4)),
                                       EDATE($G18,6)&lt;=$AI18,$AI18&lt;DATE(YEAR(EDATE($G18,6)),MONTH(基本情報!$C$4),DAY(基本情報!$C$4)),BG$1=YEAR(EDATE($G18,6))),
                                     $AJ18-$AO18+HLOOKUP(1.5,付与日数一覧!$O$3:$W$8,2+$F18,1),
                                     IF(SUM(BG18,BH18)&lt;BI18,
                                         0,
                                         SUM(BG18,BH18)-BI18))),
               IF(AND(基本情報!$C$3="一斉",基本情報!$C$7="-",EDATE($G18,6)&lt;DATE(YEAR(EDATE($G18,6)),MONTH(基本情報!$C$4),DAY(基本情報!$C$4)),
                      AND(ISERROR(MATCH(BG$1,$BQ$1:$CN$1,0))=FALSE,
                        OR(INDEX($BQ$1:$CN18,ROW(),MATCH(BG$1,$BQ$1:$CN$1,0))=2,INDEX($BQ$1:$CN18,ROW(),MATCH(BG$1,$BQ$1:$CN$1,0))=3,INDEX($BQ$1:$CN18,ROW(),MATCH(BG$1,$BQ$1:$CN$1,0))=4))),
                   BF18,
                   BG18),
               IF(基本情報!$C$10=TRUE,
                   IF(BG18&lt;BI18,0,BG18-BI18),
                   IF(AND(基本情報!$C$3="一斉",基本情報!$C$7="-",EDATE($G18,6)&lt;DATE(YEAR(EDATE($G18,6)),MONTH(基本情報!$C$4),DAY(基本情報!$C$4)),
                       EDATE($G18,6)&lt;=$AI18,$AI18&lt;DATE(YEAR(EDATE($G18,6)),MONTH(基本情報!$C$4),DAY(基本情報!$C$4)),BG$1=YEAR(EDATE($G18,6))),
                           $AJ18-$AO18+HLOOKUP(1.5,付与日数一覧!$O$3:$W$8,2+$F18,1),
                           IF(SUM(BG18,BH18)&lt;BI18,
                               0,
                               SUM(BG18,BH18)-BI18))))))</f>
        <v>8</v>
      </c>
      <c r="BK18" s="19">
        <f>IF(OR(IF(ISERROR(INDEX($BQ$1:$CM18,ROW(),MATCH(IF(INDEX($BQ$1:$CM18,ROW(),MATCH(BK$1,$BQ$1:$CM$1,0)+1)&gt;DATE(BK$1,12,IF(基本情報!$C$12="末",31,基本情報!$C$12)),BK$1-1,BK$1),$BQ$1:$CM$1,0))),
                  0,
                  INDEX($BQ$1:$CM18,ROW(),MATCH(IF(INDEX($BQ$1:$CM18,ROW(),MATCH(BK$1,$BQ$1:$CM$1,0)+1)&gt;DATE(BK$1,12,IF(基本情報!$C$12="末",31,基本情報!$C$12)),BK$1-1,BK$1),$BQ$1:$CM$1,0)))=1,
              INDEX($BQ$1:$CM18,ROW(),MATCH(BK$1,$BQ$1:$CM$1,0))=3,
              INDEX($BQ$1:$CM18,ROW(),MATCH(BK$1,$BQ$1:$CM$1,0))=4),
     0,
     IF(AND($V18&lt;&gt;3,$V18&lt;&gt;6,$V18&lt;&gt;7,
         BK$1 =YEAR($G18),
         AND(基本情報!$C$3="一斉",$G18&lt;=DATE(BK$1,MONTH(基本情報!$C$4),DAY(基本情報!$C$4)),
                                                                   DATE(BK$1,MONTH(基本情報!$C$4),DAY(基本情報!$C$4))&lt;DATE(YEAR($G18),MONTH($G18)+6,DAY($G18)))),
       HLOOKUP(IF(BK$1=YEAR(DATE(YEAR($G18),MONTH($G18)+6,DAY($G18))),0.5,0)
                            -IF(基本情報!$C$12="末",
                                0,
                                IF(AND(基本情報!$C$3="一斉",EDATE($G18,6)=DATE(BK$1,MONTH(EDATE($G18,6)),DAY(EDATE($G18,6))),MONTH(EDATE($G18,6))=12,DAY(EDATE($G18,6))&gt;IF(基本情報!$C$12="末",DAY(EDATE($G18,6)),基本情報!$C$12)),1,0)),
         付与日数一覧!$O$3:$W$8,2+$F18,1),
       HLOOKUP(IF(AND($V18&lt;&gt;3,$V18&lt;&gt;6,$V18&lt;&gt;7,BK$1&lt;YEAR(DATE(YEAR($G18),MONTH($G18)+6,DAY($G18)))),
                              0,
                              IF(AND(基本情報!$C$3="一斉",
                                     OR(AND(基本情報!$C$7="-",DATE(BK$1,MONTH(基本情報!$C$4),DAY(基本情報!$C$4))&lt;$G18),
                                       AND(基本情報!$C$7&lt;&gt;"-",基本情報!$C$7&gt;0,DATE(BK$1,MONTH($J18),DAY($J18))&lt;$G18)),
                                     AND(MONTH(EDATE($G18,6))=12,DAY(EDATE($G18,6))&gt;IF(基本情報!$C$12="末",DAY(EOMONTH(EDATE($G18,6),0)),基本情報!$C$12))=FALSE)=TRUE,
                                  IF(AND(基本情報!$C$3="一斉",基本情報!$C$7="-",DATE(BK$1,MONTH(基本情報!$C$4),DAY(基本情報!$C$4))&lt;$G18),0.5,0),
                                  IF(基本情報!$C$3="法定",
                                      IF($H18&gt;=10,
                                          IF($G18&gt;DATE(BK$1,MONTH($J18),DAY($J18)),0,DATEDIF($G18,DATE(BK$1,MONTH($J18),DAY($J18)),"m")/12+0.5),
                                          DATEDIF($G18,DATE(BK$1,MONTH($J18),DAY($J18)),"m")/12)
                                        -IF($K18&lt;MONTH($J18),1,0),
                                      IF(AND(基本情報!$C$7&lt;&gt;"-",基本情報!$C$7&gt;0)=TRUE,
                                          IF(DATE(BK$1,MONTH($J18),DAY($J18))&lt;$G18,0,DATEDIF($G18,DATE(BK$1,MONTH($J18),DAY($J18)),"m")/12+0.5),
                                          IF(DATE(YEAR($G18),MONTH($G18)+6,DAY($G18))&gt;=DATE(BK$1,MONTH(基本情報!$C$4),DAY(基本情報!$C$4)),
                                              DATEDIF($G18,IF($G18&lt;DATE(BK$1,MONTH($J18),DAY($J18)),DATE(BK$1,MONTH($J18),DAY($J18)),DATE(BK$1+1,MONTH($J18),DAY($J18))),"m")/12
                                                +IF(DATE(YEAR($G18),MONTH($G18)+6,DAY($G18))&lt;DATE(BK$1,MONTH(基本情報!$C$4),DAY(基本情報!$C$4)),1.5,0.5),
                                              DATEDIF($G18,DATE(BK$1,MONTH(基本情報!$C$4),DAY(基本情報!$C$4)),"m")/12
                                                +IF(DATE(YEAR($G18),MONTH($G18)+6,DAY($G18))
                                                  =DATE(YEAR(DATE(YEAR($G18),MONTH($G18)+6,DAY($G18))),MONTH(基本情報!$C$4),DAY(基本情報!$C$4)),0,1)))
                                        -IF(基本情報!$C$12="末",
                                               0,
                                               IF(AND(EDATE($G18,6)=DATE(BK$1,MONTH(EDATE($G18,6)),DAY(EDATE($G18,6))),MONTH(EDATE($G18,6))=12,DAY(EDATE($G18,6))&gt;基本情報!$C$12),1,0))))),
         付与日数一覧!$O$3:$W$8,2+$F18,1)))
  +IF(OR(INDEX($BQ$1:$CM18,ROW(),MATCH(BK$1,$BQ$1:$CM$1,0))=2,INDEX($BQ$1:$CM18,ROW(),MATCH(BK$1,$BQ$1:$CM$1,0))=4),0,IF(基本情報!$C$3="一斉",
      IF(AND(基本情報!$C$7&lt;&gt;"-",基本情報!$C$7&gt;0)=FALSE,
          IF(OR(BK$1=YEAR(DATE(YEAR($G18),MONTH($G18)+6,DAY($G18))),
                 IF(基本情報!$C$12="末",
                     FALSE,
                     BK$1=IF(DATE(YEAR($G18),MONTH($G18)+6,DAY($G18))&gt;DATE(YEAR(DATE(YEAR($G18),MONTH($G18)+6,DAY($G18))),12,基本情報!$C$12),
                                  YEAR(DATE(YEAR($G18),MONTH($G18)+6,DAY($G18)))+1,
                                  YEAR(DATE(YEAR($G18),MONTH($G18)+6,DAY($G18)))))),
              IF(DATE(BK$1,MONTH(基本情報!$C$4),DAY(基本情報!$C$4))&gt;DATE(YEAR($G18),MONTH($G18)+6,DAY($G18)),
                  HLOOKUP(0.5,付与日数一覧!$O$3:$W$8,2+$F18,1),
                  0),
              0),
          0),
      0))</f>
        <v>9</v>
      </c>
      <c r="BL18" s="19">
        <f ca="1">IF(BK$1=$AN18,$AP18,IF(BK$1=有給管理簿!$AH$1,0,BJ18) )</f>
        <v>8</v>
      </c>
      <c r="BM18" s="19">
        <f ca="1">IF(ISERROR(MATCH($A18,有給管理簿!$A:$A,0)),
    0,
    SUMIFS(INDIRECT("有給管理簿!R" &amp; MATCH($A18,有給管理簿!$A:$A,0) &amp; "C35:R" &amp; MATCH($A18,有給管理簿!$A:$A,0) &amp; "C2239",0),
      有給管理簿!$AI$11:$CHC$11,"&gt;="&amp;IF(OR(AND($V18&lt;&gt;3,$V18&lt;&gt;6,$V18&lt;&gt;7,
                                                                                MONTH(DATE(YEAR($G18),MONTH($G18)+6,DAY($G18)))&lt;=MONTH($Z18),
                                                                                DATE(BK$1,MONTH($Z18),DAY($Z18))&lt;DATE(YEAR($G18),MONTH($G18)+6,DAY($G18))),
                                                                          AND($V18&lt;&gt;3,$V18&lt;&gt;6,$V18&lt;&gt;7,
                                                                            BK$1=YEAR(DATE(YEAR($G18),MONTH($G18)+6,DAY($G18))),
                                                                            DATE(BK$1,MONTH($Z18),DAY($Z18))&gt;DATE(YEAR($G18),MONTH($G18)+6,DAY($G18)))),
                                                                       DATE(YEAR($G18),MONTH($G18)+6,DAY($G18)),
                                                                       IF(AND($V18&lt;&gt;3,$V18&lt;&gt;6,$V18&lt;&gt;7,
                                                                              DATE(YEAR($G18),MONTH($G18)+6,DAY($G18))&gt;=DATE(BK$1,MONTH($Z18),DAY($Z18))),
                                                                           DATE(YEAR($G18),MONTH($G18)+6,DAY($G18)),
                                                                           DATE(BK$1,MONTH($Z18),DAY($Z18)))),
      有給管理簿!$AI$11:$CHC$11,"&lt;="&amp;IF(DATE(BK$1+1,MONTH($Z18),DAY($Z18))-1&gt;EOMONTH(DATE(有給管理簿!$E$10,有給管理簿!$F$10,1),0),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DATE(BK$1+1,MONTH($Z18),DAY($Z18))-1)))</f>
        <v>0</v>
      </c>
      <c r="BN18" s="19">
        <f ca="1">IF(BK$1+2=$AN18,
       $AK18,
       IF(BK$1+1=$AN18,
           $AP18,
           IF(BK18&lt;IF(基本情報!$C$10=TRUE,
                                 IF(BK18&lt;BM18,0,BK18-BM18),
                                 IF(AND(基本情報!$C$3="一斉",基本情報!$C$7="-",EDATE($G18,6)&lt;DATE(YEAR(EDATE($G18,6)),MONTH(基本情報!$C$4),DAY(基本情報!$C$4)),
                                       EDATE($G18,6)&lt;=$AI18,$AI18&lt;DATE(YEAR(EDATE($G18,6)),MONTH(基本情報!$C$4),DAY(基本情報!$C$4)),BK$1=YEAR(EDATE($G18,6))),
                                     $AJ18-$AO18+HLOOKUP(1.5,付与日数一覧!$O$3:$W$8,2+$F18,1),
                                     IF(SUM(BK18,BL18)&lt;BM18,
                                         0,
                                         SUM(BK18,BL18)-BM18))),
               IF(AND(基本情報!$C$3="一斉",基本情報!$C$7="-",EDATE($G18,6)&lt;DATE(YEAR(EDATE($G18,6)),MONTH(基本情報!$C$4),DAY(基本情報!$C$4)),
                      AND(ISERROR(MATCH(BK$1,$BQ$1:$CN$1,0))=FALSE,
                        OR(INDEX($BQ$1:$CN18,ROW(),MATCH(BK$1,$BQ$1:$CN$1,0))=2,INDEX($BQ$1:$CN18,ROW(),MATCH(BK$1,$BQ$1:$CN$1,0))=3,INDEX($BQ$1:$CN18,ROW(),MATCH(BK$1,$BQ$1:$CN$1,0))=4))),
                   BJ18,
                   BK18),
               IF(基本情報!$C$10=TRUE,
                   IF(BK18&lt;BM18,0,BK18-BM18),
                   IF(AND(基本情報!$C$3="一斉",基本情報!$C$7="-",EDATE($G18,6)&lt;DATE(YEAR(EDATE($G18,6)),MONTH(基本情報!$C$4),DAY(基本情報!$C$4)),
                       EDATE($G18,6)&lt;=$AI18,$AI18&lt;DATE(YEAR(EDATE($G18,6)),MONTH(基本情報!$C$4),DAY(基本情報!$C$4)),BK$1=YEAR(EDATE($G18,6))),
                           $AJ18-$AO18+HLOOKUP(1.5,付与日数一覧!$O$3:$W$8,2+$F18,1),
                           IF(SUM(BK18,BL18)&lt;BM18,
                               0,
                               SUM(BK18,BL18)-BM18))))))</f>
        <v>9</v>
      </c>
      <c r="BQ18" s="19">
        <v>0</v>
      </c>
      <c r="BR18" s="57">
        <f>IF(基本情報!$C$3="法定",
       IF($V18=3,
           IF($G18&lt;=DATE(BQ$1,MONTH($G18),DAY($G18)),DATE(BQ$1,MONTH($G18),DAY($G18)),0),
           IF($G18&lt;=DATE(BQ$1,MONTH(EDATE($G18,6)),DAY(EDATE($G18,6))),DATE(BQ$1,MONTH(EDATE($G18,6)),DAY(EDATE($G18,6))),0)),
       IF(基本情報!$C$7="-",
           IF(DATE(BQ$1,MONTH(EDATE($G18,6)),DAY(EDATE($G18,6)))=EDATE($G18,6),
               IF(AND(BQ$1=YEAR(EDATE($G18,6)),IF(基本情報!$C$12="末",FALSE,DATE(BQ$1,MONTH(EDATE($G18,6)),DAY(EDATE($G18,6)))&gt;DATE(BQ$1,12,基本情報!$C$12))),
                   0,
                   DATE(BQ$1,MONTH(EDATE($G18,6)),DAY(EDATE($G18,6)))),
               IF(EDATE($G18,6)&lt;DATE(BQ$1,MONTH(基本情報!$C$4),DAY(基本情報!$C$4)),
                   IF(AND(BQ$1-1=YEAR(EDATE($G18,6)),IF(基本情報!$C$12="末",FALSE,DATE(BQ$1-1,MONTH(EDATE($G18,6)),DAY(EDATE($G18,6)))&gt;DATE(BQ$1-1,12,基本情報!$C$12))),
                       DATE(BQ$1-1,MONTH(EDATE($G18,6)),DAY(EDATE($G18,6))),
                       DATE(BQ$1,MONTH(基本情報!$C$4),DAY(基本情報!$C$4))),
                   IF($G18&lt;=DATE(BQ$1,MONTH(EDATE($G18,6)),DAY(EDATE($G18,6))),DATE(BQ$1,MONTH(EDATE($G18,6)),DAY(EDATE($G18,6))),0))),
           IF($G18&lt;=IF(DATE(BQ$1,MONTH(基本情報!$C$4),DAY(基本情報!$C$4))
                           &lt;DATE(BQ$1,MONTH(基本情報!$C$7),DAY(基本情報!$C$7)),
                             IF(AND(DATE(BQ$1,MONTH(基本情報!$C$4),DAY(基本情報!$C$4))&lt;=DATE(BQ$1,MONTH($G18),DAY($G18)),
                                   DATE(BQ$1,MONTH($G18),DAY($G18))&lt;DATE(BQ$1,MONTH(基本情報!$C$7),DAY(基本情報!$C$7)))=TRUE,
                                 DATE(BQ$1,MONTH(基本情報!$C$7),DAY(基本情報!$C$7)),
                                 IF($G18&gt;DATE(BQ$1,MONTH(基本情報!$C$4),DAY(基本情報!$C$4)),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IF(AND(DATE(BQ$1,MONTH(基本情報!$C$7),DAY(基本情報!$C$7))&lt;=DATE(BQ$1,MONTH($G18),DAY($G18)),
                                    DATE(BQ$1,MONTH($G18),DAY($G18))&lt;DATE(BQ$1,MONTH(基本情報!$C$4),DAY(基本情報!$C$4)))=TRUE,
                                 DATE(BQ$1,MONTH(基本情報!$C$4),DAY(基本情報!$C$4)),
                                 IF($G18&gt;DATE(BQ$1,MONTH(基本情報!$C$7),DAY(基本情報!$C$7)),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IF(AND(DATE(BQ$1,MONTH(基本情報!$C$4),DAY(基本情報!$C$4))&lt;=DATE(BQ$1,MONTH($G18),DAY($G18)),
                      DATE(BQ$1,MONTH($G18),DAY($G18))&lt;DATE(BQ$1,MONTH(基本情報!$C$7),DAY(基本情報!$C$7)))=TRUE,
                   DATE(BQ$1,MONTH(基本情報!$C$7),DAY(基本情報!$C$7)),
                   IF($G18&gt;DATE(BQ$1,MONTH(基本情報!$C$4),DAY(基本情報!$C$4)),
                       0,
                       DATE(BQ$1,MONTH(基本情報!$C$4),DAY(基本情報!$C$4)))),
               IF(AND(DATE(BQ$1,MONTH(基本情報!$C$7),DAY(基本情報!$C$7))&lt;=DATE(BQ$1,MONTH($G18),DAY($G18)),
                      DATE(BQ$1,MONTH($G18),DAY($G18))&lt;DATE(BQ$1,MONTH(基本情報!$C$4),DAY(基本情報!$C$4)))=TRUE,
                   DATE(BQ$1,MONTH(基本情報!$C$4),DAY(基本情報!$C$4)),
                   IF($G18&gt;DATE(BQ$1,MONTH(基本情報!$C$7),DAY(基本情報!$C$7)),
                       0,
                       DATE(BQ$1,MONTH(基本情報!$C$7),DAY(基本情報!$C$7))))),
           0)))</f>
        <v>0</v>
      </c>
      <c r="BS18" s="57">
        <f>IF(AND(OR($V18=4,$V18=5),BR18=EDATE($G18,6)),
       IF(DATE(BQ$1,MONTH(基本情報!$C$4),DAY(基本情報!$C$4))&gt;EDATE($G18,6),
           DATE(BQ$1,MONTH(基本情報!$C$4),DAY(基本情報!$C$4)),
           0),
       IF(AND(基本情報!$C$3="一斉",基本情報!$C$7="-",
              BR18=EDATE($G18,6),
              DATE(BQ$1,MONTH(基本情報!$C$4),DAY(基本情報!$C$4))&gt;EDATE($G18,6)),
           DATE(BQ$1,MONTH(基本情報!$C$4),DAY(基本情報!$C$4)),
           0))</f>
        <v>0</v>
      </c>
      <c r="BU18" s="19">
        <v>0</v>
      </c>
      <c r="BV18" s="57">
        <f>IF(基本情報!$C$3="法定",
       IF($V18=3,
           IF($G18&lt;=DATE(BU$1,MONTH($G18),DAY($G18)),DATE(BU$1,MONTH($G18),DAY($G18)),0),
           IF($G18&lt;=DATE(BU$1,MONTH(EDATE($G18,6)),DAY(EDATE($G18,6))),DATE(BU$1,MONTH(EDATE($G18,6)),DAY(EDATE($G18,6))),0)),
       IF(基本情報!$C$7="-",
           IF(DATE(BU$1,MONTH(EDATE($G18,6)),DAY(EDATE($G18,6)))=EDATE($G18,6),
               IF(AND(BU$1=YEAR(EDATE($G18,6)),IF(基本情報!$C$12="末",FALSE,DATE(BU$1,MONTH(EDATE($G18,6)),DAY(EDATE($G18,6)))&gt;DATE(BU$1,12,基本情報!$C$12))),
                   0,
                   DATE(BU$1,MONTH(EDATE($G18,6)),DAY(EDATE($G18,6)))),
               IF(EDATE($G18,6)&lt;DATE(BU$1,MONTH(基本情報!$C$4),DAY(基本情報!$C$4)),
                   IF(AND(BU$1-1=YEAR(EDATE($G18,6)),IF(基本情報!$C$12="末",FALSE,DATE(BU$1-1,MONTH(EDATE($G18,6)),DAY(EDATE($G18,6)))&gt;DATE(BU$1-1,12,基本情報!$C$12))),
                       DATE(BU$1-1,MONTH(EDATE($G18,6)),DAY(EDATE($G18,6))),
                       DATE(BU$1,MONTH(基本情報!$C$4),DAY(基本情報!$C$4))),
                   IF($G18&lt;=DATE(BU$1,MONTH(EDATE($G18,6)),DAY(EDATE($G18,6))),DATE(BU$1,MONTH(EDATE($G18,6)),DAY(EDATE($G18,6))),0))),
           IF($G18&lt;=IF(DATE(BU$1,MONTH(基本情報!$C$4),DAY(基本情報!$C$4))
                           &lt;DATE(BU$1,MONTH(基本情報!$C$7),DAY(基本情報!$C$7)),
                             IF(AND(DATE(BU$1,MONTH(基本情報!$C$4),DAY(基本情報!$C$4))&lt;=DATE(BU$1,MONTH($G18),DAY($G18)),
                                   DATE(BU$1,MONTH($G18),DAY($G18))&lt;DATE(BU$1,MONTH(基本情報!$C$7),DAY(基本情報!$C$7)))=TRUE,
                                 DATE(BU$1,MONTH(基本情報!$C$7),DAY(基本情報!$C$7)),
                                 IF($G18&gt;DATE(BU$1,MONTH(基本情報!$C$4),DAY(基本情報!$C$4)),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IF(AND(DATE(BU$1,MONTH(基本情報!$C$7),DAY(基本情報!$C$7))&lt;=DATE(BU$1,MONTH($G18),DAY($G18)),
                                    DATE(BU$1,MONTH($G18),DAY($G18))&lt;DATE(BU$1,MONTH(基本情報!$C$4),DAY(基本情報!$C$4)))=TRUE,
                                 DATE(BU$1,MONTH(基本情報!$C$4),DAY(基本情報!$C$4)),
                                 IF($G18&gt;DATE(BU$1,MONTH(基本情報!$C$7),DAY(基本情報!$C$7)),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IF(AND(DATE(BU$1,MONTH(基本情報!$C$4),DAY(基本情報!$C$4))&lt;=DATE(BU$1,MONTH($G18),DAY($G18)),
                      DATE(BU$1,MONTH($G18),DAY($G18))&lt;DATE(BU$1,MONTH(基本情報!$C$7),DAY(基本情報!$C$7)))=TRUE,
                   DATE(BU$1,MONTH(基本情報!$C$7),DAY(基本情報!$C$7)),
                   IF($G18&gt;DATE(BU$1,MONTH(基本情報!$C$4),DAY(基本情報!$C$4)),
                       0,
                       DATE(BU$1,MONTH(基本情報!$C$4),DAY(基本情報!$C$4)))),
               IF(AND(DATE(BU$1,MONTH(基本情報!$C$7),DAY(基本情報!$C$7))&lt;=DATE(BU$1,MONTH($G18),DAY($G18)),
                      DATE(BU$1,MONTH($G18),DAY($G18))&lt;DATE(BU$1,MONTH(基本情報!$C$4),DAY(基本情報!$C$4)))=TRUE,
                   DATE(BU$1,MONTH(基本情報!$C$4),DAY(基本情報!$C$4)),
                   IF($G18&gt;DATE(BU$1,MONTH(基本情報!$C$7),DAY(基本情報!$C$7)),
                       0,
                       DATE(BU$1,MONTH(基本情報!$C$7),DAY(基本情報!$C$7))))),
           0)))</f>
        <v>0</v>
      </c>
      <c r="BW18" s="57">
        <f>IF(AND(OR($V18=4,$V18=5),BV18=EDATE($G18,6)),
       IF(DATE(BU$1,MONTH(基本情報!$C$4),DAY(基本情報!$C$4))&gt;EDATE($G18,6),
           DATE(BU$1,MONTH(基本情報!$C$4),DAY(基本情報!$C$4)),
           0),
       IF(AND(基本情報!$C$3="一斉",基本情報!$C$7="-",
              BV18=EDATE($G18,6),
              DATE(BU$1,MONTH(基本情報!$C$4),DAY(基本情報!$C$4))&gt;EDATE($G18,6)),
           DATE(BU$1,MONTH(基本情報!$C$4),DAY(基本情報!$C$4)),
           0))</f>
        <v>0</v>
      </c>
      <c r="BY18" s="19">
        <v>0</v>
      </c>
      <c r="BZ18" s="57">
        <f>IF(基本情報!$C$3="法定",
       IF($V18=3,
           IF($G18&lt;=DATE(BY$1,MONTH($G18),DAY($G18)),DATE(BY$1,MONTH($G18),DAY($G18)),0),
           IF($G18&lt;=DATE(BY$1,MONTH(EDATE($G18,6)),DAY(EDATE($G18,6))),DATE(BY$1,MONTH(EDATE($G18,6)),DAY(EDATE($G18,6))),0)),
       IF(基本情報!$C$7="-",
           IF(DATE(BY$1,MONTH(EDATE($G18,6)),DAY(EDATE($G18,6)))=EDATE($G18,6),
               IF(AND(BY$1=YEAR(EDATE($G18,6)),IF(基本情報!$C$12="末",FALSE,DATE(BY$1,MONTH(EDATE($G18,6)),DAY(EDATE($G18,6)))&gt;DATE(BY$1,12,基本情報!$C$12))),
                   0,
                   DATE(BY$1,MONTH(EDATE($G18,6)),DAY(EDATE($G18,6)))),
               IF(EDATE($G18,6)&lt;DATE(BY$1,MONTH(基本情報!$C$4),DAY(基本情報!$C$4)),
                   IF(AND(BY$1-1=YEAR(EDATE($G18,6)),IF(基本情報!$C$12="末",FALSE,DATE(BY$1-1,MONTH(EDATE($G18,6)),DAY(EDATE($G18,6)))&gt;DATE(BY$1-1,12,基本情報!$C$12))),
                       DATE(BY$1-1,MONTH(EDATE($G18,6)),DAY(EDATE($G18,6))),
                       DATE(BY$1,MONTH(基本情報!$C$4),DAY(基本情報!$C$4))),
                   IF($G18&lt;=DATE(BY$1,MONTH(EDATE($G18,6)),DAY(EDATE($G18,6))),DATE(BY$1,MONTH(EDATE($G18,6)),DAY(EDATE($G18,6))),0))),
           IF($G18&lt;=IF(DATE(BY$1,MONTH(基本情報!$C$4),DAY(基本情報!$C$4))
                           &lt;DATE(BY$1,MONTH(基本情報!$C$7),DAY(基本情報!$C$7)),
                             IF(AND(DATE(BY$1,MONTH(基本情報!$C$4),DAY(基本情報!$C$4))&lt;=DATE(BY$1,MONTH($G18),DAY($G18)),
                                   DATE(BY$1,MONTH($G18),DAY($G18))&lt;DATE(BY$1,MONTH(基本情報!$C$7),DAY(基本情報!$C$7)))=TRUE,
                                 DATE(BY$1,MONTH(基本情報!$C$7),DAY(基本情報!$C$7)),
                                 IF($G18&gt;DATE(BY$1,MONTH(基本情報!$C$4),DAY(基本情報!$C$4)),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IF(AND(DATE(BY$1,MONTH(基本情報!$C$7),DAY(基本情報!$C$7))&lt;=DATE(BY$1,MONTH($G18),DAY($G18)),
                                    DATE(BY$1,MONTH($G18),DAY($G18))&lt;DATE(BY$1,MONTH(基本情報!$C$4),DAY(基本情報!$C$4)))=TRUE,
                                 DATE(BY$1,MONTH(基本情報!$C$4),DAY(基本情報!$C$4)),
                                 IF($G18&gt;DATE(BY$1,MONTH(基本情報!$C$7),DAY(基本情報!$C$7)),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IF(AND(DATE(BY$1,MONTH(基本情報!$C$4),DAY(基本情報!$C$4))&lt;=DATE(BY$1,MONTH($G18),DAY($G18)),
                      DATE(BY$1,MONTH($G18),DAY($G18))&lt;DATE(BY$1,MONTH(基本情報!$C$7),DAY(基本情報!$C$7)))=TRUE,
                   DATE(BY$1,MONTH(基本情報!$C$7),DAY(基本情報!$C$7)),
                   IF($G18&gt;DATE(BY$1,MONTH(基本情報!$C$4),DAY(基本情報!$C$4)),
                       0,
                       DATE(BY$1,MONTH(基本情報!$C$4),DAY(基本情報!$C$4)))),
               IF(AND(DATE(BY$1,MONTH(基本情報!$C$7),DAY(基本情報!$C$7))&lt;=DATE(BY$1,MONTH($G18),DAY($G18)),
                      DATE(BY$1,MONTH($G18),DAY($G18))&lt;DATE(BY$1,MONTH(基本情報!$C$4),DAY(基本情報!$C$4)))=TRUE,
                   DATE(BY$1,MONTH(基本情報!$C$4),DAY(基本情報!$C$4)),
                   IF($G18&gt;DATE(BY$1,MONTH(基本情報!$C$7),DAY(基本情報!$C$7)),
                       0,
                       DATE(BY$1,MONTH(基本情報!$C$7),DAY(基本情報!$C$7))))),
           0)))</f>
        <v>0</v>
      </c>
      <c r="CA18" s="57">
        <f>IF(AND(OR($V18=4,$V18=5),BZ18=EDATE($G18,6)),
       IF(DATE(BY$1,MONTH(基本情報!$C$4),DAY(基本情報!$C$4))&gt;EDATE($G18,6),
           DATE(BY$1,MONTH(基本情報!$C$4),DAY(基本情報!$C$4)),
           0),
       IF(AND(基本情報!$C$3="一斉",基本情報!$C$7="-",
              BZ18=EDATE($G18,6),
              DATE(BY$1,MONTH(基本情報!$C$4),DAY(基本情報!$C$4))&gt;EDATE($G18,6)),
           DATE(BY$1,MONTH(基本情報!$C$4),DAY(基本情報!$C$4)),
           0))</f>
        <v>0</v>
      </c>
      <c r="CC18" s="19">
        <v>0</v>
      </c>
      <c r="CD18" s="57">
        <f>IF(基本情報!$C$3="法定",
       IF($V18=3,
           IF($G18&lt;=DATE(CC$1,MONTH($G18),DAY($G18)),DATE(CC$1,MONTH($G18),DAY($G18)),0),
           IF($G18&lt;=DATE(CC$1,MONTH(EDATE($G18,6)),DAY(EDATE($G18,6))),DATE(CC$1,MONTH(EDATE($G18,6)),DAY(EDATE($G18,6))),0)),
       IF(基本情報!$C$7="-",
           IF(DATE(CC$1,MONTH(EDATE($G18,6)),DAY(EDATE($G18,6)))=EDATE($G18,6),
               IF(AND(CC$1=YEAR(EDATE($G18,6)),IF(基本情報!$C$12="末",FALSE,DATE(CC$1,MONTH(EDATE($G18,6)),DAY(EDATE($G18,6)))&gt;DATE(CC$1,12,基本情報!$C$12))),
                   0,
                   DATE(CC$1,MONTH(EDATE($G18,6)),DAY(EDATE($G18,6)))),
               IF(EDATE($G18,6)&lt;DATE(CC$1,MONTH(基本情報!$C$4),DAY(基本情報!$C$4)),
                   IF(AND(CC$1-1=YEAR(EDATE($G18,6)),IF(基本情報!$C$12="末",FALSE,DATE(CC$1-1,MONTH(EDATE($G18,6)),DAY(EDATE($G18,6)))&gt;DATE(CC$1-1,12,基本情報!$C$12))),
                       DATE(CC$1-1,MONTH(EDATE($G18,6)),DAY(EDATE($G18,6))),
                       DATE(CC$1,MONTH(基本情報!$C$4),DAY(基本情報!$C$4))),
                   IF($G18&lt;=DATE(CC$1,MONTH(EDATE($G18,6)),DAY(EDATE($G18,6))),DATE(CC$1,MONTH(EDATE($G18,6)),DAY(EDATE($G18,6))),0))),
           IF($G18&lt;=IF(DATE(CC$1,MONTH(基本情報!$C$4),DAY(基本情報!$C$4))
                           &lt;DATE(CC$1,MONTH(基本情報!$C$7),DAY(基本情報!$C$7)),
                             IF(AND(DATE(CC$1,MONTH(基本情報!$C$4),DAY(基本情報!$C$4))&lt;=DATE(CC$1,MONTH($G18),DAY($G18)),
                                   DATE(CC$1,MONTH($G18),DAY($G18))&lt;DATE(CC$1,MONTH(基本情報!$C$7),DAY(基本情報!$C$7)))=TRUE,
                                 DATE(CC$1,MONTH(基本情報!$C$7),DAY(基本情報!$C$7)),
                                 IF($G18&gt;DATE(CC$1,MONTH(基本情報!$C$4),DAY(基本情報!$C$4)),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IF(AND(DATE(CC$1,MONTH(基本情報!$C$7),DAY(基本情報!$C$7))&lt;=DATE(CC$1,MONTH($G18),DAY($G18)),
                                    DATE(CC$1,MONTH($G18),DAY($G18))&lt;DATE(CC$1,MONTH(基本情報!$C$4),DAY(基本情報!$C$4)))=TRUE,
                                 DATE(CC$1,MONTH(基本情報!$C$4),DAY(基本情報!$C$4)),
                                 IF($G18&gt;DATE(CC$1,MONTH(基本情報!$C$7),DAY(基本情報!$C$7)),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IF(AND(DATE(CC$1,MONTH(基本情報!$C$4),DAY(基本情報!$C$4))&lt;=DATE(CC$1,MONTH($G18),DAY($G18)),
                      DATE(CC$1,MONTH($G18),DAY($G18))&lt;DATE(CC$1,MONTH(基本情報!$C$7),DAY(基本情報!$C$7)))=TRUE,
                   DATE(CC$1,MONTH(基本情報!$C$7),DAY(基本情報!$C$7)),
                   IF($G18&gt;DATE(CC$1,MONTH(基本情報!$C$4),DAY(基本情報!$C$4)),
                       0,
                       DATE(CC$1,MONTH(基本情報!$C$4),DAY(基本情報!$C$4)))),
               IF(AND(DATE(CC$1,MONTH(基本情報!$C$7),DAY(基本情報!$C$7))&lt;=DATE(CC$1,MONTH($G18),DAY($G18)),
                      DATE(CC$1,MONTH($G18),DAY($G18))&lt;DATE(CC$1,MONTH(基本情報!$C$4),DAY(基本情報!$C$4)))=TRUE,
                   DATE(CC$1,MONTH(基本情報!$C$4),DAY(基本情報!$C$4)),
                   IF($G18&gt;DATE(CC$1,MONTH(基本情報!$C$7),DAY(基本情報!$C$7)),
                       0,
                       DATE(CC$1,MONTH(基本情報!$C$7),DAY(基本情報!$C$7))))),
           0)))</f>
        <v>45225</v>
      </c>
      <c r="CE18" s="57">
        <f>IF(AND(OR($V18=4,$V18=5),CD18=EDATE($G18,6)),
       IF(DATE(CC$1,MONTH(基本情報!$C$4),DAY(基本情報!$C$4))&gt;EDATE($G18,6),
           DATE(CC$1,MONTH(基本情報!$C$4),DAY(基本情報!$C$4)),
           0),
       IF(AND(基本情報!$C$3="一斉",基本情報!$C$7="-",
              CD18=EDATE($G18,6),
              DATE(CC$1,MONTH(基本情報!$C$4),DAY(基本情報!$C$4))&gt;EDATE($G18,6)),
           DATE(CC$1,MONTH(基本情報!$C$4),DAY(基本情報!$C$4)),
           0))</f>
        <v>0</v>
      </c>
      <c r="CG18" s="19">
        <v>0</v>
      </c>
      <c r="CH18" s="57">
        <f>IF(基本情報!$C$3="法定",
       IF($V18=3,
           IF($G18&lt;=DATE(CG$1,MONTH($G18),DAY($G18)),DATE(CG$1,MONTH($G18),DAY($G18)),0),
           IF($G18&lt;=DATE(CG$1,MONTH(EDATE($G18,6)),DAY(EDATE($G18,6))),DATE(CG$1,MONTH(EDATE($G18,6)),DAY(EDATE($G18,6))),0)),
       IF(基本情報!$C$7="-",
           IF(DATE(CG$1,MONTH(EDATE($G18,6)),DAY(EDATE($G18,6)))=EDATE($G18,6),
               IF(AND(CG$1=YEAR(EDATE($G18,6)),IF(基本情報!$C$12="末",FALSE,DATE(CG$1,MONTH(EDATE($G18,6)),DAY(EDATE($G18,6)))&gt;DATE(CG$1,12,基本情報!$C$12))),
                   0,
                   DATE(CG$1,MONTH(EDATE($G18,6)),DAY(EDATE($G18,6)))),
               IF(EDATE($G18,6)&lt;DATE(CG$1,MONTH(基本情報!$C$4),DAY(基本情報!$C$4)),
                   IF(AND(CG$1-1=YEAR(EDATE($G18,6)),IF(基本情報!$C$12="末",FALSE,DATE(CG$1-1,MONTH(EDATE($G18,6)),DAY(EDATE($G18,6)))&gt;DATE(CG$1-1,12,基本情報!$C$12))),
                       DATE(CG$1-1,MONTH(EDATE($G18,6)),DAY(EDATE($G18,6))),
                       DATE(CG$1,MONTH(基本情報!$C$4),DAY(基本情報!$C$4))),
                   IF($G18&lt;=DATE(CG$1,MONTH(EDATE($G18,6)),DAY(EDATE($G18,6))),DATE(CG$1,MONTH(EDATE($G18,6)),DAY(EDATE($G18,6))),0))),
           IF($G18&lt;=IF(DATE(CG$1,MONTH(基本情報!$C$4),DAY(基本情報!$C$4))
                           &lt;DATE(CG$1,MONTH(基本情報!$C$7),DAY(基本情報!$C$7)),
                             IF(AND(DATE(CG$1,MONTH(基本情報!$C$4),DAY(基本情報!$C$4))&lt;=DATE(CG$1,MONTH($G18),DAY($G18)),
                                   DATE(CG$1,MONTH($G18),DAY($G18))&lt;DATE(CG$1,MONTH(基本情報!$C$7),DAY(基本情報!$C$7)))=TRUE,
                                 DATE(CG$1,MONTH(基本情報!$C$7),DAY(基本情報!$C$7)),
                                 IF($G18&gt;DATE(CG$1,MONTH(基本情報!$C$4),DAY(基本情報!$C$4)),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IF(AND(DATE(CG$1,MONTH(基本情報!$C$7),DAY(基本情報!$C$7))&lt;=DATE(CG$1,MONTH($G18),DAY($G18)),
                                    DATE(CG$1,MONTH($G18),DAY($G18))&lt;DATE(CG$1,MONTH(基本情報!$C$4),DAY(基本情報!$C$4)))=TRUE,
                                 DATE(CG$1,MONTH(基本情報!$C$4),DAY(基本情報!$C$4)),
                                 IF($G18&gt;DATE(CG$1,MONTH(基本情報!$C$7),DAY(基本情報!$C$7)),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IF(AND(DATE(CG$1,MONTH(基本情報!$C$4),DAY(基本情報!$C$4))&lt;=DATE(CG$1,MONTH($G18),DAY($G18)),
                      DATE(CG$1,MONTH($G18),DAY($G18))&lt;DATE(CG$1,MONTH(基本情報!$C$7),DAY(基本情報!$C$7)))=TRUE,
                   DATE(CG$1,MONTH(基本情報!$C$7),DAY(基本情報!$C$7)),
                   IF($G18&gt;DATE(CG$1,MONTH(基本情報!$C$4),DAY(基本情報!$C$4)),
                       0,
                       DATE(CG$1,MONTH(基本情報!$C$4),DAY(基本情報!$C$4)))),
               IF(AND(DATE(CG$1,MONTH(基本情報!$C$7),DAY(基本情報!$C$7))&lt;=DATE(CG$1,MONTH($G18),DAY($G18)),
                      DATE(CG$1,MONTH($G18),DAY($G18))&lt;DATE(CG$1,MONTH(基本情報!$C$4),DAY(基本情報!$C$4)))=TRUE,
                   DATE(CG$1,MONTH(基本情報!$C$4),DAY(基本情報!$C$4)),
                   IF($G18&gt;DATE(CG$1,MONTH(基本情報!$C$7),DAY(基本情報!$C$7)),
                       0,
                       DATE(CG$1,MONTH(基本情報!$C$7),DAY(基本情報!$C$7))))),
           0)))</f>
        <v>45591</v>
      </c>
      <c r="CI18" s="57">
        <f>IF(AND(OR($V18=4,$V18=5),CH18=EDATE($G18,6)),
       IF(DATE(CG$1,MONTH(基本情報!$C$4),DAY(基本情報!$C$4))&gt;EDATE($G18,6),
           DATE(CG$1,MONTH(基本情報!$C$4),DAY(基本情報!$C$4)),
           0),
       IF(AND(基本情報!$C$3="一斉",基本情報!$C$7="-",
              CH18=EDATE($G18,6),
              DATE(CG$1,MONTH(基本情報!$C$4),DAY(基本情報!$C$4))&gt;EDATE($G18,6)),
           DATE(CG$1,MONTH(基本情報!$C$4),DAY(基本情報!$C$4)),
           0))</f>
        <v>0</v>
      </c>
      <c r="CK18" s="19">
        <v>0</v>
      </c>
      <c r="CL18" s="57">
        <f>IF(基本情報!$C$3="法定",
       IF($V18=3,
           IF($G18&lt;=DATE(CK$1,MONTH($G18),DAY($G18)),DATE(CK$1,MONTH($G18),DAY($G18)),0),
           IF($G18&lt;=DATE(CK$1,MONTH(EDATE($G18,6)),DAY(EDATE($G18,6))),DATE(CK$1,MONTH(EDATE($G18,6)),DAY(EDATE($G18,6))),0)),
       IF(基本情報!$C$7="-",
           IF(DATE(CK$1,MONTH(EDATE($G18,6)),DAY(EDATE($G18,6)))=EDATE($G18,6),
               IF(AND(CK$1=YEAR(EDATE($G18,6)),IF(基本情報!$C$12="末",FALSE,DATE(CK$1,MONTH(EDATE($G18,6)),DAY(EDATE($G18,6)))&gt;DATE(CK$1,12,基本情報!$C$12))),
                   0,
                   DATE(CK$1,MONTH(EDATE($G18,6)),DAY(EDATE($G18,6)))),
               IF(EDATE($G18,6)&lt;DATE(CK$1,MONTH(基本情報!$C$4),DAY(基本情報!$C$4)),
                   IF(AND(CK$1-1=YEAR(EDATE($G18,6)),IF(基本情報!$C$12="末",FALSE,DATE(CK$1-1,MONTH(EDATE($G18,6)),DAY(EDATE($G18,6)))&gt;DATE(CK$1-1,12,基本情報!$C$12))),
                       DATE(CK$1-1,MONTH(EDATE($G18,6)),DAY(EDATE($G18,6))),
                       DATE(CK$1,MONTH(基本情報!$C$4),DAY(基本情報!$C$4))),
                   IF($G18&lt;=DATE(CK$1,MONTH(EDATE($G18,6)),DAY(EDATE($G18,6))),DATE(CK$1,MONTH(EDATE($G18,6)),DAY(EDATE($G18,6))),0))),
           IF($G18&lt;=IF(DATE(CK$1,MONTH(基本情報!$C$4),DAY(基本情報!$C$4))
                           &lt;DATE(CK$1,MONTH(基本情報!$C$7),DAY(基本情報!$C$7)),
                             IF(AND(DATE(CK$1,MONTH(基本情報!$C$4),DAY(基本情報!$C$4))&lt;=DATE(CK$1,MONTH($G18),DAY($G18)),
                                   DATE(CK$1,MONTH($G18),DAY($G18))&lt;DATE(CK$1,MONTH(基本情報!$C$7),DAY(基本情報!$C$7)))=TRUE,
                                 DATE(CK$1,MONTH(基本情報!$C$7),DAY(基本情報!$C$7)),
                                 IF($G18&gt;DATE(CK$1,MONTH(基本情報!$C$4),DAY(基本情報!$C$4)),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IF(AND(DATE(CK$1,MONTH(基本情報!$C$7),DAY(基本情報!$C$7))&lt;=DATE(CK$1,MONTH($G18),DAY($G18)),
                                    DATE(CK$1,MONTH($G18),DAY($G18))&lt;DATE(CK$1,MONTH(基本情報!$C$4),DAY(基本情報!$C$4)))=TRUE,
                                 DATE(CK$1,MONTH(基本情報!$C$4),DAY(基本情報!$C$4)),
                                 IF($G18&gt;DATE(CK$1,MONTH(基本情報!$C$7),DAY(基本情報!$C$7)),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IF(AND(DATE(CK$1,MONTH(基本情報!$C$4),DAY(基本情報!$C$4))&lt;=DATE(CK$1,MONTH($G18),DAY($G18)),
                      DATE(CK$1,MONTH($G18),DAY($G18))&lt;DATE(CK$1,MONTH(基本情報!$C$7),DAY(基本情報!$C$7)))=TRUE,
                   DATE(CK$1,MONTH(基本情報!$C$7),DAY(基本情報!$C$7)),
                   IF($G18&gt;DATE(CK$1,MONTH(基本情報!$C$4),DAY(基本情報!$C$4)),
                       0,
                       DATE(CK$1,MONTH(基本情報!$C$4),DAY(基本情報!$C$4)))),
               IF(AND(DATE(CK$1,MONTH(基本情報!$C$7),DAY(基本情報!$C$7))&lt;=DATE(CK$1,MONTH($G18),DAY($G18)),
                      DATE(CK$1,MONTH($G18),DAY($G18))&lt;DATE(CK$1,MONTH(基本情報!$C$4),DAY(基本情報!$C$4)))=TRUE,
                   DATE(CK$1,MONTH(基本情報!$C$4),DAY(基本情報!$C$4)),
                   IF($G18&gt;DATE(CK$1,MONTH(基本情報!$C$7),DAY(基本情報!$C$7)),
                       0,
                       DATE(CK$1,MONTH(基本情報!$C$7),DAY(基本情報!$C$7))))),
           0)))</f>
        <v>45956</v>
      </c>
      <c r="CM18" s="57">
        <f>IF(AND(OR($V18=4,$V18=5),CL18=EDATE($G18,6)),
       IF(DATE(CK$1,MONTH(基本情報!$C$4),DAY(基本情報!$C$4))&gt;EDATE($G18,6),
           DATE(CK$1,MONTH(基本情報!$C$4),DAY(基本情報!$C$4)),
           0),
       IF(AND(基本情報!$C$3="一斉",基本情報!$C$7="-",
              CL18=EDATE($G18,6),
              DATE(CK$1,MONTH(基本情報!$C$4),DAY(基本情報!$C$4))&gt;EDATE($G18,6)),
           DATE(CK$1,MONTH(基本情報!$C$4),DAY(基本情報!$C$4)),
           0))</f>
        <v>0</v>
      </c>
    </row>
    <row r="19" spans="1:91">
      <c r="A19" s="19">
        <v>35</v>
      </c>
      <c r="B19" s="19">
        <v>21</v>
      </c>
      <c r="C19" s="19" t="s">
        <v>202</v>
      </c>
      <c r="G19" s="57">
        <v>45901</v>
      </c>
      <c r="H19" s="1">
        <v>0</v>
      </c>
      <c r="I19" s="56">
        <f>IF($J19&lt;$G19,
      0,
      IF(基本情報!$C$3="法定",
          IF($H19&gt;=10,
              DATEDIF($G19,$J19,"m")/12+0.5,
              DATEDIF($G19,$J19,"m")/12),
          IF(AND(基本情報!$C$7&lt;&gt;"-",基本情報!$C$7&gt;0)=TRUE,
              DATEDIF($G19,$J19,"m")/12+0.5,
              IF(DATE(YEAR($G19),MONTH($G19)+6,DAY($G19))
                &gt;=DATE(有給管理簿!$E$10,MONTH(基本情報!$C$4),DAY(基本情報!$C$4)),
                  DATEDIF($G19,$J19,"m")/12
                    +IF(DATE(YEAR($G19),MONTH($G19)+6,DAY($G19))&lt;DATE(有給管理簿!$E$10,MONTH(基本情報!$C$4),DAY(基本情報!$C$4)),1.5,0.5),
                  DATEDIF($G19,$J19,"m")/12
                    +IF(DATE(YEAR($G19),MONTH($G19)+6,DAY($G19))
                      =DATE(YEAR(DATE(YEAR($G19),MONTH($G19)+6,DAY($G19))),MONTH(基本情報!$C$4),DAY(基本情報!$C$4)),0,1)))))</f>
        <v>0.5</v>
      </c>
      <c r="J19" s="57">
        <f>IF(OR(有給管理簿!$E$10
         &gt;=YEAR(DATE(YEAR($G19),MONTH($G19)+6,DAY($G19)))
           -IF(AND(OR($V19=6,$V19=7),YEAR($G19)&lt;YEAR(DATE(YEAR($G19),MONTH($G19)+6,DAY($G19)))),1,0),
         AND(基本情報!$C$3="法定",$H19&gt;=10,有給管理簿!$E$10&gt;=YEAR($G19))),
       IF(基本情報!$C$3="法定",
           IF(AND(($F19&gt;0)=FALSE,$H19&gt;=10),
               DATE(有給管理簿!$E$10,MONTH($G19),DAY($G19)),
               IF(MONTH($G19)&gt;6,
                   DATE(有給管理簿!$E$10-1,MONTH($G19)+6,DAY($G19)),
                   DATE(有給管理簿!$E$10,MONTH($G19)+6,DAY($G19)))),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IF(AND(DATE(有給管理簿!$E$10,MONTH(基本情報!$C$4),DAY(基本情報!$C$4))&lt;=DATE(有給管理簿!$E$10,MONTH($G19),DAY($G19)),
                                     DATE(有給管理簿!$E$10,MONTH($G19),DAY($G19))&lt;DATE(有給管理簿!$E$10,MONTH(基本情報!$C$7),DAY(基本情報!$C$7)))
                                       =TRUE,
                           DATE(有給管理簿!$E$10,MONTH(基本情報!$C$7),DAY(基本情報!$C$7)),
                           IF($G19&gt;DATE(有給管理簿!$E$10,MONTH(基本情報!$C$4),DAY(基本情報!$C$4)),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IF(AND(DATE(有給管理簿!$E$10,MONTH(基本情報!$C$7),DAY(基本情報!$C$7))&lt;=DATE(有給管理簿!$E$10,MONTH($G19),DAY($G19)),
                                     DATE(有給管理簿!$E$10,MONTH($G19),DAY($G19))&lt;DATE(有給管理簿!$E$10,MONTH(基本情報!$C$4),DAY(基本情報!$C$4)))
                                       =TRUE,
                           DATE(有給管理簿!$E$10,MONTH(基本情報!$C$4),DAY(基本情報!$C$4)),
                           IF($G19&gt;DATE(有給管理簿!$E$10,MONTH(基本情報!$C$7),DAY(基本情報!$C$7)),
                               0,
                               DATE(有給管理簿!$E$10,MONTH(基本情報!$C$7),DAY(基本情報!$C$7))))),
                   IF(OR(YEAR(DATE(YEAR($G19),MONTH($G19)+6,DAY($G19)))&gt;有給管理簿!$E$10,
                            AND(YEAR(DATE(YEAR($G19),MONTH($G19)+6,DAY($G19)))=有給管理簿!$E$10,
                                     MONTH(DATE(YEAR($G19),MONTH($G19)+6,DAY($G19)))&gt;=有給管理簿!$F$10))=TRUE,
                       DATE(YEAR($G19),MONTH($G19)+6,DAY($G19)),
                       IF(DATE(有給管理簿!$E$10,MONTH(基本情報!$C$4),DAY(基本情報!$C$4))&gt;DATE(YEAR($G19),MONTH($G19)+6,DAY($G19)),
                           DATE(有給管理簿!$E$10,MONTH(基本情報!$C$4),DAY(基本情報!$C$4)),
                           DATE(YEAR($G19),MONTH($G19)+6,DAY($G19)))))),
       0)</f>
        <v>46082</v>
      </c>
      <c r="K19" s="19">
        <f>IF($J19=0,
       "-",
       IF(基本情報!$C$12="末",
           MONTH($J19),
           IF(DAY($J19)&lt;=基本情報!$C$12,
               MONTH($J19),
               IF(MONTH($J19)+1=13,1,MONTH($J19)+1))))</f>
        <v>3</v>
      </c>
      <c r="L19" s="19">
        <f>HLOOKUP(IF(AND(OR(基本情報!$C$3="法定", AND(基本情報!$C$3="一斉",EDATE($G19,6)=$J19)),$K19&lt;MONTH($J19)),$I19-1,$I19),
     付与日数一覧!$O$3:$W$8,2+$F19,1)
  +IF(基本情報!$C$3="一斉",
    IF(AND(基本情報!$C$7&lt;&gt;"-",基本情報!$C$7&gt;0)=FALSE,
        IF(OR(有給管理簿!$E$10=YEAR(DATE(YEAR($G19),MONTH($G19)+6,DAY($G19))),
               IF(基本情報!$C$12="末",
                   FALSE,
                   有給管理簿!$E$10=IF(DATE(YEAR($G19),MONTH($G19)+6,DAY($G19))&gt;DATE(YEAR(DATE(YEAR($G19),MONTH($G19)+6,DAY($G19))),12,基本情報!$C$12),
                                                        YEAR(DATE(YEAR($G19),MONTH($G19)+6,DAY($G19)))+1,
                                                        YEAR(DATE(YEAR($G19),MONTH($G19)+6,DAY($G19)))))),
            IF(DATE(有給管理簿!$E$10,MONTH(基本情報!$C$4),DAY(基本情報!$C$4))&gt;DATE(YEAR($G19),MONTH($G19)+6,DAY($G19)),
                HLOOKUP(0.5,付与日数一覧!$O$3:$W$8,2+$F19,1),
                0),
            0),
        0),
    0)</f>
        <v>10</v>
      </c>
      <c r="M19" s="19" t="e">
        <f>IF(有給管理簿!$F$10
     &lt;IF(基本情報!$C$12="末",MONTH($Z19),IF(DAY($Z19)&lt;=基本情報!$C$12,MONTH($Z19),IF(MONTH($Z19)+1=13,1,MONTH($Z19)+1))),
       IF(有給管理簿!$E$10-1&lt;有給管理簿!$AH$1,
           0,
           IF(AND(基本情報!$C$3="一斉",基本情報!$C$7="-"),
               IF(OR(AND(YEAR(EDATE($G19,6))=YEAR($J19),$J19=DATE(YEAR(EDATE($G19,6)),MONTH(基本情報!$C$4),DAY(基本情報!$C$4))),
                     AND(基本情報!$C$12&lt;&gt;"末",MONTH(EDATE($G19,6))=12,DAY(EDATE($G19,6))&gt;基本情報!$C$12,有給管理簿!$E$10=YEAR(EDATE($G19,6))+1)),
                   INDEX($AQ$1:$BN19,ROW(),MATCH(有給管理簿!$E$10,$AQ$1:$BN$1,0)+3),
                   INDEX($AQ$1:$BN19,ROW(),MATCH(有給管理簿!$E$10-1,$AQ$1:$BN$1,0)+3)),
               INDEX($AQ$1:$BN19,ROW(),MATCH(有給管理簿!$E$10-1,$AQ$1:$BN$1,0)+3))),
           IF(有給管理簿!$E$10&lt;有給管理簿!$AH$1,
               0,
               INDEX($AQ$1:$BN19,ROW(),MATCH(有給管理簿!$E$10,$AQ$1:$BN$1,0)+3)))</f>
        <v>#N/A</v>
      </c>
      <c r="N19" s="19" t="e">
        <f>IF(有給管理簿!$F$10&lt;IF(基本情報!$C$12="末",MONTH($Z19),IF(DAY($Z19)&lt;=基本情報!$C$12,MONTH($Z19),IF(MONTH($Z19)+1=13,1,MONTH($Z19)+1))),
    IF(有給管理簿!$E$10-1&lt;有給管理簿!$AH$1,
      0,
      INDEX($AQ$1:$BN19,ROW(),MATCH(有給管理簿!$E$10-1,$AQ$1:$BN$1,0)+1)),
    INDEX($AQ$1:$BN19,ROW(),MATCH(有給管理簿!$E$10,$AQ$1:$BN$1,0)+1))</f>
        <v>#N/A</v>
      </c>
      <c r="O19" s="19" t="e">
        <f ca="1">IF(AND($AI19&lt;&gt;"-",$AI19&gt;0,EOMONTH(DATE(有給管理簿!$E$10,有給管理簿!$F$10,1),0)&lt;$AI19),
       IF(EOMONTH(DATE(有給管理簿!$E$10,有給管理簿!$F$10,1),0)&lt;$G19,0,$AJ19),
       IF($G19&gt;EOMONTH(DATE(有給管理簿!$E$10,有給管理簿!$F$10,1),0),
           0,
           IF(AND($AI19&lt;&gt;"-",$AI19&gt;0,
                  OR(AND($AA19&lt;=$AI19,$AI19&lt;=$AB19,$AI19&lt;=EOMONTH(DATE(有給管理簿!$E$10,有給管理簿!$F$10,1),0)),
                    AND($AA19=0,$AM19&gt;=EOMONTH(DATE(有給管理簿!$E$10,有給管理簿!$F$10,1),0)),
                    AND(OR($V19=4,$V19=5),EDATE($G19,6)&gt;DATE(YEAR(EDATE($G19,6)),MONTH(基本情報!$C$4),DAY(基本情報!$C$4)),
                    AND($AE19=1,DATE(YEAR(EDATE($G19,6))+2,MONTH(基本情報!$C$4),DAY(基本情報!$C$4))&gt;DATE(有給管理簿!$E$10,有給管理簿!$F$10,1))),
                    AND(OR($V19=4,$V19=5),$AF19=1,EDATE($G19,6)&lt;DATE(YEAR(EDATE($G19,6)),MONTH(基本情報!$C$4),DAY(基本情報!$C$4)),
                      DATE(YEAR(EDATE($G19,6))+2,MONTH(基本情報!$C$4),DAY(基本情報!$C$4))&gt;DATE(有給管理簿!$E$10,有給管理簿!$F$10,1))))=TRUE,
               $AJ19-$AO19
                 +IF(AND(OR($V19=4,$V19=5),
                          EDATE($G19,6)&lt;=$AI19,
                          $AI19&lt;IF(DATE(YEAR($G19),MONTH($G19)+6,DAY($G19))
                                       &gt;=DATE(YEAR(EDATE($G19,6)),MONTH(基本情報!$C$4),DAY(基本情報!$C$4)),
                                         DATE(YEAR(EDATE($G19,6))+1,MONTH(基本情報!$C$4),DAY(基本情報!$C$4)),
                                         DATE(YEAR(EDATE($G19,6)),MONTH(基本情報!$C$4),DAY(基本情報!$C$4)))),
                     IF(IF(DATE(YEAR($G19),MONTH($G19)+6,DAY($G19))
                            &gt;=DATE(YEAR(EDATE($G19,6)),MONTH(基本情報!$C$4),DAY(基本情報!$C$4)),
                              DATE(YEAR(EDATE($G19,6))+1,MONTH(基本情報!$C$4),DAY(基本情報!$C$4)),
                              DATE(YEAR(EDATE($G19,6)),MONTH(基本情報!$C$4),DAY(基本情報!$C$4)))
                       &lt;=EOMONTH(DATE(有給管理簿!$E$10,有給管理簿!$F$10,1),0),HLOOKUP(1.5,付与日数一覧!$O$3:$W$8,2+$F19,1),0),
                     0)
                     -IF(OR(AND(OR($V19=4,$V19=5),EDATE($G19,6)&lt;DATE(YEAR(EDATE($G19,6)),MONTH(基本情報!$C$4),DAY(基本情報!$C$4)),$AI19&lt;DATE(YEAR(EDATE($G19,6)),MONTH(基本情報!$C$4),DAY(基本情報!$C$4)),
                                  OR(AND(OR($AF19=2,$AF19=3,$AF19=4),DATE(YEAR(EDATE($G19,6)),MONTH(基本情報!$C$4),DAY(基本情報!$C$4))&lt;=DATE(有給管理簿!$E$10,有給管理簿!$F$10,1)),
                                    AND(OR($AE19=2,$AE19=3,$AE19=4),DATE(YEAR(EDATE($G19,6))+1,MONTH(基本情報!$C$4),DAY(基本情報!$C$4))&gt;DATE(有給管理簿!$E$10,有給管理簿!$F$10,1)))),
                             AND(OR($V19=4,$V19=5),EDATE($G19,6)&gt;DATE(YEAR(EDATE($G19,6)),MONTH(基本情報!$C$4),DAY(基本情報!$C$4)),$AI19&lt;DATE(YEAR(EDATE($G19,6))+1,MONTH(基本情報!$C$4),DAY(基本情報!$C$4)),
                               OR(AND($AF19=1,DATE(YEAR(EDATE($G19,6))+1,MONTH(基本情報!$C$4),DAY(基本情報!$C$4))&lt;=DATE(有給管理簿!$E$10,有給管理簿!$F$10,1)),
                                 AND($AE19=1,DATE(YEAR(EDATE($G19,6))+2,MONTH(基本情報!$C$4),DAY(基本情報!$C$4))&gt;DATE(有給管理簿!$E$10,有給管理簿!$F$10,1),有給管理簿!$E$10&lt;&gt;YEAR(EDATE($G19,6))+1)))),
                           HLOOKUP(1.5,付与日数一覧!$O$3:$W$8,2+$F19,1),
                           0),
               IF(OR(AND($J19=0,$H19&gt;0),
                      AND(IF(OR($V19=6,$V19=7),IF($G19&lt;DATE(YEAR($G19),MONTH($J19),DAY($J19)),
                                                                            DATE(YEAR($G19),MONTH($J19),DAY($J19)),
                                                                            DATE(YEAR($G19)+1,MONTH($J19),DAY($J19)))
                                                                              &gt;EOMONTH(DATE(有給管理簿!$E$10,有給管理簿!$F$10,1),0),FALSE)),
                       AND($V19&lt;&gt;3,$V19&lt;&gt;6,$V19&lt;&gt;7,EDATE($G19,6)
                                                                                   &gt;EOMONTH(DATE(有給管理簿!$E$10,IF(AND(基本情報!$C$3="法定",MONTH($J19)&lt;$K19),
                                                                                                                                                     有給管理簿!$F$10-1,有給管理簿!$F$10),1),0)))=TRUE,
                      $H19
                        -IF(ISERROR(MATCH($A19,有給管理簿!$A:$A,0))=TRUE,
                            0,
                            SUMIFS(INDIRECT("有給管理簿!R" &amp; MATCH($A19,有給管理簿!$A:$A,0) &amp; "C35:R" &amp; MATCH($A19,有給管理簿!$A:$A,0) &amp; "C2239",0),
                                有給管理簿!$AI$11:$CHC$11,"&gt;="&amp;$G19,
                                有給管理簿!$AI$11:$CHC$11,"&lt;="&amp;EOMONTH(DATE(有給管理簿!$E$10,有給管理簿!$F$10,1),0))),
                      IF(AND(IF(AND(基本情報!$C$3="一斉",基本情報!$C$7="-",MONTH(EDATE($G19,6))=12,DAY($G19)&gt;基本情報!$C$12,有給管理簿!$E$10&lt;YEAR(EDATE($G19,6))+2),
                                        DATE(有給管理簿!$E$10,MONTH(基本情報!$C$4),DAY(基本情報!$C$4)),
                                        $J19)
                                      &gt;EOMONTH(DATE(有給管理簿!$E$10,IF(AND(基本情報!$C$3="法定",MONTH($J19)&lt;$K19),有給管理簿!$F$10-1,有給管理簿!$F$10),1),0),
                               OR($V19=3,
                                 AND(AND(AND(基本情報!$C$3="一斉",基本情報!$C$7="-")=FALSE,EDATE($G19,6)&lt;$J19,$J19&lt;=EDATE($G19,12))=FALSE,
                                   YEAR($J19)&gt;YEAR(DATE(YEAR($G19),MONTH($G19)+6,DAY($G19)))
                                                         +IF(IF(基本情報!$C$12="末",FALSE,DATE(YEAR(EDATE($G19,6)),MONTH(EDATE($G19,6)),DAY(EDATE($G19,6)))&gt;DATE(YEAR(EDATE($G19,6)),12,基本情報!$C$12)),1,0)
                                                         -IF(AND(OR($V19=6,$V19=7),YEAR($G19)&lt;YEAR(EDATE($G19,6))),1,0))),
                               AND(OR(基本情報!$C$3="法定", AND(基本情報!$C$3="一斉",EDATE($G19,6)=$J19)),$K19&lt;MONTH($J19))=FALSE),
                          IF(ISERROR(MATCH(有給管理簿!$E$10-1,$AQ$1:$BN$1,0))=TRUE,
                              0,
                              INDEX($AQ$1:$BN19,ROW(),MATCH(有給管理簿!$E$10-1,$AQ$1:$BN$1,0))
                                -IF(AND(基本情報!$C$3="一斉",基本情報!$C$7="-",$J19&lt;DATE(YEAR($J19),MONTH(基本情報!$C$4),DAY(基本情報!$C$4)),AND($AF19&lt;&gt;2,$AF19&lt;&gt;3,$AF19&lt;&gt;4)),
                                    HLOOKUP($I19,付与日数一覧!$O$3:$W$8,2+$F19,1),
                                    0)
                                +IF(AND($Y19&lt;&gt;"-",$Y19&lt;&gt;5,MONTH(基本情報!$C$4)&gt;MONTH(EDATE($G19,6)))=TRUE,
                                    0,
                                    INDEX($AQ$1:$BN19,ROW(),MATCH(有給管理簿!$E$10-1,$AQ$1:$BN$1,0)+1))
                                -$S19),
                          IF(AND(OR($AF19=2,$AE19=2),IF(EDATE($G19,6)&lt;DATE(YEAR(EDATE($G19,6)),MONTH(基本情報!$C$4),DAY(基本情報!$C$4)),
                                                      EOMONTH(DATE(YEAR(EDATE($G19,6)),MONTH(基本情報!$C$4),DAY(基本情報!$C$4)),-1),
                                                      EOMONTH(DATE(YEAR(EDATE($G19,6))+1,MONTH(基本情報!$C$4),DAY(基本情報!$C$4)),-1))
                                                        &gt;DATE(有給管理簿!$E$10,有給管理簿!$F$10,1)),0,INDEX($AQ$1:$BN19,ROW(),MATCH(有給管理簿!$E$10,$AQ$1:$BN$1,0)))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&lt;DATE(YEAR($J19),MONTH(基本情報!$C$4),DAY(基本情報!$C$4)),
                                  AND($AF19&lt;&gt;2,$AF19&lt;&gt;3,$AF19&lt;&gt;4,$AE19&lt;&gt;2,$AE19&lt;&gt;3,$AE19&lt;&gt;4)),
                                HLOOKUP($I19,付与日数一覧!$O$3:$W$8,2+$F19,1),
                                0)
                            +IF(AND($Y19&lt;&gt;"-",$Y19&lt;&gt;5,
                                     EDATE($G19,6)&lt;EOMONTH(DATE(有給管理簿!$E$10,有給管理簿!$F$10,1),0),
                                     AND(基本情報!$C$3="一斉",基本情報!$C$7="-",
                                       DATE(YEAR($G19),MONTH($G19)+6,DAY($G19))
                                         =DATE(YEAR(EDATE($G19,6)),MONTH(基本情報!$C$4),DAY(基本情報!$C$4))))=TRUE,
                                0,
                                INDEX($AQ$1:$BN19,ROW(),MATCH(有給管理簿!$E$10,$AQ$1:$BN$1,0)+1))
                            -$S19)))))</f>
        <v>#N/A</v>
      </c>
      <c r="P19" s="57" t="e">
        <f>IF($AF19 = 4,
       0,
       IF($AF19 = 3,
           DATE(YEAR($G19),MONTH($G19)+6,DAY($G19)),
           IF($AF19 = 2,
               DATE(YEAR(DATE(YEAR($G19)+IF(IF(基本情報!$C$12="末",FALSE,DATE(YEAR(EDATE($G19,6)),MONTH(EDATE($G19,6)),DAY(EDATE($G19,6)))&gt;DATE(YEAR(EDATE($G19,6)),12,基本情報!$C$12)),1,0),
                 MONTH($G19)+6,DAY($G19))),MONTH(基本情報!$C$4),DAY(基本情報!$C$4)),
               IF($AF19 = 1,
                   0,
                   $J19))))</f>
        <v>#N/A</v>
      </c>
      <c r="Q19" s="50" t="e">
        <f>IF($P19=0,
       "-",
       IF(基本情報!$C$12="末",
           MONTH($P19),
           IF(DAY($P19)&lt;=基本情報!$C$12,
               MONTH($P19),
               IF(MONTH($P19)+1=13,1,MONTH($P19)+1))))</f>
        <v>#N/A</v>
      </c>
      <c r="R19" s="50" t="e">
        <f>INDEX($AQ$1:$BN19,ROW(),MATCH(有給管理簿!$E$10,$AQ$1:$BN$1,0))</f>
        <v>#N/A</v>
      </c>
      <c r="S19" s="19" t="e">
        <f ca="1">IF(ISERROR(MATCH($A19,有給管理簿!$A:$A,0))=TRUE,
       0,
       SUMIFS(INDIRECT("有給管理簿!R" &amp; MATCH($A19,有給管理簿!$A:$A,0) &amp; "C35:R" &amp; MATCH($A19,有給管理簿!$A:$A,0) &amp; "C2239",0),
           有給管理簿!$AI$11:$CHC$11,"&gt;="&amp;IF(AND($AA19=0,EOMONTH(DATE(有給管理簿!$E$10,有給管理簿!$F$10,1),0)&gt;$J19),$J19,$AA19),
           有給管理簿!$AI$11:$CHC$11,"&lt;="&amp;EOMONTH(DATE(有給管理簿!$E$10,有給管理簿!$F$10,1),0))
         -IF(AND(基本情報!$C$3="一斉",基本情報!$C$7="-",$AA19&lt;=$AI19,
                 EDATE($G19,6)&gt;DATE(YEAR(EDATE($G19,6)),MONTH(基本情報!$C$4),DAY(基本情報!$C$4)),
                 IF($J19&gt;$AB19,YEAR($J19)-1,YEAR($J19))=YEAR(EDATE($G19,6))+1,
                 EOMONTH(DATE(有給管理簿!$E$10,有給管理簿!$F$10,1),0)&gt;IF($J19&gt;$AB19,DATE(YEAR($J19)-1,MONTH($J19),DAY($J19)),$J19)),
               SUMIFS(INDIRECT("有給管理簿!R" &amp; MATCH($A19,有給管理簿!$A:$A,0) &amp; "C35:R" &amp; MATCH($A19,有給管理簿!$A:$A,0) &amp; "C2239",0),
                   有給管理簿!$AI$11:$CHC$11,"&gt;="&amp;EDATE($G19,6),
                   有給管理簿!$AI$11:$CHC$11,"&lt;="&amp;IF($J19&gt;$AB19,DATE(YEAR($J19)-1,MONTH($J19),DAY($J19)),$J19)-1),
               0))</f>
        <v>#N/A</v>
      </c>
      <c r="T19" s="19">
        <f ca="1">IF(ISERROR(MATCH($A19,有給管理簿!$A:$A,0))=TRUE,
       0,
       SUMIFS(INDIRECT("有給管理簿!R" &amp; MATCH($A19,有給管理簿!$A:$A,0) &amp; "C35:R" &amp; MATCH($A19,有給管理簿!$A:$A,0) &amp; "C2239",0),
           有給管理簿!$AI$11:$CHC$11,"&gt;="&amp;IF(AND($AA19=0,EOMONTH(DATE(有給管理簿!$E$10,有給管理簿!$F$10,1),0)&gt;$J19),$J19,$AA19),
           有給管理簿!$AI$11:$CHC$11,"&lt;="&amp;EOMONTH(DATE(有給管理簿!$E$10,有給管理簿!$F$10,1),0)))</f>
        <v>0</v>
      </c>
      <c r="U19" s="19" t="e">
        <f ca="1">IF(HLOOKUP($I19,付与日数一覧!$O$3:$W$8,2+$F19,1)&lt;IF(基本情報!$C$10=TRUE,
                                                                                        IF($L19&lt;$S19,0,$L19-$S19),
                                                                                        IF(SUM($L19,$N19)&lt;$S19,0,SUM($L19,$N19)-$S19)),
    HLOOKUP($I19,付与日数一覧!$O$3:$W$8,2+$F19,1),
    IF(基本情報!$C$10=TRUE,
      IF($L19&lt;$S19,0,$L19-$S19),
      IF(SUM($L19,$N19)&lt;$S19,0,SUM($L19,$N19)-$S19)))</f>
        <v>#N/A</v>
      </c>
      <c r="V19" s="50">
        <f>IF($F19&gt;0,
       1,
       IF(基本情報!$C$3="法定",
           IF($H19&gt;=10,3,IF(AND(0&lt;$H19,$H19&lt;10)=TRUE,2,1)),
           IF(AND(基本情報!$C$7&lt;&gt;"-",基本情報!$C$7&gt;0)=FALSE,
               IF($H19&gt;0,5,4),
               IF($H19&gt;0,7,6))))</f>
        <v>1</v>
      </c>
      <c r="W19" s="57" t="e">
        <f>IF($AF19 = 4,
       0,
       IF($AF19 = 3,
           IF(EOMONTH(EDATE($G19,6),-1)&gt;DATE(有給管理簿!$E$10,有給管理簿!$F$10,DAY($G19)),
               0,
               EDATE($G19,6)),
           IF($AF19 = 2,
               IF(EOMONTH(DATE(YEAR(EDATE($G19,6)),MONTH(基本情報!$C$4),DAY(基本情報!$C$4)),-1)&gt;DATE(有給管理簿!$E$10,有給管理簿!$F$10,DAY(基本情報!$C$4)),
                   0,
                   DATE(YEAR(EDATE($G19,6))+IF(IF(基本情報!$C$12="末",FALSE,DATE(YEAR(EDATE($G19,6)),MONTH(EDATE($G19,6)),DAY(EDATE($G19,6)))&gt;DATE(YEAR(EDATE($G19,6)),12,基本情報!$C$12)),1,0),
                     MONTH(基本情報!$C$4),DAY(基本情報!$C$4))),
               IF($AF19 = 1,
                   IF(AND($V19&lt;&gt;4,$V19&lt;&gt;5),
                       IF($J19=0,0,IF(EDATE($J19,-12)&lt;=$G19,
                                                 0,
                                                 IF($J19-1&lt;DATE(有給管理簿!$E$10,有給管理簿!$F$10,DAY($J19)),
                                                     0,
                                                     EDATE($J19,-12)))),
                       IF($AE19 = 4,
                           0,
                           IF($AE19 = 3,
                               IF(EOMONTH(EDATE(EDATE($G19,6),12)-1,0)&lt;DATE(有給管理簿!$E$10,有給管理簿!$F$10,DAY($G19)),
                                   0,
                                   EDATE($G19,6)),
                               IF($AE19 = 2,
                                   IF(EOMONTH(EDATE(DATE(YEAR(EDATE($G19,6)),MONTH(基本情報!$C$4),DAY(基本情報!$C$4)),12)-1,0)&gt;DATE(有給管理簿!$E$10,有給管理簿!$F$10,DAY(基本情報!$C$4)),
                                       0,
                                       DATE(YEAR(EDATE($G19,6)),MONTH(基本情報!$C$4),DAY(基本情報!$C$4))),
                                   IF($AE19 = 1,
                                       0,
                                       IF($J19=0,0,IF(EDATE($J19,-12)&lt;=EDATE($G19,6),IF($J19=EDATE($G19,6),0,EDATE($G19,6)),EDATE($J19,-12)))))))),
                   IF($AE19 = 4,
                       IF($J19&gt;DATE(有給管理簿!$E$10,有給管理簿!$F$10,DAY(基本情報!$C$4)),
                           0,
                           $J19),
                       IF($AE19 = 3,
                           IF(EOMONTH(DATE(YEAR($G19)+1,MONTH($G19)+6,DAY($G19)-1),0)&lt;DATE(有給管理簿!$E$10,有給管理簿!$F$10,DAY($G19)),
                               IF($J19&gt;DATE(有給管理簿!$E$10,有給管理簿!$F$10,1),
                                   0,
                                   $J19),
                               EDATE($G19,6)),
                           IF($AE19 = 2,
                               IF($J19-1&lt;DATE(有給管理簿!$E$10,有給管理簿!$F$10,DAY(基本情報!$C$4)),
                                   $J19,
                                   IF($J19=0,0,EDATE($J19,-12))),
                               IF($AE19 = 1,
                                   IF(EOMONTH($J19,-1)&gt;DATE(有給管理簿!$E$10,有給管理簿!$F$10,DAY($J19)),
                                       0,
                                       IF($J19&gt;IF(基本情報!$C$12="末",EOMONTH(DATE(有給管理簿!$E$10,有給管理簿!$F$10,1),0),DATE(有給管理簿!$E$10,有給管理簿!$F$10,基本情報!$C$12)),0,$J19)),
                                   IF(AND(OR($V19=4,$V19=5),
                                         AND(MONTH(EDATE($G19,6))=MONTH(基本情報!$C$4),DAY($G19)=DAY(基本情報!$C$4))=FALSE)=TRUE,
                                       IF(IF(DATE(YEAR(EDATE($G19,6)),MONTH(基本情報!$C$4),DAY(基本情報!$C$4))
                                             &gt;EDATE($G19,6),
                                               DATE(YEAR(EDATE($G19,6))+1,MONTH(基本情報!$C$4),DAY(基本情報!$C$4))-1,
                                               DATE(YEAR(EDATE($G19,6))+2,MONTH(基本情報!$C$4),DAY(基本情報!$C$4))-1)
                                         &gt;DATE(有給管理簿!$E$10,有給管理簿!$F$10,DAY(基本情報!$C$4)),
                                           IF(YEAR(EDATE($G19,6))&lt;=有給管理簿!$E$10,EDATE($G19,6),0),
                                           IF($J19&gt;DATE(有給管理簿!$E$10,有給管理簿!$F$10,DAY($J19)),
                                               IF(DATE(YEAR($J19)-1,MONTH($J19),DAY($J19))&lt;$G19,
                                                   0,
                                                   DATE(YEAR($J19)-1,MONTH($J19),DAY($J19))),
                                               $J19)),
                                       IF($J19&gt;DATE(有給管理簿!$E$10,IF(AND(基本情報!$C$3="法定",OR(MONTH($J19)&lt;$K19,AND(MONTH($J19)=12,$K19=1))),
                                                                                                     有給管理簿!$F$10-1,有給管理簿!$F$10),DAY($J19)),
                                          IF(DATE(YEAR($J19)-1,MONTH($J19),DAY($J19))&lt;$G19,
                                               0,
                                               IF(AND($V19&lt;&gt;3,$V19&lt;&gt;6,$V19&lt;&gt;7,DATE(YEAR($J19)-1,MONTH($J19),DAY($J19))&lt;EDATE($G19,6)),
                                                   EDATE($G19,6),
                                                   DATE(YEAR($J19)-1,MONTH($J19),DAY($J19)))),
                                           $J19))))))))))</f>
        <v>#N/A</v>
      </c>
      <c r="X19" s="57" t="e">
        <f>IF($AF19 = 4,
       0,
       IF($AF19 = 3,
           IF(EOMONTH(EDATE($G19,6),-1)&gt;DATE(有給管理簿!$E$10,有給管理簿!$F$10,DAY($G19)),
               0,
               EDATE(EDATE($G19,6),12)-1),
           IF($AF19 = 2,
               IF(EOMONTH(DATE(YEAR(EDATE($G19,6)),MONTH(基本情報!$C$4),DAY(基本情報!$C$4)),-1)&gt;DATE(有給管理簿!$E$10,有給管理簿!$F$10,DAY(基本情報!$C$4)),
                   0,
                   EDATE(DATE(YEAR(EDATE($G19,6))+IF(IF(基本情報!$C$12="末",FALSE,DATE(YEAR(EDATE($G19,6)),MONTH(EDATE($G19,6)),DAY(EDATE($G19,6)))&gt;DATE(YEAR(EDATE($G19,6)),12,基本情報!$C$12)),1,0),
                     MONTH(基本情報!$C$4),DAY(基本情報!$C$4)),12)-1),
               IF($AF19 = 1,
                   IF(AND($V19&lt;&gt;4,$V19&lt;&gt;5),
                       IF($J19=0,0,IF(EDATE($J19,-12)&lt;=$G19,
                                                 0,
                                                 IF($J19-1&lt;DATE(有給管理簿!$E$10,有給管理簿!$F$10,DAY($J19)),
                                                     0,
                                                     $J19-1))),
                       IF($AE19 = 4,
                           0,
                           IF($AE19 = 3,
                               IF(EOMONTH(EDATE(EDATE($G19,6),12)-1,0)&lt;DATE(有給管理簿!$E$10,有給管理簿!$F$10,DAY($G19)),
                                   0,
                                   EDATE(EDATE($G19,6),12)-1),
                               IF($AE19 = 2,
                                   IF(EOMONTH(EDATE(DATE(YEAR(EDATE($G19,6)),MONTH(基本情報!$C$4),DAY(基本情報!$C$4)),12)-1,0)&gt;DATE(有給管理簿!$E$10,有給管理簿!$F$10,DAY(基本情報!$C$4)),
                                       0,
                                       EDATE(DATE(YEAR(EDATE($G19,6)),MONTH(基本情報!$C$4),DAY(基本情報!$C$4)),12)-1),
                                   IF($AE19 = 1,
                                       0,
                                       IF($J19-1&lt;=EDATE($G19,18)-1,IF(EDATE($J19,12)-1=EDATE($G19,18)-1,0,EDATE($G19,18)-1),$J19-1)))))),
                   IF($AE19 = 4,
                       IF($J19&gt;DATE(有給管理簿!$E$10,有給管理簿!$F$10,1),
                           0,
                           EDATE($J19,12)-1),
                       IF($AE19 = 3,
                           IF(EOMONTH(DATE(YEAR($G19)+1,MONTH($G19)+6,DAY($G19)-1),0)&lt;DATE(有給管理簿!$E$10,有給管理簿!$F$10,DAY($G19)),
                               IF($J19&gt;DATE(有給管理簿!$E$10,有給管理簿!$F$10,1),
                                   0,
                                   EDATE($J19,12)-1),
                               EDATE(EDATE($G19,6),12)-1),
                           IF($AE19 = 2,
                               IF($J19-1&lt;DATE(有給管理簿!$E$10,有給管理簿!$F$10,DAY(基本情報!$C$4)),
                                   EDATE($J19,12)-1,
                                   $J19-1),
                               IF($AE19 = 1,
                                   IF(EOMONTH($J19,-1)&gt;DATE(有給管理簿!$E$10,有給管理簿!$F$10,DAY($J19)),
                                       0,
                                       IF(EDATE($J19,12)-1&gt;IF(基本情報!$C$12="末",EOMONTH(DATE(有給管理簿!$E$10,有給管理簿!$F$10,1),12)-1,EDATE(DATE(有給管理簿!$E$10,有給管理簿!$F$10,基本情報!$C$12),12)-1),0,EDATE($J19,12)-1)),
                                   IF($W19=0,
                                       0,
                                       IF(AND(OR($V19=4,$V19=5),
                                              IF(ISERROR(MATCH(有給管理簿!$E$10+1,$BQ$1:$CM$1,0)),0,INDEX($BQ$1:$CM19,ROW(),MATCH(有給管理簿!$E$10+1,$BQ$1:$CM$1,0)))=0,
                                              AND(MONTH(EDATE($G19,6))=MONTH(基本情報!$C$4),DAY($G19)=DAY(基本情報!$C$4))=FALSE)=TRUE,
                                           IF(DATE(YEAR(EDATE($G19,6)),MONTH(基本情報!$C$4),DAY(基本情報!$C$4))
                                               &gt;EDATE($G19,6),
                                               IF($W19&lt;DATE(YEAR(EDATE($G19,6))+1,MONTH(基本情報!$C$4),DAY(基本情報!$C$4))-1,
                                                   DATE(YEAR(EDATE($G19,6))+1,MONTH(基本情報!$C$4),DAY(基本情報!$C$4))-1,
                                                   DATE(YEAR($W19),MONTH($W19)+12,DAY($W19))-1),
                                               IF($W19&lt;DATE(YEAR(EDATE($G19,6))+2,MONTH(基本情報!$C$4),DAY(基本情報!$C$4))-1,
                                                   DATE(YEAR(EDATE($G19,6))+2,MONTH(基本情報!$C$4),DAY(基本情報!$C$4))-1,
                                                   DATE(YEAR($W19),MONTH($W19)+12,DAY($W19))-1)),
                                           DATE(YEAR($W19),MONTH($W19)+12,DAY($W19))-1))))))))))</f>
        <v>#N/A</v>
      </c>
      <c r="Y19" s="58" t="e">
        <f>IF(OR($L19&lt;10,
           $W19=0,
           AND($I19&lt;=0.5,有給管理簿!$F$10&lt;$K19),
           $G19&gt;DATE(有給管理簿!$E$10,有給管理簿!$F$10,1),
           AND($W19=DATE(YEAR($G19),MONTH($G19)+6,DAY($G19)),$W19&gt;EOMONTH(DATE(有給管理簿!$E$10,有給管理簿!$F$10,1),0)),
           OR(AND($F19=3,$I19&lt;5.5),AND($F19=4,$I19&lt;3.5))),
    "-",
    IF(DATEDIF($W19,$X19+1,"m")&gt;12,
        IF(DATEDIF($W19,$X19+1,"m")/12*5-INT(DATEDIF($W19,$X19+1,"m")/12*5)&gt;0.5,
          INT(DATEDIF($W19,$X19+1,"m")/12*5)+1,
          INT(DATEDIF($W19,$X19+1,"m")/12*5)+0.5),
        5))</f>
        <v>#N/A</v>
      </c>
      <c r="Z19" s="57">
        <f>$J19</f>
        <v>46082</v>
      </c>
      <c r="AA19" s="57" t="e">
        <f>IF($AF19 = 4,
       0,
       IF($AF19 = 3,
           IF(EOMONTH(EDATE($G19,6),-1)&gt;DATE(有給管理簿!$E$10,有給管理簿!$F$10,DAY($G19)),
               0,
               EDATE($G19,6)),
           IF($AF19 = 2,
               IF(EOMONTH(DATE(YEAR(EDATE($G19,6)),MONTH(基本情報!$C$4),DAY(基本情報!$C$4)),-1)&gt;DATE(有給管理簿!$E$10,有給管理簿!$F$10,DAY(基本情報!$C$4)),
                   0,
                   DATE(YEAR(EDATE($G19,6))+IF(IF(基本情報!$C$12="末",FALSE,DATE(YEAR(EDATE($G19,6)),MONTH(EDATE($G19,6)),DAY(EDATE($G19,6)))&gt;DATE(YEAR(EDATE($G19,6)),12,基本情報!$C$12)),1,0),
                     MONTH(基本情報!$C$4),DAY(基本情報!$C$4))),
               IF($AF19 = 1,
                   IF(AND($V19&lt;&gt;4,$V19&lt;&gt;5),
                       IF($J19=0,0,IF(EDATE($J19,-12)&lt;=$G19,
                                                 0,
                                                 IF($J19-1&lt;DATE(有給管理簿!$E$10,有給管理簿!$F$10,DAY($J19)),
                                                     $J19,
                                                     EDATE($J19,-12)))),
                       IF($AE19 = 4,
                           0,
                           IF($AE19 = 3,
                               IF(EOMONTH(EDATE(EDATE($G19,6),12)-1,0)&lt;DATE(有給管理簿!$E$10,有給管理簿!$F$10,DAY($G19)),
                                   0,
                                   EDATE($G19,6)),
                               IF($AE19 = 2,
                                   IF(EOMONTH(EDATE(DATE(YEAR(EDATE($G19,6)),MONTH(基本情報!$C$4),DAY(基本情報!$C$4)),12)-1,0)&gt;DATE(有給管理簿!$E$10,有給管理簿!$F$10,DAY(基本情報!$C$4)),
                                       0,
                                       DATE(YEAR(EDATE($G19,6)),MONTH(基本情報!$C$4),DAY(基本情報!$C$4))),
                                   IF($AE19 = 1,
                                       0,
                                       IF($J19=0,0,IF(EDATE($J19,-12)&lt;=EDATE($G19,6),IF($J19=EDATE($G19,6),0,EDATE($G19,6)),EDATE($J19,-12)))))))),
                   IF($AE19 = 4,
                       IF($J19&gt;DATE(有給管理簿!$E$10,有給管理簿!$F$10,DAY(基本情報!$C$4)),
                           0,
                           $J19),
                       IF($AE19 = 3,
                           IF(EOMONTH(DATE(YEAR($G19)+1,MONTH($G19)+6,DAY($G19)-1),0)&lt;DATE(有給管理簿!$E$10,有給管理簿!$F$10,DAY($G19)),
                               IF($J19&gt;DATE(有給管理簿!$E$10,有給管理簿!$F$10,1),
                                   0,
                                   $J19),
                               EDATE($G19,6)),
                           IF($AE19 = 2,
                               IF($J19-1&lt;DATE(有給管理簿!$E$10,有給管理簿!$F$10,DAY(基本情報!$C$4)),
                                   $J19,
                                   IF($J19=0,0,EDATE($J19,-12))),
                               IF($AE19 = 1,
                                   IF(EOMONTH($J19,-1)&gt;DATE(有給管理簿!$E$10,有給管理簿!$F$10,DAY($J19)),
                                       EDATE($J19,-12),
                                       IF($J19&gt;IF(基本情報!$C$12="末",EOMONTH(DATE(有給管理簿!$E$10,有給管理簿!$F$10,1),0),DATE(有給管理簿!$E$10,有給管理簿!$F$10,基本情報!$C$12)),0,$J19)),
                                   IF($W19=0,
                                       0,
                                       IF(AND($H19&gt;0,
                                              $W19=$G19,
                                              $W19&lt;=EOMONTH(DATE(有給管理簿!$E$10,有給管理簿!$F$10,1),0))=TRUE,
                                           $G19,
                                           IF(AND($J19=0,$H19&gt;0),
                                               $G19,
                                               IF(AND(基本情報!$C$3="法定",
                                                      IF(ISNUMBER($K19),EOMONTH(DATE(有給管理簿!$E$10,有給管理簿!$F$10,1),0)&lt;DATE(YEAR($J19),$K19,1),FALSE),
                                                      IF(ISNUMBER($K19),IF(MONTH($W19)&lt;$K19,TRUE,FALSE),FALSE),
                                                     YEAR($J19)=YEAR($W19)),
                                                   DATE(YEAR($W19)-1,MONTH($W19),DAY($W19)),
                                                   IF($W19&gt;EOMONTH(DATE(有給管理簿!$E$10,有給管理簿!$F$10,1),0),0,$W19)))))))))))))</f>
        <v>#N/A</v>
      </c>
      <c r="AB19" s="57" t="e">
        <f>0+(IF($AF19 = 4,
       0,
       IF($AF19 = 3,
           IF(EOMONTH(EDATE($G19,6),-1)&gt;DATE(有給管理簿!$E$10,有給管理簿!$F$10,DAY($G19)),
               0,
               EDATE(EDATE($G19,6),12)-1),
           IF($AF19 = 2,
               IF(EOMONTH(DATE(YEAR(EDATE($G19,6)),MONTH(基本情報!$C$4),DAY(基本情報!$C$4)),-1)&gt;DATE(有給管理簿!$E$10,有給管理簿!$F$10,DAY(基本情報!$C$4)),
                   0,
                   EDATE(DATE(YEAR(EDATE($G19,6))+IF(IF(基本情報!$C$12="末",FALSE,DATE(YEAR(EDATE($G19,6)),MONTH(EDATE($G19,6)),DAY(EDATE($G19,6)))&gt;DATE(YEAR(EDATE($G19,6)),12,基本情報!$C$12)),1,0),
                     MONTH(基本情報!$C$4),DAY(基本情報!$C$4)),12)-1),
               IF($AF19 = 1,
                   IF(AND($V19&lt;&gt;4,$V19&lt;&gt;5),
                       IF($J19=0,0,IF(EDATE($J19,-12)&lt;=$G19,
                                                 0,
                                                 IF($J19-1&lt;DATE(有給管理簿!$E$10,有給管理簿!$F$10,DAY($J19)),
                                                     EDATE($J19,12)-1,
                                                     $J19-1))),
                       IF($AE19 = 4,
                           0,
                           IF($AE19 = 3,
                               IF(EOMONTH(EDATE(EDATE($G19,6),12)-1,0)&lt;DATE(有給管理簿!$E$10,有給管理簿!$F$10,DAY($G19)),
                                   0,
                                   EDATE(EDATE($G19,6),12)-1),
                               IF($AE19 = 2,
                                   IF(EOMONTH(EDATE(DATE(YEAR(EDATE($G19,6)),MONTH(基本情報!$C$4),DAY(基本情報!$C$4)),12)-1,0)&gt;DATE(有給管理簿!$E$10,有給管理簿!$F$10,DAY(基本情報!$C$4)),
                                       0,
                                       EDATE(DATE(YEAR(EDATE($G19,6)),MONTH(基本情報!$C$4),DAY(基本情報!$C$4)),12)-1),
                                   IF($AE19 = 1,
                                       0,
                                       IF($J19-1&lt;=EDATE($G19,18)-1,IF(EDATE($J19,12)-1=EDATE($G19,18)-1,0,EDATE($G19,18)-1),$J19-1)))))),
                   IF($AE19 = 4,
                       IF($J19&gt;DATE(有給管理簿!$E$10,有給管理簿!$F$10,DAY(基本情報!$C$4)),
                           0,
                           EDATE($J19,12)-1),
                       IF($AE19 = 3,
                           IF(EOMONTH(DATE(YEAR($G19)+1,MONTH($G19)+6,DAY($G19)-1),0)&lt;DATE(有給管理簿!$E$10,有給管理簿!$F$10,DAY($G19)),
                               IF($J19&gt;DATE(有給管理簿!$E$10,有給管理簿!$F$10,1),
                                   0,
                                   EDATE($J19,12)-1),
                               EDATE(EDATE($G19,6),12)-1),
                           IF($AE19 = 2,
                               IF($J19-1&lt;DATE(有給管理簿!$E$10,有給管理簿!$F$10,DAY(基本情報!$C$4)),
                                   EDATE($J19,12)-1,
                                   $J19-1),
                               IF($AE19 = 1,
                                   IF(EOMONTH($J19,-1)&gt;DATE(有給管理簿!$E$10,有給管理簿!$F$10,DAY($J19)),
                                       $J19-1,
                                       IF(EDATE($J19,12)-1&gt;IF(基本情報!$C$12="末",EOMONTH(DATE(有給管理簿!$E$10,有給管理簿!$F$10,1),12)-1,EDATE(DATE(有給管理簿!$E$10,有給管理簿!$F$10,基本情報!$C$12),12)-1),0,EDATE($J19,12)-1)),
                                   IF($X19=0,
                                       0,
                                       IF(AND($J19=0,$H19&gt;0),
                                           EOMONTH(DATE(有給管理簿!$E$10,有給管理簿!$F$10,1),0),
                                           IF(AND(基本情報!$C$3="法定",
                                                  IF(ISNUMBER($K19),EOMONTH(DATE(有給管理簿!$E$10,有給管理簿!$F$10,1),0)&lt;DATE(YEAR($J19),$K19,1),FALSE),
                                                  IF(ISNUMBER($K19),MONTH($W19)&lt;$K19,FALSE),
                                                  YEAR($J19)=YEAR($W19)),
                                               DATE(YEAR($X19)-1,MONTH($X19),DAY($X19)),
                                               IF($W19&gt;EOMONTH(DATE(有給管理簿!$E$10,有給管理簿!$F$10,1),0),0,$X19)))))))))))))</f>
        <v>#N/A</v>
      </c>
      <c r="AC19" s="50" t="e">
        <f ca="1">IF($Y19="-",
       "-",
       IF($Y19&lt;=IF(AND($AI19&lt;&gt;"-",$AI19&gt;0),
                              IF(AND($W19&lt;=$AI19,$AI19&lt;=$X19),
                                  SUMIFS(INDIRECT("有給管理簿!R"&amp;MATCH($A19,有給管理簿!$A:$A,0)&amp;"C35:R"&amp;MATCH($A19,有給管理簿!$A:$A,0)&amp;"C2239",0),
                                      有給管理簿!$AI$11:$CHC$11,"&gt;="&amp;$AL19,
                                      有給管理簿!$AI$11:$CHC$11,"&lt;="&amp;EOMONTH(DATE(有給管理簿!$E$10,有給管理簿!$F$10,1),0)),
                                  SUMIFS(INDIRECT("有給管理簿!R"&amp;MATCH($A19,有給管理簿!$A:$A,0)&amp;"C35:R"&amp;MATCH($A19,有給管理簿!$A:$A,0)&amp;"C2239",0),
                                      有給管理簿!$AI$11:$CHC$11,"&gt;="&amp;$AA19,
                                      有給管理簿!$AI$11:$CHC$11,"&lt;="&amp;EOMONTH(DATE(有給管理簿!$E$10,有給管理簿!$F$10,1),0))),
                              SUMIFS(INDIRECT("有給管理簿!R"&amp;MATCH($A19,有給管理簿!$A:$A,0)&amp;"C35:R"&amp;MATCH($A19,有給管理簿!$A:$A,0)&amp;"C2239",0),
                                  有給管理簿!$AI$11:$CHC$11,"&gt;="&amp;$AA19,
                                  有給管理簿!$AI$11:$CHC$11,"&lt;="&amp;EOMONTH(DATE(有給管理簿!$E$10,有給管理簿!$F$10,1),0))),
           "OK",
           $Y19 - IF(AND($AI19&lt;&gt;"-",$AI19&gt;0),
                           IF(AND($W19&lt;=$AI19,$AI19&lt;=$X19),
                               SUMIFS(INDIRECT("有給管理簿!R"&amp;MATCH($A19,有給管理簿!$A:$A,0)&amp;"C35:R"&amp;MATCH($A19,有給管理簿!$A:$A,0)&amp;"C2239",0),
                                   有給管理簿!$AI$11:$CHC$11,"&gt;="&amp;$AL19,
                                   有給管理簿!$AI$11:$CHC$11,"&lt;="&amp;EOMONTH(DATE(有給管理簿!$E$10,有給管理簿!$F$10,1),0)),
                               SUMIFS(INDIRECT("有給管理簿!R"&amp;MATCH($A19,有給管理簿!$A:$A,0)&amp;"C35:R"&amp;MATCH($A19,有給管理簿!$A:$A,0)&amp;"C2239",0),
                                   有給管理簿!$AI$11:$CHC$11,"&gt;="&amp;$AA19,
                                   有給管理簿!$AI$11:$CHC$11,"&lt;="&amp;EOMONTH(DATE(有給管理簿!$E$10,有給管理簿!$F$10,1),0))),
                           SUMIFS(INDIRECT("有給管理簿!R"&amp;MATCH($A19,有給管理簿!$A:$A,0)&amp;"C35:R"&amp;MATCH($A19,有給管理簿!$A:$A,0)&amp;"C2239",0),
                               有給管理簿!$AI$11:$CHC$11,"&gt;="&amp;$AA19,
                               有給管理簿!$AI$11:$CHC$11,"&lt;="&amp;EOMONTH(DATE(有給管理簿!$E$10,有給管理簿!$F$10,1),0)))))</f>
        <v>#N/A</v>
      </c>
      <c r="AE19" s="19">
        <f>IF(ISERROR(INDEX($BQ19:$CN19,1,MATCH(有給管理簿!$E$10-1,社員情報!$BQ$1:$CN$1,0))),"",INDEX($BQ19:$CN19,1,MATCH(有給管理簿!$E$10-1,$BQ$1:$CN$1,0)))</f>
        <v>0</v>
      </c>
      <c r="AF19" s="19" t="e">
        <f>INDEX($BQ19:$CN19,1,MATCH(有給管理簿!$E$10,$BQ$1:$CN$1,0))</f>
        <v>#N/A</v>
      </c>
      <c r="AI19" s="30" t="s">
        <v>201</v>
      </c>
      <c r="AJ19" s="19" t="s">
        <v>201</v>
      </c>
      <c r="AK19" s="19" t="s">
        <v>201</v>
      </c>
      <c r="AL19" s="30">
        <f>IF($AI19="-",
       0,
       IF(AND($V19&lt;&gt;3,$AI19&lt;EDATE($G19,6))=TRUE,
           IF(AND(基本情報!$C$3="一斉",基本情報!$C$7="-"),
               $AI19,
               IF(OR($V19=6,$V19=7),
                       IF(AND(DATE(YEAR($G19),MONTH(基本情報!$C$4),DAY(基本情報!$C$4))&lt;=$G19,
                             $G19&lt;DATE(YEAR($G19),MONTH(基本情報!$C$7),DAY(基本情報!$C$7))),
                           DATE(YEAR($G19),MONTH(基本情報!$C$7),DAY(基本情報!$C$7)),
                           DATE(YEAR($G19),MONTH(基本情報!$C$4),DAY(基本情報!$C$4))),
                   EDATE($G19,6))),
           $AI19))</f>
        <v>0</v>
      </c>
      <c r="AM19" s="30">
        <f>IF($AI19="-",
    0,
    IF(AND(基本情報!$C$3="一斉",基本情報!$C$7="-",$AI19&lt;EDATE($G19,6)),
        EDATE($G19,6),
        IF(OR($V19=4,$V19=5)=TRUE,
            IF(DATE(YEAR(EDATE($G19,6)),MONTH(基本情報!$C$4),DAY(基本情報!$C$4))
              &gt;EDATE($G19,6),
                IF(OR($W19&lt;DATE(YEAR(EDATE($G19,6))+1,MONTH(基本情報!$C$4),DAY(基本情報!$C$4))-1,YEAR($AI19)=YEAR(EDATE($G19,6))),
                    DATE(YEAR(EDATE($G19,6))+1,MONTH(基本情報!$C$4),DAY(基本情報!$C$4))-1,
                    IF($AI19&gt;=DATE(YEAR($AI19),MONTH($Z19),DAY($Z19)),
                        DATE(YEAR($AI19)+1,MONTH($Z19),DAY($Z19))-1,
                        DATE(YEAR($AI19),MONTH($Z19),DAY($Z19))-1)),
                IF($W19&lt;DATE(YEAR(EDATE($G19,6))+2,MONTH(基本情報!$C$4),DAY(基本情報!$C$4))-1,
                    DATE(YEAR(EDATE($G19,6))+2,MONTH(基本情報!$C$4),DAY(基本情報!$C$4))-1,
                    IF($AI19&gt;=DATE(YEAR($AI19),MONTH($Z19),DAY($Z19)),
                        DATE(YEAR($AI19)+1,MONTH($Z19),DAY($Z19))-1,
                        DATE(YEAR($AI19),MONTH($Z19),DAY($Z19))-1))),
            IF($AI19&gt;=DATE(YEAR($AI19),MONTH($Z19),DAY($Z19)),
                DATE(YEAR($AI19)+1,MONTH($Z19),DAY($Z19))-1,
                DATE(YEAR($AI19),MONTH($Z19),DAY($Z19))-1))))</f>
        <v>0</v>
      </c>
      <c r="AN19" s="28">
        <f>IF($AI19="-",
       0,
       IF(AND(OR(基本情報!$C$3="法定",AND(基本情報!$C$3="一斉",EDATE($G19,6))),$K19&lt;MONTH($J19)),
           YEAR($AM19)+1,
           IF(YEAR($AM19)=YEAR($AM19+1),
               YEAR($AM19),
               YEAR($AM19)+1)
             -IF(AND(OR($V19=4,$V19=5),EDATE($G19,6)&lt;=$AI19,$AI19&lt;IF(EDATE($G19,6)&gt;=DATE(YEAR(EDATE($G19,6)),MONTH(基本情報!$C$4),DAY(基本情報!$C$4)),
                                                                                 DATE(YEAR(EDATE($G19,6))+1,MONTH(基本情報!$C$4),DAY(基本情報!$C$4)),
                                                                                 DATE(YEAR(EDATE($G19,6)),MONTH(基本情報!$C$4),DAY(基本情報!$C$4)))),
                 1,
                 0)))</f>
        <v>0</v>
      </c>
      <c r="AO19" s="19">
        <f ca="1">IF(ISERROR(MATCH($A19,有給管理簿!$A:$A,0))=TRUE,
       0,
       SUMIFS(INDIRECT("有給管理簿!R" &amp; MATCH($A19,有給管理簿!$A:$A,0) &amp; "C35:R" &amp; MATCH($A19,有給管理簿!$A:$A,0) &amp; "C2239",0),
           有給管理簿!$AI$11:$CHC$11,"&gt;="&amp;$AL19,
           有給管理簿!$AI$11:$CHC$11,"&lt;="&amp;IF(AND($AL19&lt;=EOMONTH(DATE(有給管理簿!$E$10,有給管理簿!$F$10,1),0),
                                                                                                EOMONTH(DATE(有給管理簿!$E$10,有給管理簿!$F$10,1),0)&lt;=$AM19)=TRUE,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IF(EOMONTH(DATE(有給管理簿!$E$10,有給管理簿!$F$10,1),0)&lt;$AL19,
                                                                                EOMONTH(DATE(有給管理簿!$E$10,有給管理簿!$F$10,1),0),
                                                                                $AM19))))</f>
        <v>0</v>
      </c>
      <c r="AP19" s="19">
        <f>IF($AI19="-",
    0,
    IF(HLOOKUP(IF(DATE(YEAR($AM19)-1,MONTH($AM19),DAY($AM19))+1&lt;$G19,
        0,
        IF(基本情報!$C$3="法定",
            IF($H19&gt;=10,
                DATEDIF($G19,DATE(YEAR($AM19)-1,MONTH($AM19),DAY($AM19))+1,"m")/12+0.5,
                DATEDIF($G19,DATE(YEAR($AM19)-1,MONTH($AM19),DAY($AM19))+1,"m")/12),
            IF(AND(基本情報!$C$7&lt;&gt;"-",基本情報!$C$7&gt;0)=TRUE,
                DATEDIF($G19,DATE(YEAR($AM19)-1,MONTH($AM19),DAY($AM19))+1,"m")/12+0.5,
                IF(DATE(YEAR($G19),MONTH($G19)+6,DAY($G19))
                  &gt;=DATE(有給管理簿!$E$10,MONTH(基本情報!$C$4),DAY(基本情報!$C$4)),
                    DATEDIF($G19,DATE(YEAR($AM19)-1,MONTH($AM19),DAY($AM19))+1,"m")/12
                      +IF(DATE(YEAR($G19),MONTH($G19)+6,DAY($G19))&lt;DATE(有給管理簿!$E$10,MONTH(基本情報!$C$4),DAY(基本情報!$C$4)),1.5,0.5),
                    DATEDIF($G19,DATE(YEAR($AM19)-1,MONTH($AM19),DAY($AM19))+1,"m")/12
                      +IF(DATE(YEAR($G19),MONTH($G19)+6,DAY($G19))
                        =DATE(YEAR(DATE(YEAR($G19),MONTH($G19)+6,DAY($G19))),MONTH(基本情報!$C$4),DAY(基本情報!$C$4)),0,1))))),
           付与日数一覧!$O$3:$W$8,2+$F19,1)&lt;IF(基本情報!$C$10=TRUE,
                                                                                IF(($AJ19-$AK19)&lt;$AO19,0,($AJ19-$AK19)-$AO19),
                                                                                IF($AJ19&lt;$AO19,0,IF($AK19&gt;$AO19,$AJ19-$AO19-($AK19-$AO19),$AJ19-$AO19))),
      HLOOKUP(IF(DATE(YEAR($AM19)-1,MONTH($AM19),DAY($AM19))+1&lt;$G19,
          0,
          IF(基本情報!$C$3="法定",
              IF($H19&gt;=10,
                  DATEDIF($G19,DATE(YEAR($AM19)-1,MONTH($AM19),DAY($AM19))+1,"m")/12+0.5,
                  DATEDIF($G19,DATE(YEAR($AM19)-1,MONTH($AM19),DAY($AM19))+1,"m")/12),
              IF(AND(基本情報!$C$7&lt;&gt;"-",基本情報!$C$7&gt;0)=TRUE,
                  DATEDIF($G19,DATE(YEAR($AM19)-1,MONTH($AM19),DAY($AM19))+1,"m")/12+0.5,
                  IF(DATE(YEAR($G19),MONTH($G19)+6,DAY($G19))
                    &gt;=DATE(有給管理簿!$E$10,MONTH(基本情報!$C$4),DAY(基本情報!$C$4)),
                      DATEDIF($G19,DATE(YEAR($AM19)-1,MONTH($AM19),DAY($AM19))+1,"m")/12
                        +IF(DATE(YEAR($G19),MONTH($G19)+6,DAY($G19))&lt;DATE(有給管理簿!$E$10,MONTH(基本情報!$C$4),DAY(基本情報!$C$4)),1.5,0.5),
                      DATEDIF($G19,DATE(YEAR($AM19)-1,MONTH($AM19),DAY($AM19))+1,"m")/12
                        +IF(DATE(YEAR($G19),MONTH($G19)+6,DAY($G19))
                          =DATE(YEAR(DATE(YEAR($G19),MONTH($G19)+6,DAY($G19))),MONTH(基本情報!$C$4),DAY(基本情報!$C$4)),0,1))))),
          付与日数一覧!$O$3:$W$8,2+$F19,1),
      IF(基本情報!$C$10=TRUE,
        IF(($AJ19-$AK19)&lt;$AO19,0,($AJ19-$AK19)-$AO19),
        IF($AJ19&lt;$AO19,0,IF($AK19&gt;$AO19,$AJ19-$AO19-($AK19-$AO19),$AJ19-$AO19)))))</f>
        <v>0</v>
      </c>
      <c r="AQ19" s="19">
        <f>IF(OR(IF(ISERROR(INDEX($BQ$1:$CM19,ROW(),MATCH(IF(INDEX($BQ$1:$CM19,ROW(),MATCH(AQ$1,$BQ$1:$CM$1,0)+1)&gt;DATE(AQ$1,12,IF(基本情報!$C$12="末",31,基本情報!$C$12)),AQ$1-1,AQ$1),$BQ$1:$CM$1,0))),
                  0,
                  INDEX($BQ$1:$CM19,ROW(),MATCH(IF(INDEX($BQ$1:$CM19,ROW(),MATCH(AQ$1,$BQ$1:$CM$1,0)+1)&gt;DATE(AQ$1,12,IF(基本情報!$C$12="末",31,基本情報!$C$12)),AQ$1-1,AQ$1),$BQ$1:$CM$1,0)))=1,
              INDEX($BQ$1:$CM19,ROW(),MATCH(AQ$1,$BQ$1:$CM$1,0))=3,
              INDEX($BQ$1:$CM19,ROW(),MATCH(AQ$1,$BQ$1:$CM$1,0))=4),
     0,
     IF(AND($V19&lt;&gt;3,$V19&lt;&gt;6,$V19&lt;&gt;7,
         AQ$1 =YEAR($G19),
         AND(基本情報!$C$3="一斉",$G19&lt;=DATE(AQ$1,MONTH(基本情報!$C$4),DAY(基本情報!$C$4)),
                                                                   DATE(AQ$1,MONTH(基本情報!$C$4),DAY(基本情報!$C$4))&lt;DATE(YEAR($G19),MONTH($G19)+6,DAY($G19)))),
       HLOOKUP(IF(AQ$1=YEAR(DATE(YEAR($G19),MONTH($G19)+6,DAY($G19))),0.5,0)
                            -IF(基本情報!$C$12="末",
                                0,
                                IF(AND(基本情報!$C$3="一斉",EDATE($G19,6)=DATE(AQ$1,MONTH(EDATE($G19,6)),DAY(EDATE($G19,6))),MONTH(EDATE($G19,6))=12,DAY(EDATE($G19,6))&gt;IF(基本情報!$C$12="末",DAY(EDATE($G19,6)),基本情報!$C$12)),1,0)),
         付与日数一覧!$O$3:$W$8,2+$F19,1),
       HLOOKUP(IF(AND($V19&lt;&gt;3,$V19&lt;&gt;6,$V19&lt;&gt;7,AQ$1&lt;YEAR(DATE(YEAR($G19),MONTH($G19)+6,DAY($G19)))),
                              0,
                              IF(AND(基本情報!$C$3="一斉",
                                     OR(AND(基本情報!$C$7="-",DATE(AQ$1,MONTH(基本情報!$C$4),DAY(基本情報!$C$4))&lt;$G19),
                                       AND(基本情報!$C$7&lt;&gt;"-",基本情報!$C$7&gt;0,DATE(AQ$1,MONTH($J19),DAY($J19))&lt;$G19)),
                                     AND(MONTH(EDATE($G19,6))=12,DAY(EDATE($G19,6))&gt;IF(基本情報!$C$12="末",DAY(EOMONTH(EDATE($G19,6),0)),基本情報!$C$12))=FALSE)=TRUE,
                                  IF(AND(基本情報!$C$3="一斉",基本情報!$C$7="-",DATE(AQ$1,MONTH(基本情報!$C$4),DAY(基本情報!$C$4))&lt;$G19),0.5,0),
                                  IF(基本情報!$C$3="法定",
                                      IF($H19&gt;=10,
                                          IF($G19&gt;DATE(AQ$1,MONTH($J19),DAY($J19)),0,DATEDIF($G19,DATE(AQ$1,MONTH($J19),DAY($J19)),"m")/12+0.5),
                                          DATEDIF($G19,DATE(AQ$1,MONTH($J19),DAY($J19)),"m")/12)
                                        -IF($K19&lt;MONTH($J19),1,0),
                                      IF(AND(基本情報!$C$7&lt;&gt;"-",基本情報!$C$7&gt;0)=TRUE,
                                          IF(DATE(AQ$1,MONTH($J19),DAY($J19))&lt;$G19,0,DATEDIF($G19,DATE(AQ$1,MONTH($J19),DAY($J19)),"m")/12+0.5),
                                          IF(DATE(YEAR($G19),MONTH($G19)+6,DAY($G19))&gt;=DATE(AQ$1,MONTH(基本情報!$C$4),DAY(基本情報!$C$4)),
                                              DATEDIF($G19,IF($G19&lt;DATE(AQ$1,MONTH($J19),DAY($J19)),DATE(AQ$1,MONTH($J19),DAY($J19)),DATE(AQ$1+1,MONTH($J19),DAY($J19))),"m")/12
                                                +IF(DATE(YEAR($G19),MONTH($G19)+6,DAY($G19))&lt;DATE(AQ$1,MONTH(基本情報!$C$4),DAY(基本情報!$C$4)),1.5,0.5),
                                              DATEDIF($G19,DATE(AQ$1,MONTH(基本情報!$C$4),DAY(基本情報!$C$4)),"m")/12
                                                +IF(DATE(YEAR($G19),MONTH($G19)+6,DAY($G19))
                                                  =DATE(YEAR(DATE(YEAR($G19),MONTH($G19)+6,DAY($G19))),MONTH(基本情報!$C$4),DAY(基本情報!$C$4)),0,1)))
                                        -IF(基本情報!$C$12="末",
                                               0,
                                               IF(AND(EDATE($G19,6)=DATE(AQ$1,MONTH(EDATE($G19,6)),DAY(EDATE($G19,6))),MONTH(EDATE($G19,6))=12,DAY(EDATE($G19,6))&gt;基本情報!$C$12),1,0))))),
         付与日数一覧!$O$3:$W$8,2+$F19,1)))
  +IF(OR(INDEX($BQ$1:$CM19,ROW(),MATCH(AQ$1,$BQ$1:$CM$1,0))=2,INDEX($BQ$1:$CM19,ROW(),MATCH(AQ$1,$BQ$1:$CM$1,0))=4),0,IF(基本情報!$C$3="一斉",
      IF(AND(基本情報!$C$7&lt;&gt;"-",基本情報!$C$7&gt;0)=FALSE,
          IF(OR(AQ$1=YEAR(DATE(YEAR($G19),MONTH($G19)+6,DAY($G19))),
                 IF(基本情報!$C$12="末",
                     FALSE,
                     AQ$1=IF(DATE(YEAR($G19),MONTH($G19)+6,DAY($G19))&gt;DATE(YEAR(DATE(YEAR($G19),MONTH($G19)+6,DAY($G19))),12,基本情報!$C$12),
                                  YEAR(DATE(YEAR($G19),MONTH($G19)+6,DAY($G19)))+1,
                                  YEAR(DATE(YEAR($G19),MONTH($G19)+6,DAY($G19)))))),
              IF(DATE(AQ$1,MONTH(基本情報!$C$4),DAY(基本情報!$C$4))&gt;DATE(YEAR($G19),MONTH($G19)+6,DAY($G19)),
                  HLOOKUP(0.5,付与日数一覧!$O$3:$W$8,2+$F19,1),
                  0),
              0),
          0),
      0))</f>
        <v>0</v>
      </c>
      <c r="AR19" s="19">
        <f>IF(AQ$1=$AN19,$AP19,IF(AQ$1=有給管理簿!$AH$1,0,AP19) )</f>
        <v>0</v>
      </c>
      <c r="AS19" s="19">
        <f ca="1">IF(ISERROR(MATCH($A19,有給管理簿!$A:$A,0)),
    0,
    SUMIFS(INDIRECT("有給管理簿!R" &amp; MATCH($A19,有給管理簿!$A:$A,0) &amp; "C35:R" &amp; MATCH($A19,有給管理簿!$A:$A,0) &amp; "C2239",0),
      有給管理簿!$AI$11:$CHC$11,"&gt;="&amp;IF(OR(AND($V19&lt;&gt;3,$V19&lt;&gt;6,$V19&lt;&gt;7,
                                                                                MONTH(DATE(YEAR($G19),MONTH($G19)+6,DAY($G19)))&lt;=MONTH($Z19),
                                                                                DATE(AQ$1,MONTH($Z19),DAY($Z19))&lt;DATE(YEAR($G19),MONTH($G19)+6,DAY($G19))),
                                                                          AND($V19&lt;&gt;3,$V19&lt;&gt;6,$V19&lt;&gt;7,
                                                                            AQ$1=YEAR(DATE(YEAR($G19),MONTH($G19)+6,DAY($G19))),
                                                                            DATE(AQ$1,MONTH($Z19),DAY($Z19))&gt;DATE(YEAR($G19),MONTH($G19)+6,DAY($G19)))),
                                                                       DATE(YEAR($G19),MONTH($G19)+6,DAY($G19)),
                                                                       IF(AND($V19&lt;&gt;3,$V19&lt;&gt;6,$V19&lt;&gt;7,
                                                                              DATE(YEAR($G19),MONTH($G19)+6,DAY($G19))&gt;=DATE(AQ$1,MONTH($Z19),DAY($Z19))),
                                                                           DATE(YEAR($G19),MONTH($G19)+6,DAY($G19)),
                                                                           DATE(AQ$1,MONTH($Z19),DAY($Z19)))),
      有給管理簿!$AI$11:$CHC$11,"&lt;="&amp;IF(DATE(AQ$1+1,MONTH($Z19),DAY($Z19))-1&gt;EOMONTH(DATE(有給管理簿!$E$10,有給管理簿!$F$10,1),0),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DATE(AQ$1+1,MONTH($Z19),DAY($Z19))-1)))</f>
        <v>0</v>
      </c>
      <c r="AT19" s="19">
        <f ca="1">IF(AQ$1+2=$AN19,
       $AK19,
       IF(AQ$1+1=$AN19,
           $AP19,
           IF(AQ19&lt;IF(基本情報!$C$10=TRUE,
                                 IF(AQ19&lt;AS19,0,AQ19-AS19),
                                 IF(AND(基本情報!$C$3="一斉",基本情報!$C$7="-",EDATE($G19,6)&lt;DATE(YEAR(EDATE($G19,6)),MONTH(基本情報!$C$4),DAY(基本情報!$C$4)),
                                       EDATE($G19,6)&lt;=$AI19,$AI19&lt;DATE(YEAR(EDATE($G19,6)),MONTH(基本情報!$C$4),DAY(基本情報!$C$4)),AQ$1=YEAR(EDATE($G19,6))),
                                     $AJ19-$AO19+HLOOKUP(1.5,付与日数一覧!$O$3:$W$8,2+$F19,1),
                                     IF(SUM(AQ19,AR19)&lt;AS19,
                                         0,
                                         SUM(AQ19,AR19)-AS19))),
               IF(AND(基本情報!$C$3="一斉",基本情報!$C$7="-",EDATE($G19,6)&lt;DATE(YEAR(EDATE($G19,6)),MONTH(基本情報!$C$4),DAY(基本情報!$C$4)),
                      AND(ISERROR(MATCH(AQ$1,$BQ$1:$CN$1,0))=FALSE,
                        OR(INDEX($BQ$1:$CN19,ROW(),MATCH(AQ$1,$BQ$1:$CN$1,0))=2,INDEX($BQ$1:$CN19,ROW(),MATCH(AQ$1,$BQ$1:$CN$1,0))=3,INDEX($BQ$1:$CN19,ROW(),MATCH(AQ$1,$BQ$1:$CN$1,0))=4))),
                   AP19,
                   AQ19),
               IF(基本情報!$C$10=TRUE,
                   IF(AQ19&lt;AS19,0,AQ19-AS19),
                   IF(AND(基本情報!$C$3="一斉",基本情報!$C$7="-",EDATE($G19,6)&lt;DATE(YEAR(EDATE($G19,6)),MONTH(基本情報!$C$4),DAY(基本情報!$C$4)),
                       EDATE($G19,6)&lt;=$AI19,$AI19&lt;DATE(YEAR(EDATE($G19,6)),MONTH(基本情報!$C$4),DAY(基本情報!$C$4)),AQ$1=YEAR(EDATE($G19,6))),
                           $AJ19-$AO19+HLOOKUP(1.5,付与日数一覧!$O$3:$W$8,2+$F19,1),
                           IF(SUM(AQ19,AR19)&lt;AS19,
                               0,
                               SUM(AQ19,AR19)-AS19))))))</f>
        <v>0</v>
      </c>
      <c r="AU19" s="19">
        <f>IF(OR(IF(ISERROR(INDEX($BQ$1:$CM19,ROW(),MATCH(IF(INDEX($BQ$1:$CM19,ROW(),MATCH(AU$1,$BQ$1:$CM$1,0)+1)&gt;DATE(AU$1,12,IF(基本情報!$C$12="末",31,基本情報!$C$12)),AU$1-1,AU$1),$BQ$1:$CM$1,0))),
                  0,
                  INDEX($BQ$1:$CM19,ROW(),MATCH(IF(INDEX($BQ$1:$CM19,ROW(),MATCH(AU$1,$BQ$1:$CM$1,0)+1)&gt;DATE(AU$1,12,IF(基本情報!$C$12="末",31,基本情報!$C$12)),AU$1-1,AU$1),$BQ$1:$CM$1,0)))=1,
              INDEX($BQ$1:$CM19,ROW(),MATCH(AU$1,$BQ$1:$CM$1,0))=3,
              INDEX($BQ$1:$CM19,ROW(),MATCH(AU$1,$BQ$1:$CM$1,0))=4),
     0,
     IF(AND($V19&lt;&gt;3,$V19&lt;&gt;6,$V19&lt;&gt;7,
         AU$1 =YEAR($G19),
         AND(基本情報!$C$3="一斉",$G19&lt;=DATE(AU$1,MONTH(基本情報!$C$4),DAY(基本情報!$C$4)),
                                                                   DATE(AU$1,MONTH(基本情報!$C$4),DAY(基本情報!$C$4))&lt;DATE(YEAR($G19),MONTH($G19)+6,DAY($G19)))),
       HLOOKUP(IF(AU$1=YEAR(DATE(YEAR($G19),MONTH($G19)+6,DAY($G19))),0.5,0)
                            -IF(基本情報!$C$12="末",
                                0,
                                IF(AND(基本情報!$C$3="一斉",EDATE($G19,6)=DATE(AU$1,MONTH(EDATE($G19,6)),DAY(EDATE($G19,6))),MONTH(EDATE($G19,6))=12,DAY(EDATE($G19,6))&gt;IF(基本情報!$C$12="末",DAY(EDATE($G19,6)),基本情報!$C$12)),1,0)),
         付与日数一覧!$O$3:$W$8,2+$F19,1),
       HLOOKUP(IF(AND($V19&lt;&gt;3,$V19&lt;&gt;6,$V19&lt;&gt;7,AU$1&lt;YEAR(DATE(YEAR($G19),MONTH($G19)+6,DAY($G19)))),
                              0,
                              IF(AND(基本情報!$C$3="一斉",
                                     OR(AND(基本情報!$C$7="-",DATE(AU$1,MONTH(基本情報!$C$4),DAY(基本情報!$C$4))&lt;$G19),
                                       AND(基本情報!$C$7&lt;&gt;"-",基本情報!$C$7&gt;0,DATE(AU$1,MONTH($J19),DAY($J19))&lt;$G19)),
                                     AND(MONTH(EDATE($G19,6))=12,DAY(EDATE($G19,6))&gt;IF(基本情報!$C$12="末",DAY(EOMONTH(EDATE($G19,6),0)),基本情報!$C$12))=FALSE)=TRUE,
                                  IF(AND(基本情報!$C$3="一斉",基本情報!$C$7="-",DATE(AU$1,MONTH(基本情報!$C$4),DAY(基本情報!$C$4))&lt;$G19),0.5,0),
                                  IF(基本情報!$C$3="法定",
                                      IF($H19&gt;=10,
                                          IF($G19&gt;DATE(AU$1,MONTH($J19),DAY($J19)),0,DATEDIF($G19,DATE(AU$1,MONTH($J19),DAY($J19)),"m")/12+0.5),
                                          DATEDIF($G19,DATE(AU$1,MONTH($J19),DAY($J19)),"m")/12)
                                        -IF($K19&lt;MONTH($J19),1,0),
                                      IF(AND(基本情報!$C$7&lt;&gt;"-",基本情報!$C$7&gt;0)=TRUE,
                                          IF(DATE(AU$1,MONTH($J19),DAY($J19))&lt;$G19,0,DATEDIF($G19,DATE(AU$1,MONTH($J19),DAY($J19)),"m")/12+0.5),
                                          IF(DATE(YEAR($G19),MONTH($G19)+6,DAY($G19))&gt;=DATE(AU$1,MONTH(基本情報!$C$4),DAY(基本情報!$C$4)),
                                              DATEDIF($G19,IF($G19&lt;DATE(AU$1,MONTH($J19),DAY($J19)),DATE(AU$1,MONTH($J19),DAY($J19)),DATE(AU$1+1,MONTH($J19),DAY($J19))),"m")/12
                                                +IF(DATE(YEAR($G19),MONTH($G19)+6,DAY($G19))&lt;DATE(AU$1,MONTH(基本情報!$C$4),DAY(基本情報!$C$4)),1.5,0.5),
                                              DATEDIF($G19,DATE(AU$1,MONTH(基本情報!$C$4),DAY(基本情報!$C$4)),"m")/12
                                                +IF(DATE(YEAR($G19),MONTH($G19)+6,DAY($G19))
                                                  =DATE(YEAR(DATE(YEAR($G19),MONTH($G19)+6,DAY($G19))),MONTH(基本情報!$C$4),DAY(基本情報!$C$4)),0,1)))
                                        -IF(基本情報!$C$12="末",
                                               0,
                                               IF(AND(EDATE($G19,6)=DATE(AU$1,MONTH(EDATE($G19,6)),DAY(EDATE($G19,6))),MONTH(EDATE($G19,6))=12,DAY(EDATE($G19,6))&gt;基本情報!$C$12),1,0))))),
         付与日数一覧!$O$3:$W$8,2+$F19,1)))
  +IF(OR(INDEX($BQ$1:$CM19,ROW(),MATCH(AU$1,$BQ$1:$CM$1,0))=2,INDEX($BQ$1:$CM19,ROW(),MATCH(AU$1,$BQ$1:$CM$1,0))=4),0,IF(基本情報!$C$3="一斉",
      IF(AND(基本情報!$C$7&lt;&gt;"-",基本情報!$C$7&gt;0)=FALSE,
          IF(OR(AU$1=YEAR(DATE(YEAR($G19),MONTH($G19)+6,DAY($G19))),
                 IF(基本情報!$C$12="末",
                     FALSE,
                     AU$1=IF(DATE(YEAR($G19),MONTH($G19)+6,DAY($G19))&gt;DATE(YEAR(DATE(YEAR($G19),MONTH($G19)+6,DAY($G19))),12,基本情報!$C$12),
                                  YEAR(DATE(YEAR($G19),MONTH($G19)+6,DAY($G19)))+1,
                                  YEAR(DATE(YEAR($G19),MONTH($G19)+6,DAY($G19)))))),
              IF(DATE(AU$1,MONTH(基本情報!$C$4),DAY(基本情報!$C$4))&gt;DATE(YEAR($G19),MONTH($G19)+6,DAY($G19)),
                  HLOOKUP(0.5,付与日数一覧!$O$3:$W$8,2+$F19,1),
                  0),
              0),
          0),
      0))</f>
        <v>0</v>
      </c>
      <c r="AV19" s="19">
        <f ca="1">IF(AU$1=$AN19,$AP19,IF(AU$1=有給管理簿!$AH$1,0,AT19) )</f>
        <v>0</v>
      </c>
      <c r="AW19" s="19">
        <f ca="1">IF(ISERROR(MATCH($A19,有給管理簿!$A:$A,0)),
    0,
    SUMIFS(INDIRECT("有給管理簿!R" &amp; MATCH($A19,有給管理簿!$A:$A,0) &amp; "C35:R" &amp; MATCH($A19,有給管理簿!$A:$A,0) &amp; "C2239",0),
      有給管理簿!$AI$11:$CHC$11,"&gt;="&amp;IF(OR(AND($V19&lt;&gt;3,$V19&lt;&gt;6,$V19&lt;&gt;7,
                                                                                MONTH(DATE(YEAR($G19),MONTH($G19)+6,DAY($G19)))&lt;=MONTH($Z19),
                                                                                DATE(AU$1,MONTH($Z19),DAY($Z19))&lt;DATE(YEAR($G19),MONTH($G19)+6,DAY($G19))),
                                                                          AND($V19&lt;&gt;3,$V19&lt;&gt;6,$V19&lt;&gt;7,
                                                                            AU$1=YEAR(DATE(YEAR($G19),MONTH($G19)+6,DAY($G19))),
                                                                            DATE(AU$1,MONTH($Z19),DAY($Z19))&gt;DATE(YEAR($G19),MONTH($G19)+6,DAY($G19)))),
                                                                       DATE(YEAR($G19),MONTH($G19)+6,DAY($G19)),
                                                                       IF(AND($V19&lt;&gt;3,$V19&lt;&gt;6,$V19&lt;&gt;7,
                                                                              DATE(YEAR($G19),MONTH($G19)+6,DAY($G19))&gt;=DATE(AU$1,MONTH($Z19),DAY($Z19))),
                                                                           DATE(YEAR($G19),MONTH($G19)+6,DAY($G19)),
                                                                           DATE(AU$1,MONTH($Z19),DAY($Z19)))),
      有給管理簿!$AI$11:$CHC$11,"&lt;="&amp;IF(DATE(AU$1+1,MONTH($Z19),DAY($Z19))-1&gt;EOMONTH(DATE(有給管理簿!$E$10,有給管理簿!$F$10,1),0),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DATE(AU$1+1,MONTH($Z19),DAY($Z19))-1)))</f>
        <v>0</v>
      </c>
      <c r="AX19" s="19">
        <f ca="1">IF(AU$1+2=$AN19,
       $AK19,
       IF(AU$1+1=$AN19,
           $AP19,
           IF(AU19&lt;IF(基本情報!$C$10=TRUE,
                                 IF(AU19&lt;AW19,0,AU19-AW19),
                                 IF(AND(基本情報!$C$3="一斉",基本情報!$C$7="-",EDATE($G19,6)&lt;DATE(YEAR(EDATE($G19,6)),MONTH(基本情報!$C$4),DAY(基本情報!$C$4)),
                                       EDATE($G19,6)&lt;=$AI19,$AI19&lt;DATE(YEAR(EDATE($G19,6)),MONTH(基本情報!$C$4),DAY(基本情報!$C$4)),AU$1=YEAR(EDATE($G19,6))),
                                     $AJ19-$AO19+HLOOKUP(1.5,付与日数一覧!$O$3:$W$8,2+$F19,1),
                                     IF(SUM(AU19,AV19)&lt;AW19,
                                         0,
                                         SUM(AU19,AV19)-AW19))),
               IF(AND(基本情報!$C$3="一斉",基本情報!$C$7="-",EDATE($G19,6)&lt;DATE(YEAR(EDATE($G19,6)),MONTH(基本情報!$C$4),DAY(基本情報!$C$4)),
                      AND(ISERROR(MATCH(AU$1,$BQ$1:$CN$1,0))=FALSE,
                        OR(INDEX($BQ$1:$CN19,ROW(),MATCH(AU$1,$BQ$1:$CN$1,0))=2,INDEX($BQ$1:$CN19,ROW(),MATCH(AU$1,$BQ$1:$CN$1,0))=3,INDEX($BQ$1:$CN19,ROW(),MATCH(AU$1,$BQ$1:$CN$1,0))=4))),
                   AT19,
                   AU19),
               IF(基本情報!$C$10=TRUE,
                   IF(AU19&lt;AW19,0,AU19-AW19),
                   IF(AND(基本情報!$C$3="一斉",基本情報!$C$7="-",EDATE($G19,6)&lt;DATE(YEAR(EDATE($G19,6)),MONTH(基本情報!$C$4),DAY(基本情報!$C$4)),
                       EDATE($G19,6)&lt;=$AI19,$AI19&lt;DATE(YEAR(EDATE($G19,6)),MONTH(基本情報!$C$4),DAY(基本情報!$C$4)),AU$1=YEAR(EDATE($G19,6))),
                           $AJ19-$AO19+HLOOKUP(1.5,付与日数一覧!$O$3:$W$8,2+$F19,1),
                           IF(SUM(AU19,AV19)&lt;AW19,
                               0,
                               SUM(AU19,AV19)-AW19))))))</f>
        <v>0</v>
      </c>
      <c r="AY19" s="19">
        <f>IF(OR(IF(ISERROR(INDEX($BQ$1:$CM19,ROW(),MATCH(IF(INDEX($BQ$1:$CM19,ROW(),MATCH(AY$1,$BQ$1:$CM$1,0)+1)&gt;DATE(AY$1,12,IF(基本情報!$C$12="末",31,基本情報!$C$12)),AY$1-1,AY$1),$BQ$1:$CM$1,0))),
                  0,
                  INDEX($BQ$1:$CM19,ROW(),MATCH(IF(INDEX($BQ$1:$CM19,ROW(),MATCH(AY$1,$BQ$1:$CM$1,0)+1)&gt;DATE(AY$1,12,IF(基本情報!$C$12="末",31,基本情報!$C$12)),AY$1-1,AY$1),$BQ$1:$CM$1,0)))=1,
              INDEX($BQ$1:$CM19,ROW(),MATCH(AY$1,$BQ$1:$CM$1,0))=3,
              INDEX($BQ$1:$CM19,ROW(),MATCH(AY$1,$BQ$1:$CM$1,0))=4),
     0,
     IF(AND($V19&lt;&gt;3,$V19&lt;&gt;6,$V19&lt;&gt;7,
         AY$1 =YEAR($G19),
         AND(基本情報!$C$3="一斉",$G19&lt;=DATE(AY$1,MONTH(基本情報!$C$4),DAY(基本情報!$C$4)),
                                                                   DATE(AY$1,MONTH(基本情報!$C$4),DAY(基本情報!$C$4))&lt;DATE(YEAR($G19),MONTH($G19)+6,DAY($G19)))),
       HLOOKUP(IF(AY$1=YEAR(DATE(YEAR($G19),MONTH($G19)+6,DAY($G19))),0.5,0)
                            -IF(基本情報!$C$12="末",
                                0,
                                IF(AND(基本情報!$C$3="一斉",EDATE($G19,6)=DATE(AY$1,MONTH(EDATE($G19,6)),DAY(EDATE($G19,6))),MONTH(EDATE($G19,6))=12,DAY(EDATE($G19,6))&gt;IF(基本情報!$C$12="末",DAY(EDATE($G19,6)),基本情報!$C$12)),1,0)),
         付与日数一覧!$O$3:$W$8,2+$F19,1),
       HLOOKUP(IF(AND($V19&lt;&gt;3,$V19&lt;&gt;6,$V19&lt;&gt;7,AY$1&lt;YEAR(DATE(YEAR($G19),MONTH($G19)+6,DAY($G19)))),
                              0,
                              IF(AND(基本情報!$C$3="一斉",
                                     OR(AND(基本情報!$C$7="-",DATE(AY$1,MONTH(基本情報!$C$4),DAY(基本情報!$C$4))&lt;$G19),
                                       AND(基本情報!$C$7&lt;&gt;"-",基本情報!$C$7&gt;0,DATE(AY$1,MONTH($J19),DAY($J19))&lt;$G19)),
                                     AND(MONTH(EDATE($G19,6))=12,DAY(EDATE($G19,6))&gt;IF(基本情報!$C$12="末",DAY(EOMONTH(EDATE($G19,6),0)),基本情報!$C$12))=FALSE)=TRUE,
                                  IF(AND(基本情報!$C$3="一斉",基本情報!$C$7="-",DATE(AY$1,MONTH(基本情報!$C$4),DAY(基本情報!$C$4))&lt;$G19),0.5,0),
                                  IF(基本情報!$C$3="法定",
                                      IF($H19&gt;=10,
                                          IF($G19&gt;DATE(AY$1,MONTH($J19),DAY($J19)),0,DATEDIF($G19,DATE(AY$1,MONTH($J19),DAY($J19)),"m")/12+0.5),
                                          DATEDIF($G19,DATE(AY$1,MONTH($J19),DAY($J19)),"m")/12)
                                        -IF($K19&lt;MONTH($J19),1,0),
                                      IF(AND(基本情報!$C$7&lt;&gt;"-",基本情報!$C$7&gt;0)=TRUE,
                                          IF(DATE(AY$1,MONTH($J19),DAY($J19))&lt;$G19,0,DATEDIF($G19,DATE(AY$1,MONTH($J19),DAY($J19)),"m")/12+0.5),
                                          IF(DATE(YEAR($G19),MONTH($G19)+6,DAY($G19))&gt;=DATE(AY$1,MONTH(基本情報!$C$4),DAY(基本情報!$C$4)),
                                              DATEDIF($G19,IF($G19&lt;DATE(AY$1,MONTH($J19),DAY($J19)),DATE(AY$1,MONTH($J19),DAY($J19)),DATE(AY$1+1,MONTH($J19),DAY($J19))),"m")/12
                                                +IF(DATE(YEAR($G19),MONTH($G19)+6,DAY($G19))&lt;DATE(AY$1,MONTH(基本情報!$C$4),DAY(基本情報!$C$4)),1.5,0.5),
                                              DATEDIF($G19,DATE(AY$1,MONTH(基本情報!$C$4),DAY(基本情報!$C$4)),"m")/12
                                                +IF(DATE(YEAR($G19),MONTH($G19)+6,DAY($G19))
                                                  =DATE(YEAR(DATE(YEAR($G19),MONTH($G19)+6,DAY($G19))),MONTH(基本情報!$C$4),DAY(基本情報!$C$4)),0,1)))
                                        -IF(基本情報!$C$12="末",
                                               0,
                                               IF(AND(EDATE($G19,6)=DATE(AY$1,MONTH(EDATE($G19,6)),DAY(EDATE($G19,6))),MONTH(EDATE($G19,6))=12,DAY(EDATE($G19,6))&gt;基本情報!$C$12),1,0))))),
         付与日数一覧!$O$3:$W$8,2+$F19,1)))
  +IF(OR(INDEX($BQ$1:$CM19,ROW(),MATCH(AY$1,$BQ$1:$CM$1,0))=2,INDEX($BQ$1:$CM19,ROW(),MATCH(AY$1,$BQ$1:$CM$1,0))=4),0,IF(基本情報!$C$3="一斉",
      IF(AND(基本情報!$C$7&lt;&gt;"-",基本情報!$C$7&gt;0)=FALSE,
          IF(OR(AY$1=YEAR(DATE(YEAR($G19),MONTH($G19)+6,DAY($G19))),
                 IF(基本情報!$C$12="末",
                     FALSE,
                     AY$1=IF(DATE(YEAR($G19),MONTH($G19)+6,DAY($G19))&gt;DATE(YEAR(DATE(YEAR($G19),MONTH($G19)+6,DAY($G19))),12,基本情報!$C$12),
                                  YEAR(DATE(YEAR($G19),MONTH($G19)+6,DAY($G19)))+1,
                                  YEAR(DATE(YEAR($G19),MONTH($G19)+6,DAY($G19)))))),
              IF(DATE(AY$1,MONTH(基本情報!$C$4),DAY(基本情報!$C$4))&gt;DATE(YEAR($G19),MONTH($G19)+6,DAY($G19)),
                  HLOOKUP(0.5,付与日数一覧!$O$3:$W$8,2+$F19,1),
                  0),
              0),
          0),
      0))</f>
        <v>0</v>
      </c>
      <c r="AZ19" s="19">
        <f ca="1">IF(AY$1=$AN19,$AP19,IF(AY$1=有給管理簿!$AH$1,0,AX19) )</f>
        <v>0</v>
      </c>
      <c r="BA19" s="19">
        <f ca="1">IF(ISERROR(MATCH($A19,有給管理簿!$A:$A,0)),
    0,
    SUMIFS(INDIRECT("有給管理簿!R" &amp; MATCH($A19,有給管理簿!$A:$A,0) &amp; "C35:R" &amp; MATCH($A19,有給管理簿!$A:$A,0) &amp; "C2239",0),
      有給管理簿!$AI$11:$CHC$11,"&gt;="&amp;IF(OR(AND($V19&lt;&gt;3,$V19&lt;&gt;6,$V19&lt;&gt;7,
                                                                                MONTH(DATE(YEAR($G19),MONTH($G19)+6,DAY($G19)))&lt;=MONTH($Z19),
                                                                                DATE(AY$1,MONTH($Z19),DAY($Z19))&lt;DATE(YEAR($G19),MONTH($G19)+6,DAY($G19))),
                                                                          AND($V19&lt;&gt;3,$V19&lt;&gt;6,$V19&lt;&gt;7,
                                                                            AY$1=YEAR(DATE(YEAR($G19),MONTH($G19)+6,DAY($G19))),
                                                                            DATE(AY$1,MONTH($Z19),DAY($Z19))&gt;DATE(YEAR($G19),MONTH($G19)+6,DAY($G19)))),
                                                                       DATE(YEAR($G19),MONTH($G19)+6,DAY($G19)),
                                                                       IF(AND($V19&lt;&gt;3,$V19&lt;&gt;6,$V19&lt;&gt;7,
                                                                              DATE(YEAR($G19),MONTH($G19)+6,DAY($G19))&gt;=DATE(AY$1,MONTH($Z19),DAY($Z19))),
                                                                           DATE(YEAR($G19),MONTH($G19)+6,DAY($G19)),
                                                                           DATE(AY$1,MONTH($Z19),DAY($Z19)))),
      有給管理簿!$AI$11:$CHC$11,"&lt;="&amp;IF(DATE(AY$1+1,MONTH($Z19),DAY($Z19))-1&gt;EOMONTH(DATE(有給管理簿!$E$10,有給管理簿!$F$10,1),0),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DATE(AY$1+1,MONTH($Z19),DAY($Z19))-1)))</f>
        <v>0</v>
      </c>
      <c r="BB19" s="19">
        <f ca="1">IF(AY$1+2=$AN19,
       $AK19,
       IF(AY$1+1=$AN19,
           $AP19,
           IF(AY19&lt;IF(基本情報!$C$10=TRUE,
                                 IF(AY19&lt;BA19,0,AY19-BA19),
                                 IF(AND(基本情報!$C$3="一斉",基本情報!$C$7="-",EDATE($G19,6)&lt;DATE(YEAR(EDATE($G19,6)),MONTH(基本情報!$C$4),DAY(基本情報!$C$4)),
                                       EDATE($G19,6)&lt;=$AI19,$AI19&lt;DATE(YEAR(EDATE($G19,6)),MONTH(基本情報!$C$4),DAY(基本情報!$C$4)),AY$1=YEAR(EDATE($G19,6))),
                                     $AJ19-$AO19+HLOOKUP(1.5,付与日数一覧!$O$3:$W$8,2+$F19,1),
                                     IF(SUM(AY19,AZ19)&lt;BA19,
                                         0,
                                         SUM(AY19,AZ19)-BA19))),
               IF(AND(基本情報!$C$3="一斉",基本情報!$C$7="-",EDATE($G19,6)&lt;DATE(YEAR(EDATE($G19,6)),MONTH(基本情報!$C$4),DAY(基本情報!$C$4)),
                      AND(ISERROR(MATCH(AY$1,$BQ$1:$CN$1,0))=FALSE,
                        OR(INDEX($BQ$1:$CN19,ROW(),MATCH(AY$1,$BQ$1:$CN$1,0))=2,INDEX($BQ$1:$CN19,ROW(),MATCH(AY$1,$BQ$1:$CN$1,0))=3,INDEX($BQ$1:$CN19,ROW(),MATCH(AY$1,$BQ$1:$CN$1,0))=4))),
                   AX19,
                   AY19),
               IF(基本情報!$C$10=TRUE,
                   IF(AY19&lt;BA19,0,AY19-BA19),
                   IF(AND(基本情報!$C$3="一斉",基本情報!$C$7="-",EDATE($G19,6)&lt;DATE(YEAR(EDATE($G19,6)),MONTH(基本情報!$C$4),DAY(基本情報!$C$4)),
                       EDATE($G19,6)&lt;=$AI19,$AI19&lt;DATE(YEAR(EDATE($G19,6)),MONTH(基本情報!$C$4),DAY(基本情報!$C$4)),AY$1=YEAR(EDATE($G19,6))),
                           $AJ19-$AO19+HLOOKUP(1.5,付与日数一覧!$O$3:$W$8,2+$F19,1),
                           IF(SUM(AY19,AZ19)&lt;BA19,
                               0,
                               SUM(AY19,AZ19)-BA19))))))</f>
        <v>0</v>
      </c>
      <c r="BC19" s="19">
        <f>IF(OR(IF(ISERROR(INDEX($BQ$1:$CM19,ROW(),MATCH(IF(INDEX($BQ$1:$CM19,ROW(),MATCH(BC$1,$BQ$1:$CM$1,0)+1)&gt;DATE(BC$1,12,IF(基本情報!$C$12="末",31,基本情報!$C$12)),BC$1-1,BC$1),$BQ$1:$CM$1,0))),
                  0,
                  INDEX($BQ$1:$CM19,ROW(),MATCH(IF(INDEX($BQ$1:$CM19,ROW(),MATCH(BC$1,$BQ$1:$CM$1,0)+1)&gt;DATE(BC$1,12,IF(基本情報!$C$12="末",31,基本情報!$C$12)),BC$1-1,BC$1),$BQ$1:$CM$1,0)))=1,
              INDEX($BQ$1:$CM19,ROW(),MATCH(BC$1,$BQ$1:$CM$1,0))=3,
              INDEX($BQ$1:$CM19,ROW(),MATCH(BC$1,$BQ$1:$CM$1,0))=4),
     0,
     IF(AND($V19&lt;&gt;3,$V19&lt;&gt;6,$V19&lt;&gt;7,
         BC$1 =YEAR($G19),
         AND(基本情報!$C$3="一斉",$G19&lt;=DATE(BC$1,MONTH(基本情報!$C$4),DAY(基本情報!$C$4)),
                                                                   DATE(BC$1,MONTH(基本情報!$C$4),DAY(基本情報!$C$4))&lt;DATE(YEAR($G19),MONTH($G19)+6,DAY($G19)))),
       HLOOKUP(IF(BC$1=YEAR(DATE(YEAR($G19),MONTH($G19)+6,DAY($G19))),0.5,0)
                            -IF(基本情報!$C$12="末",
                                0,
                                IF(AND(基本情報!$C$3="一斉",EDATE($G19,6)=DATE(BC$1,MONTH(EDATE($G19,6)),DAY(EDATE($G19,6))),MONTH(EDATE($G19,6))=12,DAY(EDATE($G19,6))&gt;IF(基本情報!$C$12="末",DAY(EDATE($G19,6)),基本情報!$C$12)),1,0)),
         付与日数一覧!$O$3:$W$8,2+$F19,1),
       HLOOKUP(IF(AND($V19&lt;&gt;3,$V19&lt;&gt;6,$V19&lt;&gt;7,BC$1&lt;YEAR(DATE(YEAR($G19),MONTH($G19)+6,DAY($G19)))),
                              0,
                              IF(AND(基本情報!$C$3="一斉",
                                     OR(AND(基本情報!$C$7="-",DATE(BC$1,MONTH(基本情報!$C$4),DAY(基本情報!$C$4))&lt;$G19),
                                       AND(基本情報!$C$7&lt;&gt;"-",基本情報!$C$7&gt;0,DATE(BC$1,MONTH($J19),DAY($J19))&lt;$G19)),
                                     AND(MONTH(EDATE($G19,6))=12,DAY(EDATE($G19,6))&gt;IF(基本情報!$C$12="末",DAY(EOMONTH(EDATE($G19,6),0)),基本情報!$C$12))=FALSE)=TRUE,
                                  IF(AND(基本情報!$C$3="一斉",基本情報!$C$7="-",DATE(BC$1,MONTH(基本情報!$C$4),DAY(基本情報!$C$4))&lt;$G19),0.5,0),
                                  IF(基本情報!$C$3="法定",
                                      IF($H19&gt;=10,
                                          IF($G19&gt;DATE(BC$1,MONTH($J19),DAY($J19)),0,DATEDIF($G19,DATE(BC$1,MONTH($J19),DAY($J19)),"m")/12+0.5),
                                          DATEDIF($G19,DATE(BC$1,MONTH($J19),DAY($J19)),"m")/12)
                                        -IF($K19&lt;MONTH($J19),1,0),
                                      IF(AND(基本情報!$C$7&lt;&gt;"-",基本情報!$C$7&gt;0)=TRUE,
                                          IF(DATE(BC$1,MONTH($J19),DAY($J19))&lt;$G19,0,DATEDIF($G19,DATE(BC$1,MONTH($J19),DAY($J19)),"m")/12+0.5),
                                          IF(DATE(YEAR($G19),MONTH($G19)+6,DAY($G19))&gt;=DATE(BC$1,MONTH(基本情報!$C$4),DAY(基本情報!$C$4)),
                                              DATEDIF($G19,IF($G19&lt;DATE(BC$1,MONTH($J19),DAY($J19)),DATE(BC$1,MONTH($J19),DAY($J19)),DATE(BC$1+1,MONTH($J19),DAY($J19))),"m")/12
                                                +IF(DATE(YEAR($G19),MONTH($G19)+6,DAY($G19))&lt;DATE(BC$1,MONTH(基本情報!$C$4),DAY(基本情報!$C$4)),1.5,0.5),
                                              DATEDIF($G19,DATE(BC$1,MONTH(基本情報!$C$4),DAY(基本情報!$C$4)),"m")/12
                                                +IF(DATE(YEAR($G19),MONTH($G19)+6,DAY($G19))
                                                  =DATE(YEAR(DATE(YEAR($G19),MONTH($G19)+6,DAY($G19))),MONTH(基本情報!$C$4),DAY(基本情報!$C$4)),0,1)))
                                        -IF(基本情報!$C$12="末",
                                               0,
                                               IF(AND(EDATE($G19,6)=DATE(BC$1,MONTH(EDATE($G19,6)),DAY(EDATE($G19,6))),MONTH(EDATE($G19,6))=12,DAY(EDATE($G19,6))&gt;基本情報!$C$12),1,0))))),
         付与日数一覧!$O$3:$W$8,2+$F19,1)))
  +IF(OR(INDEX($BQ$1:$CM19,ROW(),MATCH(BC$1,$BQ$1:$CM$1,0))=2,INDEX($BQ$1:$CM19,ROW(),MATCH(BC$1,$BQ$1:$CM$1,0))=4),0,IF(基本情報!$C$3="一斉",
      IF(AND(基本情報!$C$7&lt;&gt;"-",基本情報!$C$7&gt;0)=FALSE,
          IF(OR(BC$1=YEAR(DATE(YEAR($G19),MONTH($G19)+6,DAY($G19))),
                 IF(基本情報!$C$12="末",
                     FALSE,
                     BC$1=IF(DATE(YEAR($G19),MONTH($G19)+6,DAY($G19))&gt;DATE(YEAR(DATE(YEAR($G19),MONTH($G19)+6,DAY($G19))),12,基本情報!$C$12),
                                  YEAR(DATE(YEAR($G19),MONTH($G19)+6,DAY($G19)))+1,
                                  YEAR(DATE(YEAR($G19),MONTH($G19)+6,DAY($G19)))))),
              IF(DATE(BC$1,MONTH(基本情報!$C$4),DAY(基本情報!$C$4))&gt;DATE(YEAR($G19),MONTH($G19)+6,DAY($G19)),
                  HLOOKUP(0.5,付与日数一覧!$O$3:$W$8,2+$F19,1),
                  0),
              0),
          0),
      0))</f>
        <v>0</v>
      </c>
      <c r="BD19" s="19">
        <f ca="1">IF(BC$1=$AN19,$AP19,IF(BC$1=有給管理簿!$AH$1,0,BB19) )</f>
        <v>0</v>
      </c>
      <c r="BE19" s="19">
        <f ca="1">IF(ISERROR(MATCH($A19,有給管理簿!$A:$A,0)),
    0,
    SUMIFS(INDIRECT("有給管理簿!R" &amp; MATCH($A19,有給管理簿!$A:$A,0) &amp; "C35:R" &amp; MATCH($A19,有給管理簿!$A:$A,0) &amp; "C2239",0),
      有給管理簿!$AI$11:$CHC$11,"&gt;="&amp;IF(OR(AND($V19&lt;&gt;3,$V19&lt;&gt;6,$V19&lt;&gt;7,
                                                                                MONTH(DATE(YEAR($G19),MONTH($G19)+6,DAY($G19)))&lt;=MONTH($Z19),
                                                                                DATE(BC$1,MONTH($Z19),DAY($Z19))&lt;DATE(YEAR($G19),MONTH($G19)+6,DAY($G19))),
                                                                          AND($V19&lt;&gt;3,$V19&lt;&gt;6,$V19&lt;&gt;7,
                                                                            BC$1=YEAR(DATE(YEAR($G19),MONTH($G19)+6,DAY($G19))),
                                                                            DATE(BC$1,MONTH($Z19),DAY($Z19))&gt;DATE(YEAR($G19),MONTH($G19)+6,DAY($G19)))),
                                                                       DATE(YEAR($G19),MONTH($G19)+6,DAY($G19)),
                                                                       IF(AND($V19&lt;&gt;3,$V19&lt;&gt;6,$V19&lt;&gt;7,
                                                                              DATE(YEAR($G19),MONTH($G19)+6,DAY($G19))&gt;=DATE(BC$1,MONTH($Z19),DAY($Z19))),
                                                                           DATE(YEAR($G19),MONTH($G19)+6,DAY($G19)),
                                                                           DATE(BC$1,MONTH($Z19),DAY($Z19)))),
      有給管理簿!$AI$11:$CHC$11,"&lt;="&amp;IF(DATE(BC$1+1,MONTH($Z19),DAY($Z19))-1&gt;EOMONTH(DATE(有給管理簿!$E$10,有給管理簿!$F$10,1),0),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DATE(BC$1+1,MONTH($Z19),DAY($Z19))-1)))</f>
        <v>0</v>
      </c>
      <c r="BF19" s="19">
        <f ca="1">IF(BC$1+2=$AN19,
       $AK19,
       IF(BC$1+1=$AN19,
           $AP19,
           IF(BC19&lt;IF(基本情報!$C$10=TRUE,
                                 IF(BC19&lt;BE19,0,BC19-BE19),
                                 IF(AND(基本情報!$C$3="一斉",基本情報!$C$7="-",EDATE($G19,6)&lt;DATE(YEAR(EDATE($G19,6)),MONTH(基本情報!$C$4),DAY(基本情報!$C$4)),
                                       EDATE($G19,6)&lt;=$AI19,$AI19&lt;DATE(YEAR(EDATE($G19,6)),MONTH(基本情報!$C$4),DAY(基本情報!$C$4)),BC$1=YEAR(EDATE($G19,6))),
                                     $AJ19-$AO19+HLOOKUP(1.5,付与日数一覧!$O$3:$W$8,2+$F19,1),
                                     IF(SUM(BC19,BD19)&lt;BE19,
                                         0,
                                         SUM(BC19,BD19)-BE19))),
               IF(AND(基本情報!$C$3="一斉",基本情報!$C$7="-",EDATE($G19,6)&lt;DATE(YEAR(EDATE($G19,6)),MONTH(基本情報!$C$4),DAY(基本情報!$C$4)),
                      AND(ISERROR(MATCH(BC$1,$BQ$1:$CN$1,0))=FALSE,
                        OR(INDEX($BQ$1:$CN19,ROW(),MATCH(BC$1,$BQ$1:$CN$1,0))=2,INDEX($BQ$1:$CN19,ROW(),MATCH(BC$1,$BQ$1:$CN$1,0))=3,INDEX($BQ$1:$CN19,ROW(),MATCH(BC$1,$BQ$1:$CN$1,0))=4))),
                   BB19,
                   BC19),
               IF(基本情報!$C$10=TRUE,
                   IF(BC19&lt;BE19,0,BC19-BE19),
                   IF(AND(基本情報!$C$3="一斉",基本情報!$C$7="-",EDATE($G19,6)&lt;DATE(YEAR(EDATE($G19,6)),MONTH(基本情報!$C$4),DAY(基本情報!$C$4)),
                       EDATE($G19,6)&lt;=$AI19,$AI19&lt;DATE(YEAR(EDATE($G19,6)),MONTH(基本情報!$C$4),DAY(基本情報!$C$4)),BC$1=YEAR(EDATE($G19,6))),
                           $AJ19-$AO19+HLOOKUP(1.5,付与日数一覧!$O$3:$W$8,2+$F19,1),
                           IF(SUM(BC19,BD19)&lt;BE19,
                               0,
                               SUM(BC19,BD19)-BE19))))))</f>
        <v>0</v>
      </c>
      <c r="BG19" s="19">
        <f>IF(OR(IF(ISERROR(INDEX($BQ$1:$CM19,ROW(),MATCH(IF(INDEX($BQ$1:$CM19,ROW(),MATCH(BG$1,$BQ$1:$CM$1,0)+1)&gt;DATE(BG$1,12,IF(基本情報!$C$12="末",31,基本情報!$C$12)),BG$1-1,BG$1),$BQ$1:$CM$1,0))),
                  0,
                  INDEX($BQ$1:$CM19,ROW(),MATCH(IF(INDEX($BQ$1:$CM19,ROW(),MATCH(BG$1,$BQ$1:$CM$1,0)+1)&gt;DATE(BG$1,12,IF(基本情報!$C$12="末",31,基本情報!$C$12)),BG$1-1,BG$1),$BQ$1:$CM$1,0)))=1,
              INDEX($BQ$1:$CM19,ROW(),MATCH(BG$1,$BQ$1:$CM$1,0))=3,
              INDEX($BQ$1:$CM19,ROW(),MATCH(BG$1,$BQ$1:$CM$1,0))=4),
     0,
     IF(AND($V19&lt;&gt;3,$V19&lt;&gt;6,$V19&lt;&gt;7,
         BG$1 =YEAR($G19),
         AND(基本情報!$C$3="一斉",$G19&lt;=DATE(BG$1,MONTH(基本情報!$C$4),DAY(基本情報!$C$4)),
                                                                   DATE(BG$1,MONTH(基本情報!$C$4),DAY(基本情報!$C$4))&lt;DATE(YEAR($G19),MONTH($G19)+6,DAY($G19)))),
       HLOOKUP(IF(BG$1=YEAR(DATE(YEAR($G19),MONTH($G19)+6,DAY($G19))),0.5,0)
                            -IF(基本情報!$C$12="末",
                                0,
                                IF(AND(基本情報!$C$3="一斉",EDATE($G19,6)=DATE(BG$1,MONTH(EDATE($G19,6)),DAY(EDATE($G19,6))),MONTH(EDATE($G19,6))=12,DAY(EDATE($G19,6))&gt;IF(基本情報!$C$12="末",DAY(EDATE($G19,6)),基本情報!$C$12)),1,0)),
         付与日数一覧!$O$3:$W$8,2+$F19,1),
       HLOOKUP(IF(AND($V19&lt;&gt;3,$V19&lt;&gt;6,$V19&lt;&gt;7,BG$1&lt;YEAR(DATE(YEAR($G19),MONTH($G19)+6,DAY($G19)))),
                              0,
                              IF(AND(基本情報!$C$3="一斉",
                                     OR(AND(基本情報!$C$7="-",DATE(BG$1,MONTH(基本情報!$C$4),DAY(基本情報!$C$4))&lt;$G19),
                                       AND(基本情報!$C$7&lt;&gt;"-",基本情報!$C$7&gt;0,DATE(BG$1,MONTH($J19),DAY($J19))&lt;$G19)),
                                     AND(MONTH(EDATE($G19,6))=12,DAY(EDATE($G19,6))&gt;IF(基本情報!$C$12="末",DAY(EOMONTH(EDATE($G19,6),0)),基本情報!$C$12))=FALSE)=TRUE,
                                  IF(AND(基本情報!$C$3="一斉",基本情報!$C$7="-",DATE(BG$1,MONTH(基本情報!$C$4),DAY(基本情報!$C$4))&lt;$G19),0.5,0),
                                  IF(基本情報!$C$3="法定",
                                      IF($H19&gt;=10,
                                          IF($G19&gt;DATE(BG$1,MONTH($J19),DAY($J19)),0,DATEDIF($G19,DATE(BG$1,MONTH($J19),DAY($J19)),"m")/12+0.5),
                                          DATEDIF($G19,DATE(BG$1,MONTH($J19),DAY($J19)),"m")/12)
                                        -IF($K19&lt;MONTH($J19),1,0),
                                      IF(AND(基本情報!$C$7&lt;&gt;"-",基本情報!$C$7&gt;0)=TRUE,
                                          IF(DATE(BG$1,MONTH($J19),DAY($J19))&lt;$G19,0,DATEDIF($G19,DATE(BG$1,MONTH($J19),DAY($J19)),"m")/12+0.5),
                                          IF(DATE(YEAR($G19),MONTH($G19)+6,DAY($G19))&gt;=DATE(BG$1,MONTH(基本情報!$C$4),DAY(基本情報!$C$4)),
                                              DATEDIF($G19,IF($G19&lt;DATE(BG$1,MONTH($J19),DAY($J19)),DATE(BG$1,MONTH($J19),DAY($J19)),DATE(BG$1+1,MONTH($J19),DAY($J19))),"m")/12
                                                +IF(DATE(YEAR($G19),MONTH($G19)+6,DAY($G19))&lt;DATE(BG$1,MONTH(基本情報!$C$4),DAY(基本情報!$C$4)),1.5,0.5),
                                              DATEDIF($G19,DATE(BG$1,MONTH(基本情報!$C$4),DAY(基本情報!$C$4)),"m")/12
                                                +IF(DATE(YEAR($G19),MONTH($G19)+6,DAY($G19))
                                                  =DATE(YEAR(DATE(YEAR($G19),MONTH($G19)+6,DAY($G19))),MONTH(基本情報!$C$4),DAY(基本情報!$C$4)),0,1)))
                                        -IF(基本情報!$C$12="末",
                                               0,
                                               IF(AND(EDATE($G19,6)=DATE(BG$1,MONTH(EDATE($G19,6)),DAY(EDATE($G19,6))),MONTH(EDATE($G19,6))=12,DAY(EDATE($G19,6))&gt;基本情報!$C$12),1,0))))),
         付与日数一覧!$O$3:$W$8,2+$F19,1)))
  +IF(OR(INDEX($BQ$1:$CM19,ROW(),MATCH(BG$1,$BQ$1:$CM$1,0))=2,INDEX($BQ$1:$CM19,ROW(),MATCH(BG$1,$BQ$1:$CM$1,0))=4),0,IF(基本情報!$C$3="一斉",
      IF(AND(基本情報!$C$7&lt;&gt;"-",基本情報!$C$7&gt;0)=FALSE,
          IF(OR(BG$1=YEAR(DATE(YEAR($G19),MONTH($G19)+6,DAY($G19))),
                 IF(基本情報!$C$12="末",
                     FALSE,
                     BG$1=IF(DATE(YEAR($G19),MONTH($G19)+6,DAY($G19))&gt;DATE(YEAR(DATE(YEAR($G19),MONTH($G19)+6,DAY($G19))),12,基本情報!$C$12),
                                  YEAR(DATE(YEAR($G19),MONTH($G19)+6,DAY($G19)))+1,
                                  YEAR(DATE(YEAR($G19),MONTH($G19)+6,DAY($G19)))))),
              IF(DATE(BG$1,MONTH(基本情報!$C$4),DAY(基本情報!$C$4))&gt;DATE(YEAR($G19),MONTH($G19)+6,DAY($G19)),
                  HLOOKUP(0.5,付与日数一覧!$O$3:$W$8,2+$F19,1),
                  0),
              0),
          0),
      0))</f>
        <v>0</v>
      </c>
      <c r="BH19" s="19">
        <f ca="1">IF(BG$1=$AN19,$AP19,IF(BG$1=有給管理簿!$AH$1,0,BF19) )</f>
        <v>0</v>
      </c>
      <c r="BI19" s="19">
        <f ca="1">IF(ISERROR(MATCH($A19,有給管理簿!$A:$A,0)),
    0,
    SUMIFS(INDIRECT("有給管理簿!R" &amp; MATCH($A19,有給管理簿!$A:$A,0) &amp; "C35:R" &amp; MATCH($A19,有給管理簿!$A:$A,0) &amp; "C2239",0),
      有給管理簿!$AI$11:$CHC$11,"&gt;="&amp;IF(OR(AND($V19&lt;&gt;3,$V19&lt;&gt;6,$V19&lt;&gt;7,
                                                                                MONTH(DATE(YEAR($G19),MONTH($G19)+6,DAY($G19)))&lt;=MONTH($Z19),
                                                                                DATE(BG$1,MONTH($Z19),DAY($Z19))&lt;DATE(YEAR($G19),MONTH($G19)+6,DAY($G19))),
                                                                          AND($V19&lt;&gt;3,$V19&lt;&gt;6,$V19&lt;&gt;7,
                                                                            BG$1=YEAR(DATE(YEAR($G19),MONTH($G19)+6,DAY($G19))),
                                                                            DATE(BG$1,MONTH($Z19),DAY($Z19))&gt;DATE(YEAR($G19),MONTH($G19)+6,DAY($G19)))),
                                                                       DATE(YEAR($G19),MONTH($G19)+6,DAY($G19)),
                                                                       IF(AND($V19&lt;&gt;3,$V19&lt;&gt;6,$V19&lt;&gt;7,
                                                                              DATE(YEAR($G19),MONTH($G19)+6,DAY($G19))&gt;=DATE(BG$1,MONTH($Z19),DAY($Z19))),
                                                                           DATE(YEAR($G19),MONTH($G19)+6,DAY($G19)),
                                                                           DATE(BG$1,MONTH($Z19),DAY($Z19)))),
      有給管理簿!$AI$11:$CHC$11,"&lt;="&amp;IF(DATE(BG$1+1,MONTH($Z19),DAY($Z19))-1&gt;EOMONTH(DATE(有給管理簿!$E$10,有給管理簿!$F$10,1),0),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DATE(BG$1+1,MONTH($Z19),DAY($Z19))-1)))</f>
        <v>0</v>
      </c>
      <c r="BJ19" s="19">
        <f ca="1">IF(BG$1+2=$AN19,
       $AK19,
       IF(BG$1+1=$AN19,
           $AP19,
           IF(BG19&lt;IF(基本情報!$C$10=TRUE,
                                 IF(BG19&lt;BI19,0,BG19-BI19),
                                 IF(AND(基本情報!$C$3="一斉",基本情報!$C$7="-",EDATE($G19,6)&lt;DATE(YEAR(EDATE($G19,6)),MONTH(基本情報!$C$4),DAY(基本情報!$C$4)),
                                       EDATE($G19,6)&lt;=$AI19,$AI19&lt;DATE(YEAR(EDATE($G19,6)),MONTH(基本情報!$C$4),DAY(基本情報!$C$4)),BG$1=YEAR(EDATE($G19,6))),
                                     $AJ19-$AO19+HLOOKUP(1.5,付与日数一覧!$O$3:$W$8,2+$F19,1),
                                     IF(SUM(BG19,BH19)&lt;BI19,
                                         0,
                                         SUM(BG19,BH19)-BI19))),
               IF(AND(基本情報!$C$3="一斉",基本情報!$C$7="-",EDATE($G19,6)&lt;DATE(YEAR(EDATE($G19,6)),MONTH(基本情報!$C$4),DAY(基本情報!$C$4)),
                      AND(ISERROR(MATCH(BG$1,$BQ$1:$CN$1,0))=FALSE,
                        OR(INDEX($BQ$1:$CN19,ROW(),MATCH(BG$1,$BQ$1:$CN$1,0))=2,INDEX($BQ$1:$CN19,ROW(),MATCH(BG$1,$BQ$1:$CN$1,0))=3,INDEX($BQ$1:$CN19,ROW(),MATCH(BG$1,$BQ$1:$CN$1,0))=4))),
                   BF19,
                   BG19),
               IF(基本情報!$C$10=TRUE,
                   IF(BG19&lt;BI19,0,BG19-BI19),
                   IF(AND(基本情報!$C$3="一斉",基本情報!$C$7="-",EDATE($G19,6)&lt;DATE(YEAR(EDATE($G19,6)),MONTH(基本情報!$C$4),DAY(基本情報!$C$4)),
                       EDATE($G19,6)&lt;=$AI19,$AI19&lt;DATE(YEAR(EDATE($G19,6)),MONTH(基本情報!$C$4),DAY(基本情報!$C$4)),BG$1=YEAR(EDATE($G19,6))),
                           $AJ19-$AO19+HLOOKUP(1.5,付与日数一覧!$O$3:$W$8,2+$F19,1),
                           IF(SUM(BG19,BH19)&lt;BI19,
                               0,
                               SUM(BG19,BH19)-BI19))))))</f>
        <v>0</v>
      </c>
      <c r="BK19" s="19">
        <f>IF(OR(IF(ISERROR(INDEX($BQ$1:$CM19,ROW(),MATCH(IF(INDEX($BQ$1:$CM19,ROW(),MATCH(BK$1,$BQ$1:$CM$1,0)+1)&gt;DATE(BK$1,12,IF(基本情報!$C$12="末",31,基本情報!$C$12)),BK$1-1,BK$1),$BQ$1:$CM$1,0))),
                  0,
                  INDEX($BQ$1:$CM19,ROW(),MATCH(IF(INDEX($BQ$1:$CM19,ROW(),MATCH(BK$1,$BQ$1:$CM$1,0)+1)&gt;DATE(BK$1,12,IF(基本情報!$C$12="末",31,基本情報!$C$12)),BK$1-1,BK$1),$BQ$1:$CM$1,0)))=1,
              INDEX($BQ$1:$CM19,ROW(),MATCH(BK$1,$BQ$1:$CM$1,0))=3,
              INDEX($BQ$1:$CM19,ROW(),MATCH(BK$1,$BQ$1:$CM$1,0))=4),
     0,
     IF(AND($V19&lt;&gt;3,$V19&lt;&gt;6,$V19&lt;&gt;7,
         BK$1 =YEAR($G19),
         AND(基本情報!$C$3="一斉",$G19&lt;=DATE(BK$1,MONTH(基本情報!$C$4),DAY(基本情報!$C$4)),
                                                                   DATE(BK$1,MONTH(基本情報!$C$4),DAY(基本情報!$C$4))&lt;DATE(YEAR($G19),MONTH($G19)+6,DAY($G19)))),
       HLOOKUP(IF(BK$1=YEAR(DATE(YEAR($G19),MONTH($G19)+6,DAY($G19))),0.5,0)
                            -IF(基本情報!$C$12="末",
                                0,
                                IF(AND(基本情報!$C$3="一斉",EDATE($G19,6)=DATE(BK$1,MONTH(EDATE($G19,6)),DAY(EDATE($G19,6))),MONTH(EDATE($G19,6))=12,DAY(EDATE($G19,6))&gt;IF(基本情報!$C$12="末",DAY(EDATE($G19,6)),基本情報!$C$12)),1,0)),
         付与日数一覧!$O$3:$W$8,2+$F19,1),
       HLOOKUP(IF(AND($V19&lt;&gt;3,$V19&lt;&gt;6,$V19&lt;&gt;7,BK$1&lt;YEAR(DATE(YEAR($G19),MONTH($G19)+6,DAY($G19)))),
                              0,
                              IF(AND(基本情報!$C$3="一斉",
                                     OR(AND(基本情報!$C$7="-",DATE(BK$1,MONTH(基本情報!$C$4),DAY(基本情報!$C$4))&lt;$G19),
                                       AND(基本情報!$C$7&lt;&gt;"-",基本情報!$C$7&gt;0,DATE(BK$1,MONTH($J19),DAY($J19))&lt;$G19)),
                                     AND(MONTH(EDATE($G19,6))=12,DAY(EDATE($G19,6))&gt;IF(基本情報!$C$12="末",DAY(EOMONTH(EDATE($G19,6),0)),基本情報!$C$12))=FALSE)=TRUE,
                                  IF(AND(基本情報!$C$3="一斉",基本情報!$C$7="-",DATE(BK$1,MONTH(基本情報!$C$4),DAY(基本情報!$C$4))&lt;$G19),0.5,0),
                                  IF(基本情報!$C$3="法定",
                                      IF($H19&gt;=10,
                                          IF($G19&gt;DATE(BK$1,MONTH($J19),DAY($J19)),0,DATEDIF($G19,DATE(BK$1,MONTH($J19),DAY($J19)),"m")/12+0.5),
                                          DATEDIF($G19,DATE(BK$1,MONTH($J19),DAY($J19)),"m")/12)
                                        -IF($K19&lt;MONTH($J19),1,0),
                                      IF(AND(基本情報!$C$7&lt;&gt;"-",基本情報!$C$7&gt;0)=TRUE,
                                          IF(DATE(BK$1,MONTH($J19),DAY($J19))&lt;$G19,0,DATEDIF($G19,DATE(BK$1,MONTH($J19),DAY($J19)),"m")/12+0.5),
                                          IF(DATE(YEAR($G19),MONTH($G19)+6,DAY($G19))&gt;=DATE(BK$1,MONTH(基本情報!$C$4),DAY(基本情報!$C$4)),
                                              DATEDIF($G19,IF($G19&lt;DATE(BK$1,MONTH($J19),DAY($J19)),DATE(BK$1,MONTH($J19),DAY($J19)),DATE(BK$1+1,MONTH($J19),DAY($J19))),"m")/12
                                                +IF(DATE(YEAR($G19),MONTH($G19)+6,DAY($G19))&lt;DATE(BK$1,MONTH(基本情報!$C$4),DAY(基本情報!$C$4)),1.5,0.5),
                                              DATEDIF($G19,DATE(BK$1,MONTH(基本情報!$C$4),DAY(基本情報!$C$4)),"m")/12
                                                +IF(DATE(YEAR($G19),MONTH($G19)+6,DAY($G19))
                                                  =DATE(YEAR(DATE(YEAR($G19),MONTH($G19)+6,DAY($G19))),MONTH(基本情報!$C$4),DAY(基本情報!$C$4)),0,1)))
                                        -IF(基本情報!$C$12="末",
                                               0,
                                               IF(AND(EDATE($G19,6)=DATE(BK$1,MONTH(EDATE($G19,6)),DAY(EDATE($G19,6))),MONTH(EDATE($G19,6))=12,DAY(EDATE($G19,6))&gt;基本情報!$C$12),1,0))))),
         付与日数一覧!$O$3:$W$8,2+$F19,1)))
  +IF(OR(INDEX($BQ$1:$CM19,ROW(),MATCH(BK$1,$BQ$1:$CM$1,0))=2,INDEX($BQ$1:$CM19,ROW(),MATCH(BK$1,$BQ$1:$CM$1,0))=4),0,IF(基本情報!$C$3="一斉",
      IF(AND(基本情報!$C$7&lt;&gt;"-",基本情報!$C$7&gt;0)=FALSE,
          IF(OR(BK$1=YEAR(DATE(YEAR($G19),MONTH($G19)+6,DAY($G19))),
                 IF(基本情報!$C$12="末",
                     FALSE,
                     BK$1=IF(DATE(YEAR($G19),MONTH($G19)+6,DAY($G19))&gt;DATE(YEAR(DATE(YEAR($G19),MONTH($G19)+6,DAY($G19))),12,基本情報!$C$12),
                                  YEAR(DATE(YEAR($G19),MONTH($G19)+6,DAY($G19)))+1,
                                  YEAR(DATE(YEAR($G19),MONTH($G19)+6,DAY($G19)))))),
              IF(DATE(BK$1,MONTH(基本情報!$C$4),DAY(基本情報!$C$4))&gt;DATE(YEAR($G19),MONTH($G19)+6,DAY($G19)),
                  HLOOKUP(0.5,付与日数一覧!$O$3:$W$8,2+$F19,1),
                  0),
              0),
          0),
      0))</f>
        <v>0</v>
      </c>
      <c r="BL19" s="19">
        <f ca="1">IF(BK$1=$AN19,$AP19,IF(BK$1=有給管理簿!$AH$1,0,BJ19) )</f>
        <v>0</v>
      </c>
      <c r="BM19" s="19">
        <f ca="1">IF(ISERROR(MATCH($A19,有給管理簿!$A:$A,0)),
    0,
    SUMIFS(INDIRECT("有給管理簿!R" &amp; MATCH($A19,有給管理簿!$A:$A,0) &amp; "C35:R" &amp; MATCH($A19,有給管理簿!$A:$A,0) &amp; "C2239",0),
      有給管理簿!$AI$11:$CHC$11,"&gt;="&amp;IF(OR(AND($V19&lt;&gt;3,$V19&lt;&gt;6,$V19&lt;&gt;7,
                                                                                MONTH(DATE(YEAR($G19),MONTH($G19)+6,DAY($G19)))&lt;=MONTH($Z19),
                                                                                DATE(BK$1,MONTH($Z19),DAY($Z19))&lt;DATE(YEAR($G19),MONTH($G19)+6,DAY($G19))),
                                                                          AND($V19&lt;&gt;3,$V19&lt;&gt;6,$V19&lt;&gt;7,
                                                                            BK$1=YEAR(DATE(YEAR($G19),MONTH($G19)+6,DAY($G19))),
                                                                            DATE(BK$1,MONTH($Z19),DAY($Z19))&gt;DATE(YEAR($G19),MONTH($G19)+6,DAY($G19)))),
                                                                       DATE(YEAR($G19),MONTH($G19)+6,DAY($G19)),
                                                                       IF(AND($V19&lt;&gt;3,$V19&lt;&gt;6,$V19&lt;&gt;7,
                                                                              DATE(YEAR($G19),MONTH($G19)+6,DAY($G19))&gt;=DATE(BK$1,MONTH($Z19),DAY($Z19))),
                                                                           DATE(YEAR($G19),MONTH($G19)+6,DAY($G19)),
                                                                           DATE(BK$1,MONTH($Z19),DAY($Z19)))),
      有給管理簿!$AI$11:$CHC$11,"&lt;="&amp;IF(DATE(BK$1+1,MONTH($Z19),DAY($Z19))-1&gt;EOMONTH(DATE(有給管理簿!$E$10,有給管理簿!$F$10,1),0),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DATE(BK$1+1,MONTH($Z19),DAY($Z19))-1)))</f>
        <v>0</v>
      </c>
      <c r="BN19" s="19">
        <f ca="1">IF(BK$1+2=$AN19,
       $AK19,
       IF(BK$1+1=$AN19,
           $AP19,
           IF(BK19&lt;IF(基本情報!$C$10=TRUE,
                                 IF(BK19&lt;BM19,0,BK19-BM19),
                                 IF(AND(基本情報!$C$3="一斉",基本情報!$C$7="-",EDATE($G19,6)&lt;DATE(YEAR(EDATE($G19,6)),MONTH(基本情報!$C$4),DAY(基本情報!$C$4)),
                                       EDATE($G19,6)&lt;=$AI19,$AI19&lt;DATE(YEAR(EDATE($G19,6)),MONTH(基本情報!$C$4),DAY(基本情報!$C$4)),BK$1=YEAR(EDATE($G19,6))),
                                     $AJ19-$AO19+HLOOKUP(1.5,付与日数一覧!$O$3:$W$8,2+$F19,1),
                                     IF(SUM(BK19,BL19)&lt;BM19,
                                         0,
                                         SUM(BK19,BL19)-BM19))),
               IF(AND(基本情報!$C$3="一斉",基本情報!$C$7="-",EDATE($G19,6)&lt;DATE(YEAR(EDATE($G19,6)),MONTH(基本情報!$C$4),DAY(基本情報!$C$4)),
                      AND(ISERROR(MATCH(BK$1,$BQ$1:$CN$1,0))=FALSE,
                        OR(INDEX($BQ$1:$CN19,ROW(),MATCH(BK$1,$BQ$1:$CN$1,0))=2,INDEX($BQ$1:$CN19,ROW(),MATCH(BK$1,$BQ$1:$CN$1,0))=3,INDEX($BQ$1:$CN19,ROW(),MATCH(BK$1,$BQ$1:$CN$1,0))=4))),
                   BJ19,
                   BK19),
               IF(基本情報!$C$10=TRUE,
                   IF(BK19&lt;BM19,0,BK19-BM19),
                   IF(AND(基本情報!$C$3="一斉",基本情報!$C$7="-",EDATE($G19,6)&lt;DATE(YEAR(EDATE($G19,6)),MONTH(基本情報!$C$4),DAY(基本情報!$C$4)),
                       EDATE($G19,6)&lt;=$AI19,$AI19&lt;DATE(YEAR(EDATE($G19,6)),MONTH(基本情報!$C$4),DAY(基本情報!$C$4)),BK$1=YEAR(EDATE($G19,6))),
                           $AJ19-$AO19+HLOOKUP(1.5,付与日数一覧!$O$3:$W$8,2+$F19,1),
                           IF(SUM(BK19,BL19)&lt;BM19,
                               0,
                               SUM(BK19,BL19)-BM19))))))</f>
        <v>0</v>
      </c>
      <c r="BQ19" s="19">
        <v>0</v>
      </c>
      <c r="BR19" s="57">
        <f>IF(基本情報!$C$3="法定",
       IF($V19=3,
           IF($G19&lt;=DATE(BQ$1,MONTH($G19),DAY($G19)),DATE(BQ$1,MONTH($G19),DAY($G19)),0),
           IF($G19&lt;=DATE(BQ$1,MONTH(EDATE($G19,6)),DAY(EDATE($G19,6))),DATE(BQ$1,MONTH(EDATE($G19,6)),DAY(EDATE($G19,6))),0)),
       IF(基本情報!$C$7="-",
           IF(DATE(BQ$1,MONTH(EDATE($G19,6)),DAY(EDATE($G19,6)))=EDATE($G19,6),
               IF(AND(BQ$1=YEAR(EDATE($G19,6)),IF(基本情報!$C$12="末",FALSE,DATE(BQ$1,MONTH(EDATE($G19,6)),DAY(EDATE($G19,6)))&gt;DATE(BQ$1,12,基本情報!$C$12))),
                   0,
                   DATE(BQ$1,MONTH(EDATE($G19,6)),DAY(EDATE($G19,6)))),
               IF(EDATE($G19,6)&lt;DATE(BQ$1,MONTH(基本情報!$C$4),DAY(基本情報!$C$4)),
                   IF(AND(BQ$1-1=YEAR(EDATE($G19,6)),IF(基本情報!$C$12="末",FALSE,DATE(BQ$1-1,MONTH(EDATE($G19,6)),DAY(EDATE($G19,6)))&gt;DATE(BQ$1-1,12,基本情報!$C$12))),
                       DATE(BQ$1-1,MONTH(EDATE($G19,6)),DAY(EDATE($G19,6))),
                       DATE(BQ$1,MONTH(基本情報!$C$4),DAY(基本情報!$C$4))),
                   IF($G19&lt;=DATE(BQ$1,MONTH(EDATE($G19,6)),DAY(EDATE($G19,6))),DATE(BQ$1,MONTH(EDATE($G19,6)),DAY(EDATE($G19,6))),0))),
           IF($G19&lt;=IF(DATE(BQ$1,MONTH(基本情報!$C$4),DAY(基本情報!$C$4))
                           &lt;DATE(BQ$1,MONTH(基本情報!$C$7),DAY(基本情報!$C$7)),
                             IF(AND(DATE(BQ$1,MONTH(基本情報!$C$4),DAY(基本情報!$C$4))&lt;=DATE(BQ$1,MONTH($G19),DAY($G19)),
                                   DATE(BQ$1,MONTH($G19),DAY($G19))&lt;DATE(BQ$1,MONTH(基本情報!$C$7),DAY(基本情報!$C$7)))=TRUE,
                                 DATE(BQ$1,MONTH(基本情報!$C$7),DAY(基本情報!$C$7)),
                                 IF($G19&gt;DATE(BQ$1,MONTH(基本情報!$C$4),DAY(基本情報!$C$4)),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IF(AND(DATE(BQ$1,MONTH(基本情報!$C$7),DAY(基本情報!$C$7))&lt;=DATE(BQ$1,MONTH($G19),DAY($G19)),
                                    DATE(BQ$1,MONTH($G19),DAY($G19))&lt;DATE(BQ$1,MONTH(基本情報!$C$4),DAY(基本情報!$C$4)))=TRUE,
                                 DATE(BQ$1,MONTH(基本情報!$C$4),DAY(基本情報!$C$4)),
                                 IF($G19&gt;DATE(BQ$1,MONTH(基本情報!$C$7),DAY(基本情報!$C$7)),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IF(AND(DATE(BQ$1,MONTH(基本情報!$C$4),DAY(基本情報!$C$4))&lt;=DATE(BQ$1,MONTH($G19),DAY($G19)),
                      DATE(BQ$1,MONTH($G19),DAY($G19))&lt;DATE(BQ$1,MONTH(基本情報!$C$7),DAY(基本情報!$C$7)))=TRUE,
                   DATE(BQ$1,MONTH(基本情報!$C$7),DAY(基本情報!$C$7)),
                   IF($G19&gt;DATE(BQ$1,MONTH(基本情報!$C$4),DAY(基本情報!$C$4)),
                       0,
                       DATE(BQ$1,MONTH(基本情報!$C$4),DAY(基本情報!$C$4)))),
               IF(AND(DATE(BQ$1,MONTH(基本情報!$C$7),DAY(基本情報!$C$7))&lt;=DATE(BQ$1,MONTH($G19),DAY($G19)),
                      DATE(BQ$1,MONTH($G19),DAY($G19))&lt;DATE(BQ$1,MONTH(基本情報!$C$4),DAY(基本情報!$C$4)))=TRUE,
                   DATE(BQ$1,MONTH(基本情報!$C$4),DAY(基本情報!$C$4)),
                   IF($G19&gt;DATE(BQ$1,MONTH(基本情報!$C$7),DAY(基本情報!$C$7)),
                       0,
                       DATE(BQ$1,MONTH(基本情報!$C$7),DAY(基本情報!$C$7))))),
           0)))</f>
        <v>0</v>
      </c>
      <c r="BS19" s="57">
        <f>IF(AND(OR($V19=4,$V19=5),BR19=EDATE($G19,6)),
       IF(DATE(BQ$1,MONTH(基本情報!$C$4),DAY(基本情報!$C$4))&gt;EDATE($G19,6),
           DATE(BQ$1,MONTH(基本情報!$C$4),DAY(基本情報!$C$4)),
           0),
       IF(AND(基本情報!$C$3="一斉",基本情報!$C$7="-",
              BR19=EDATE($G19,6),
              DATE(BQ$1,MONTH(基本情報!$C$4),DAY(基本情報!$C$4))&gt;EDATE($G19,6)),
           DATE(BQ$1,MONTH(基本情報!$C$4),DAY(基本情報!$C$4)),
           0))</f>
        <v>0</v>
      </c>
      <c r="BU19" s="19">
        <v>0</v>
      </c>
      <c r="BV19" s="57">
        <f>IF(基本情報!$C$3="法定",
       IF($V19=3,
           IF($G19&lt;=DATE(BU$1,MONTH($G19),DAY($G19)),DATE(BU$1,MONTH($G19),DAY($G19)),0),
           IF($G19&lt;=DATE(BU$1,MONTH(EDATE($G19,6)),DAY(EDATE($G19,6))),DATE(BU$1,MONTH(EDATE($G19,6)),DAY(EDATE($G19,6))),0)),
       IF(基本情報!$C$7="-",
           IF(DATE(BU$1,MONTH(EDATE($G19,6)),DAY(EDATE($G19,6)))=EDATE($G19,6),
               IF(AND(BU$1=YEAR(EDATE($G19,6)),IF(基本情報!$C$12="末",FALSE,DATE(BU$1,MONTH(EDATE($G19,6)),DAY(EDATE($G19,6)))&gt;DATE(BU$1,12,基本情報!$C$12))),
                   0,
                   DATE(BU$1,MONTH(EDATE($G19,6)),DAY(EDATE($G19,6)))),
               IF(EDATE($G19,6)&lt;DATE(BU$1,MONTH(基本情報!$C$4),DAY(基本情報!$C$4)),
                   IF(AND(BU$1-1=YEAR(EDATE($G19,6)),IF(基本情報!$C$12="末",FALSE,DATE(BU$1-1,MONTH(EDATE($G19,6)),DAY(EDATE($G19,6)))&gt;DATE(BU$1-1,12,基本情報!$C$12))),
                       DATE(BU$1-1,MONTH(EDATE($G19,6)),DAY(EDATE($G19,6))),
                       DATE(BU$1,MONTH(基本情報!$C$4),DAY(基本情報!$C$4))),
                   IF($G19&lt;=DATE(BU$1,MONTH(EDATE($G19,6)),DAY(EDATE($G19,6))),DATE(BU$1,MONTH(EDATE($G19,6)),DAY(EDATE($G19,6))),0))),
           IF($G19&lt;=IF(DATE(BU$1,MONTH(基本情報!$C$4),DAY(基本情報!$C$4))
                           &lt;DATE(BU$1,MONTH(基本情報!$C$7),DAY(基本情報!$C$7)),
                             IF(AND(DATE(BU$1,MONTH(基本情報!$C$4),DAY(基本情報!$C$4))&lt;=DATE(BU$1,MONTH($G19),DAY($G19)),
                                   DATE(BU$1,MONTH($G19),DAY($G19))&lt;DATE(BU$1,MONTH(基本情報!$C$7),DAY(基本情報!$C$7)))=TRUE,
                                 DATE(BU$1,MONTH(基本情報!$C$7),DAY(基本情報!$C$7)),
                                 IF($G19&gt;DATE(BU$1,MONTH(基本情報!$C$4),DAY(基本情報!$C$4)),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IF(AND(DATE(BU$1,MONTH(基本情報!$C$7),DAY(基本情報!$C$7))&lt;=DATE(BU$1,MONTH($G19),DAY($G19)),
                                    DATE(BU$1,MONTH($G19),DAY($G19))&lt;DATE(BU$1,MONTH(基本情報!$C$4),DAY(基本情報!$C$4)))=TRUE,
                                 DATE(BU$1,MONTH(基本情報!$C$4),DAY(基本情報!$C$4)),
                                 IF($G19&gt;DATE(BU$1,MONTH(基本情報!$C$7),DAY(基本情報!$C$7)),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IF(AND(DATE(BU$1,MONTH(基本情報!$C$4),DAY(基本情報!$C$4))&lt;=DATE(BU$1,MONTH($G19),DAY($G19)),
                      DATE(BU$1,MONTH($G19),DAY($G19))&lt;DATE(BU$1,MONTH(基本情報!$C$7),DAY(基本情報!$C$7)))=TRUE,
                   DATE(BU$1,MONTH(基本情報!$C$7),DAY(基本情報!$C$7)),
                   IF($G19&gt;DATE(BU$1,MONTH(基本情報!$C$4),DAY(基本情報!$C$4)),
                       0,
                       DATE(BU$1,MONTH(基本情報!$C$4),DAY(基本情報!$C$4)))),
               IF(AND(DATE(BU$1,MONTH(基本情報!$C$7),DAY(基本情報!$C$7))&lt;=DATE(BU$1,MONTH($G19),DAY($G19)),
                      DATE(BU$1,MONTH($G19),DAY($G19))&lt;DATE(BU$1,MONTH(基本情報!$C$4),DAY(基本情報!$C$4)))=TRUE,
                   DATE(BU$1,MONTH(基本情報!$C$4),DAY(基本情報!$C$4)),
                   IF($G19&gt;DATE(BU$1,MONTH(基本情報!$C$7),DAY(基本情報!$C$7)),
                       0,
                       DATE(BU$1,MONTH(基本情報!$C$7),DAY(基本情報!$C$7))))),
           0)))</f>
        <v>0</v>
      </c>
      <c r="BW19" s="57">
        <f>IF(AND(OR($V19=4,$V19=5),BV19=EDATE($G19,6)),
       IF(DATE(BU$1,MONTH(基本情報!$C$4),DAY(基本情報!$C$4))&gt;EDATE($G19,6),
           DATE(BU$1,MONTH(基本情報!$C$4),DAY(基本情報!$C$4)),
           0),
       IF(AND(基本情報!$C$3="一斉",基本情報!$C$7="-",
              BV19=EDATE($G19,6),
              DATE(BU$1,MONTH(基本情報!$C$4),DAY(基本情報!$C$4))&gt;EDATE($G19,6)),
           DATE(BU$1,MONTH(基本情報!$C$4),DAY(基本情報!$C$4)),
           0))</f>
        <v>0</v>
      </c>
      <c r="BY19" s="19">
        <v>0</v>
      </c>
      <c r="BZ19" s="57">
        <f>IF(基本情報!$C$3="法定",
       IF($V19=3,
           IF($G19&lt;=DATE(BY$1,MONTH($G19),DAY($G19)),DATE(BY$1,MONTH($G19),DAY($G19)),0),
           IF($G19&lt;=DATE(BY$1,MONTH(EDATE($G19,6)),DAY(EDATE($G19,6))),DATE(BY$1,MONTH(EDATE($G19,6)),DAY(EDATE($G19,6))),0)),
       IF(基本情報!$C$7="-",
           IF(DATE(BY$1,MONTH(EDATE($G19,6)),DAY(EDATE($G19,6)))=EDATE($G19,6),
               IF(AND(BY$1=YEAR(EDATE($G19,6)),IF(基本情報!$C$12="末",FALSE,DATE(BY$1,MONTH(EDATE($G19,6)),DAY(EDATE($G19,6)))&gt;DATE(BY$1,12,基本情報!$C$12))),
                   0,
                   DATE(BY$1,MONTH(EDATE($G19,6)),DAY(EDATE($G19,6)))),
               IF(EDATE($G19,6)&lt;DATE(BY$1,MONTH(基本情報!$C$4),DAY(基本情報!$C$4)),
                   IF(AND(BY$1-1=YEAR(EDATE($G19,6)),IF(基本情報!$C$12="末",FALSE,DATE(BY$1-1,MONTH(EDATE($G19,6)),DAY(EDATE($G19,6)))&gt;DATE(BY$1-1,12,基本情報!$C$12))),
                       DATE(BY$1-1,MONTH(EDATE($G19,6)),DAY(EDATE($G19,6))),
                       DATE(BY$1,MONTH(基本情報!$C$4),DAY(基本情報!$C$4))),
                   IF($G19&lt;=DATE(BY$1,MONTH(EDATE($G19,6)),DAY(EDATE($G19,6))),DATE(BY$1,MONTH(EDATE($G19,6)),DAY(EDATE($G19,6))),0))),
           IF($G19&lt;=IF(DATE(BY$1,MONTH(基本情報!$C$4),DAY(基本情報!$C$4))
                           &lt;DATE(BY$1,MONTH(基本情報!$C$7),DAY(基本情報!$C$7)),
                             IF(AND(DATE(BY$1,MONTH(基本情報!$C$4),DAY(基本情報!$C$4))&lt;=DATE(BY$1,MONTH($G19),DAY($G19)),
                                   DATE(BY$1,MONTH($G19),DAY($G19))&lt;DATE(BY$1,MONTH(基本情報!$C$7),DAY(基本情報!$C$7)))=TRUE,
                                 DATE(BY$1,MONTH(基本情報!$C$7),DAY(基本情報!$C$7)),
                                 IF($G19&gt;DATE(BY$1,MONTH(基本情報!$C$4),DAY(基本情報!$C$4)),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IF(AND(DATE(BY$1,MONTH(基本情報!$C$7),DAY(基本情報!$C$7))&lt;=DATE(BY$1,MONTH($G19),DAY($G19)),
                                    DATE(BY$1,MONTH($G19),DAY($G19))&lt;DATE(BY$1,MONTH(基本情報!$C$4),DAY(基本情報!$C$4)))=TRUE,
                                 DATE(BY$1,MONTH(基本情報!$C$4),DAY(基本情報!$C$4)),
                                 IF($G19&gt;DATE(BY$1,MONTH(基本情報!$C$7),DAY(基本情報!$C$7)),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IF(AND(DATE(BY$1,MONTH(基本情報!$C$4),DAY(基本情報!$C$4))&lt;=DATE(BY$1,MONTH($G19),DAY($G19)),
                      DATE(BY$1,MONTH($G19),DAY($G19))&lt;DATE(BY$1,MONTH(基本情報!$C$7),DAY(基本情報!$C$7)))=TRUE,
                   DATE(BY$1,MONTH(基本情報!$C$7),DAY(基本情報!$C$7)),
                   IF($G19&gt;DATE(BY$1,MONTH(基本情報!$C$4),DAY(基本情報!$C$4)),
                       0,
                       DATE(BY$1,MONTH(基本情報!$C$4),DAY(基本情報!$C$4)))),
               IF(AND(DATE(BY$1,MONTH(基本情報!$C$7),DAY(基本情報!$C$7))&lt;=DATE(BY$1,MONTH($G19),DAY($G19)),
                      DATE(BY$1,MONTH($G19),DAY($G19))&lt;DATE(BY$1,MONTH(基本情報!$C$4),DAY(基本情報!$C$4)))=TRUE,
                   DATE(BY$1,MONTH(基本情報!$C$4),DAY(基本情報!$C$4)),
                   IF($G19&gt;DATE(BY$1,MONTH(基本情報!$C$7),DAY(基本情報!$C$7)),
                       0,
                       DATE(BY$1,MONTH(基本情報!$C$7),DAY(基本情報!$C$7))))),
           0)))</f>
        <v>0</v>
      </c>
      <c r="CA19" s="57">
        <f>IF(AND(OR($V19=4,$V19=5),BZ19=EDATE($G19,6)),
       IF(DATE(BY$1,MONTH(基本情報!$C$4),DAY(基本情報!$C$4))&gt;EDATE($G19,6),
           DATE(BY$1,MONTH(基本情報!$C$4),DAY(基本情報!$C$4)),
           0),
       IF(AND(基本情報!$C$3="一斉",基本情報!$C$7="-",
              BZ19=EDATE($G19,6),
              DATE(BY$1,MONTH(基本情報!$C$4),DAY(基本情報!$C$4))&gt;EDATE($G19,6)),
           DATE(BY$1,MONTH(基本情報!$C$4),DAY(基本情報!$C$4)),
           0))</f>
        <v>0</v>
      </c>
      <c r="CC19" s="19">
        <v>0</v>
      </c>
      <c r="CD19" s="57">
        <f>IF(基本情報!$C$3="法定",
       IF($V19=3,
           IF($G19&lt;=DATE(CC$1,MONTH($G19),DAY($G19)),DATE(CC$1,MONTH($G19),DAY($G19)),0),
           IF($G19&lt;=DATE(CC$1,MONTH(EDATE($G19,6)),DAY(EDATE($G19,6))),DATE(CC$1,MONTH(EDATE($G19,6)),DAY(EDATE($G19,6))),0)),
       IF(基本情報!$C$7="-",
           IF(DATE(CC$1,MONTH(EDATE($G19,6)),DAY(EDATE($G19,6)))=EDATE($G19,6),
               IF(AND(CC$1=YEAR(EDATE($G19,6)),IF(基本情報!$C$12="末",FALSE,DATE(CC$1,MONTH(EDATE($G19,6)),DAY(EDATE($G19,6)))&gt;DATE(CC$1,12,基本情報!$C$12))),
                   0,
                   DATE(CC$1,MONTH(EDATE($G19,6)),DAY(EDATE($G19,6)))),
               IF(EDATE($G19,6)&lt;DATE(CC$1,MONTH(基本情報!$C$4),DAY(基本情報!$C$4)),
                   IF(AND(CC$1-1=YEAR(EDATE($G19,6)),IF(基本情報!$C$12="末",FALSE,DATE(CC$1-1,MONTH(EDATE($G19,6)),DAY(EDATE($G19,6)))&gt;DATE(CC$1-1,12,基本情報!$C$12))),
                       DATE(CC$1-1,MONTH(EDATE($G19,6)),DAY(EDATE($G19,6))),
                       DATE(CC$1,MONTH(基本情報!$C$4),DAY(基本情報!$C$4))),
                   IF($G19&lt;=DATE(CC$1,MONTH(EDATE($G19,6)),DAY(EDATE($G19,6))),DATE(CC$1,MONTH(EDATE($G19,6)),DAY(EDATE($G19,6))),0))),
           IF($G19&lt;=IF(DATE(CC$1,MONTH(基本情報!$C$4),DAY(基本情報!$C$4))
                           &lt;DATE(CC$1,MONTH(基本情報!$C$7),DAY(基本情報!$C$7)),
                             IF(AND(DATE(CC$1,MONTH(基本情報!$C$4),DAY(基本情報!$C$4))&lt;=DATE(CC$1,MONTH($G19),DAY($G19)),
                                   DATE(CC$1,MONTH($G19),DAY($G19))&lt;DATE(CC$1,MONTH(基本情報!$C$7),DAY(基本情報!$C$7)))=TRUE,
                                 DATE(CC$1,MONTH(基本情報!$C$7),DAY(基本情報!$C$7)),
                                 IF($G19&gt;DATE(CC$1,MONTH(基本情報!$C$4),DAY(基本情報!$C$4)),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IF(AND(DATE(CC$1,MONTH(基本情報!$C$7),DAY(基本情報!$C$7))&lt;=DATE(CC$1,MONTH($G19),DAY($G19)),
                                    DATE(CC$1,MONTH($G19),DAY($G19))&lt;DATE(CC$1,MONTH(基本情報!$C$4),DAY(基本情報!$C$4)))=TRUE,
                                 DATE(CC$1,MONTH(基本情報!$C$4),DAY(基本情報!$C$4)),
                                 IF($G19&gt;DATE(CC$1,MONTH(基本情報!$C$7),DAY(基本情報!$C$7)),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IF(AND(DATE(CC$1,MONTH(基本情報!$C$4),DAY(基本情報!$C$4))&lt;=DATE(CC$1,MONTH($G19),DAY($G19)),
                      DATE(CC$1,MONTH($G19),DAY($G19))&lt;DATE(CC$1,MONTH(基本情報!$C$7),DAY(基本情報!$C$7)))=TRUE,
                   DATE(CC$1,MONTH(基本情報!$C$7),DAY(基本情報!$C$7)),
                   IF($G19&gt;DATE(CC$1,MONTH(基本情報!$C$4),DAY(基本情報!$C$4)),
                       0,
                       DATE(CC$1,MONTH(基本情報!$C$4),DAY(基本情報!$C$4)))),
               IF(AND(DATE(CC$1,MONTH(基本情報!$C$7),DAY(基本情報!$C$7))&lt;=DATE(CC$1,MONTH($G19),DAY($G19)),
                      DATE(CC$1,MONTH($G19),DAY($G19))&lt;DATE(CC$1,MONTH(基本情報!$C$4),DAY(基本情報!$C$4)))=TRUE,
                   DATE(CC$1,MONTH(基本情報!$C$4),DAY(基本情報!$C$4)),
                   IF($G19&gt;DATE(CC$1,MONTH(基本情報!$C$7),DAY(基本情報!$C$7)),
                       0,
                       DATE(CC$1,MONTH(基本情報!$C$7),DAY(基本情報!$C$7))))),
           0)))</f>
        <v>0</v>
      </c>
      <c r="CE19" s="57">
        <f>IF(AND(OR($V19=4,$V19=5),CD19=EDATE($G19,6)),
       IF(DATE(CC$1,MONTH(基本情報!$C$4),DAY(基本情報!$C$4))&gt;EDATE($G19,6),
           DATE(CC$1,MONTH(基本情報!$C$4),DAY(基本情報!$C$4)),
           0),
       IF(AND(基本情報!$C$3="一斉",基本情報!$C$7="-",
              CD19=EDATE($G19,6),
              DATE(CC$1,MONTH(基本情報!$C$4),DAY(基本情報!$C$4))&gt;EDATE($G19,6)),
           DATE(CC$1,MONTH(基本情報!$C$4),DAY(基本情報!$C$4)),
           0))</f>
        <v>0</v>
      </c>
      <c r="CG19" s="19">
        <v>0</v>
      </c>
      <c r="CH19" s="57">
        <f>IF(基本情報!$C$3="法定",
       IF($V19=3,
           IF($G19&lt;=DATE(CG$1,MONTH($G19),DAY($G19)),DATE(CG$1,MONTH($G19),DAY($G19)),0),
           IF($G19&lt;=DATE(CG$1,MONTH(EDATE($G19,6)),DAY(EDATE($G19,6))),DATE(CG$1,MONTH(EDATE($G19,6)),DAY(EDATE($G19,6))),0)),
       IF(基本情報!$C$7="-",
           IF(DATE(CG$1,MONTH(EDATE($G19,6)),DAY(EDATE($G19,6)))=EDATE($G19,6),
               IF(AND(CG$1=YEAR(EDATE($G19,6)),IF(基本情報!$C$12="末",FALSE,DATE(CG$1,MONTH(EDATE($G19,6)),DAY(EDATE($G19,6)))&gt;DATE(CG$1,12,基本情報!$C$12))),
                   0,
                   DATE(CG$1,MONTH(EDATE($G19,6)),DAY(EDATE($G19,6)))),
               IF(EDATE($G19,6)&lt;DATE(CG$1,MONTH(基本情報!$C$4),DAY(基本情報!$C$4)),
                   IF(AND(CG$1-1=YEAR(EDATE($G19,6)),IF(基本情報!$C$12="末",FALSE,DATE(CG$1-1,MONTH(EDATE($G19,6)),DAY(EDATE($G19,6)))&gt;DATE(CG$1-1,12,基本情報!$C$12))),
                       DATE(CG$1-1,MONTH(EDATE($G19,6)),DAY(EDATE($G19,6))),
                       DATE(CG$1,MONTH(基本情報!$C$4),DAY(基本情報!$C$4))),
                   IF($G19&lt;=DATE(CG$1,MONTH(EDATE($G19,6)),DAY(EDATE($G19,6))),DATE(CG$1,MONTH(EDATE($G19,6)),DAY(EDATE($G19,6))),0))),
           IF($G19&lt;=IF(DATE(CG$1,MONTH(基本情報!$C$4),DAY(基本情報!$C$4))
                           &lt;DATE(CG$1,MONTH(基本情報!$C$7),DAY(基本情報!$C$7)),
                             IF(AND(DATE(CG$1,MONTH(基本情報!$C$4),DAY(基本情報!$C$4))&lt;=DATE(CG$1,MONTH($G19),DAY($G19)),
                                   DATE(CG$1,MONTH($G19),DAY($G19))&lt;DATE(CG$1,MONTH(基本情報!$C$7),DAY(基本情報!$C$7)))=TRUE,
                                 DATE(CG$1,MONTH(基本情報!$C$7),DAY(基本情報!$C$7)),
                                 IF($G19&gt;DATE(CG$1,MONTH(基本情報!$C$4),DAY(基本情報!$C$4)),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IF(AND(DATE(CG$1,MONTH(基本情報!$C$7),DAY(基本情報!$C$7))&lt;=DATE(CG$1,MONTH($G19),DAY($G19)),
                                    DATE(CG$1,MONTH($G19),DAY($G19))&lt;DATE(CG$1,MONTH(基本情報!$C$4),DAY(基本情報!$C$4)))=TRUE,
                                 DATE(CG$1,MONTH(基本情報!$C$4),DAY(基本情報!$C$4)),
                                 IF($G19&gt;DATE(CG$1,MONTH(基本情報!$C$7),DAY(基本情報!$C$7)),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IF(AND(DATE(CG$1,MONTH(基本情報!$C$4),DAY(基本情報!$C$4))&lt;=DATE(CG$1,MONTH($G19),DAY($G19)),
                      DATE(CG$1,MONTH($G19),DAY($G19))&lt;DATE(CG$1,MONTH(基本情報!$C$7),DAY(基本情報!$C$7)))=TRUE,
                   DATE(CG$1,MONTH(基本情報!$C$7),DAY(基本情報!$C$7)),
                   IF($G19&gt;DATE(CG$1,MONTH(基本情報!$C$4),DAY(基本情報!$C$4)),
                       0,
                       DATE(CG$1,MONTH(基本情報!$C$4),DAY(基本情報!$C$4)))),
               IF(AND(DATE(CG$1,MONTH(基本情報!$C$7),DAY(基本情報!$C$7))&lt;=DATE(CG$1,MONTH($G19),DAY($G19)),
                      DATE(CG$1,MONTH($G19),DAY($G19))&lt;DATE(CG$1,MONTH(基本情報!$C$4),DAY(基本情報!$C$4)))=TRUE,
                   DATE(CG$1,MONTH(基本情報!$C$4),DAY(基本情報!$C$4)),
                   IF($G19&gt;DATE(CG$1,MONTH(基本情報!$C$7),DAY(基本情報!$C$7)),
                       0,
                       DATE(CG$1,MONTH(基本情報!$C$7),DAY(基本情報!$C$7))))),
           0)))</f>
        <v>0</v>
      </c>
      <c r="CI19" s="57">
        <f>IF(AND(OR($V19=4,$V19=5),CH19=EDATE($G19,6)),
       IF(DATE(CG$1,MONTH(基本情報!$C$4),DAY(基本情報!$C$4))&gt;EDATE($G19,6),
           DATE(CG$1,MONTH(基本情報!$C$4),DAY(基本情報!$C$4)),
           0),
       IF(AND(基本情報!$C$3="一斉",基本情報!$C$7="-",
              CH19=EDATE($G19,6),
              DATE(CG$1,MONTH(基本情報!$C$4),DAY(基本情報!$C$4))&gt;EDATE($G19,6)),
           DATE(CG$1,MONTH(基本情報!$C$4),DAY(基本情報!$C$4)),
           0))</f>
        <v>0</v>
      </c>
      <c r="CK19" s="19">
        <v>0</v>
      </c>
      <c r="CL19" s="57">
        <f>IF(基本情報!$C$3="法定",
       IF($V19=3,
           IF($G19&lt;=DATE(CK$1,MONTH($G19),DAY($G19)),DATE(CK$1,MONTH($G19),DAY($G19)),0),
           IF($G19&lt;=DATE(CK$1,MONTH(EDATE($G19,6)),DAY(EDATE($G19,6))),DATE(CK$1,MONTH(EDATE($G19,6)),DAY(EDATE($G19,6))),0)),
       IF(基本情報!$C$7="-",
           IF(DATE(CK$1,MONTH(EDATE($G19,6)),DAY(EDATE($G19,6)))=EDATE($G19,6),
               IF(AND(CK$1=YEAR(EDATE($G19,6)),IF(基本情報!$C$12="末",FALSE,DATE(CK$1,MONTH(EDATE($G19,6)),DAY(EDATE($G19,6)))&gt;DATE(CK$1,12,基本情報!$C$12))),
                   0,
                   DATE(CK$1,MONTH(EDATE($G19,6)),DAY(EDATE($G19,6)))),
               IF(EDATE($G19,6)&lt;DATE(CK$1,MONTH(基本情報!$C$4),DAY(基本情報!$C$4)),
                   IF(AND(CK$1-1=YEAR(EDATE($G19,6)),IF(基本情報!$C$12="末",FALSE,DATE(CK$1-1,MONTH(EDATE($G19,6)),DAY(EDATE($G19,6)))&gt;DATE(CK$1-1,12,基本情報!$C$12))),
                       DATE(CK$1-1,MONTH(EDATE($G19,6)),DAY(EDATE($G19,6))),
                       DATE(CK$1,MONTH(基本情報!$C$4),DAY(基本情報!$C$4))),
                   IF($G19&lt;=DATE(CK$1,MONTH(EDATE($G19,6)),DAY(EDATE($G19,6))),DATE(CK$1,MONTH(EDATE($G19,6)),DAY(EDATE($G19,6))),0))),
           IF($G19&lt;=IF(DATE(CK$1,MONTH(基本情報!$C$4),DAY(基本情報!$C$4))
                           &lt;DATE(CK$1,MONTH(基本情報!$C$7),DAY(基本情報!$C$7)),
                             IF(AND(DATE(CK$1,MONTH(基本情報!$C$4),DAY(基本情報!$C$4))&lt;=DATE(CK$1,MONTH($G19),DAY($G19)),
                                   DATE(CK$1,MONTH($G19),DAY($G19))&lt;DATE(CK$1,MONTH(基本情報!$C$7),DAY(基本情報!$C$7)))=TRUE,
                                 DATE(CK$1,MONTH(基本情報!$C$7),DAY(基本情報!$C$7)),
                                 IF($G19&gt;DATE(CK$1,MONTH(基本情報!$C$4),DAY(基本情報!$C$4)),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IF(AND(DATE(CK$1,MONTH(基本情報!$C$7),DAY(基本情報!$C$7))&lt;=DATE(CK$1,MONTH($G19),DAY($G19)),
                                    DATE(CK$1,MONTH($G19),DAY($G19))&lt;DATE(CK$1,MONTH(基本情報!$C$4),DAY(基本情報!$C$4)))=TRUE,
                                 DATE(CK$1,MONTH(基本情報!$C$4),DAY(基本情報!$C$4)),
                                 IF($G19&gt;DATE(CK$1,MONTH(基本情報!$C$7),DAY(基本情報!$C$7)),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IF(AND(DATE(CK$1,MONTH(基本情報!$C$4),DAY(基本情報!$C$4))&lt;=DATE(CK$1,MONTH($G19),DAY($G19)),
                      DATE(CK$1,MONTH($G19),DAY($G19))&lt;DATE(CK$1,MONTH(基本情報!$C$7),DAY(基本情報!$C$7)))=TRUE,
                   DATE(CK$1,MONTH(基本情報!$C$7),DAY(基本情報!$C$7)),
                   IF($G19&gt;DATE(CK$1,MONTH(基本情報!$C$4),DAY(基本情報!$C$4)),
                       0,
                       DATE(CK$1,MONTH(基本情報!$C$4),DAY(基本情報!$C$4)))),
               IF(AND(DATE(CK$1,MONTH(基本情報!$C$7),DAY(基本情報!$C$7))&lt;=DATE(CK$1,MONTH($G19),DAY($G19)),
                      DATE(CK$1,MONTH($G19),DAY($G19))&lt;DATE(CK$1,MONTH(基本情報!$C$4),DAY(基本情報!$C$4)))=TRUE,
                   DATE(CK$1,MONTH(基本情報!$C$4),DAY(基本情報!$C$4)),
                   IF($G19&gt;DATE(CK$1,MONTH(基本情報!$C$7),DAY(基本情報!$C$7)),
                       0,
                       DATE(CK$1,MONTH(基本情報!$C$7),DAY(基本情報!$C$7))))),
           0)))</f>
        <v>0</v>
      </c>
      <c r="CM19" s="57">
        <f>IF(AND(OR($V19=4,$V19=5),CL19=EDATE($G19,6)),
       IF(DATE(CK$1,MONTH(基本情報!$C$4),DAY(基本情報!$C$4))&gt;EDATE($G19,6),
           DATE(CK$1,MONTH(基本情報!$C$4),DAY(基本情報!$C$4)),
           0),
       IF(AND(基本情報!$C$3="一斉",基本情報!$C$7="-",
              CL19=EDATE($G19,6),
              DATE(CK$1,MONTH(基本情報!$C$4),DAY(基本情報!$C$4))&gt;EDATE($G19,6)),
           DATE(CK$1,MONTH(基本情報!$C$4),DAY(基本情報!$C$4)),
           0))</f>
        <v>0</v>
      </c>
    </row>
  </sheetData>
  <sheetProtection selectLockedCells="1"/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4"/>
  <dimension ref="A1:CM25"/>
  <sheetViews>
    <sheetView showRowColHeaders="0" zoomScaleNormal="100" workbookViewId="0"/>
  </sheetViews>
  <sheetFormatPr defaultColWidth="8.75" defaultRowHeight="14.45" customHeight="1"/>
  <cols>
    <col min="1" max="7" width="8.75" style="17"/>
    <col min="8" max="8" width="9.25" style="17" bestFit="1" customWidth="1"/>
    <col min="9" max="9" width="14" style="17" bestFit="1" customWidth="1"/>
    <col min="10" max="10" width="12.25" style="17" bestFit="1" customWidth="1"/>
    <col min="11" max="11" width="9.25" style="17" bestFit="1" customWidth="1"/>
    <col min="12" max="12" width="9.5" style="17" bestFit="1" customWidth="1"/>
    <col min="13" max="15" width="9.25" style="17" bestFit="1" customWidth="1"/>
    <col min="16" max="16" width="9.625" style="17" bestFit="1" customWidth="1"/>
    <col min="17" max="17" width="10.25" style="17" bestFit="1" customWidth="1"/>
    <col min="18" max="20" width="9.25" style="17" bestFit="1" customWidth="1"/>
    <col min="21" max="21" width="10.25" style="17" bestFit="1" customWidth="1"/>
    <col min="22" max="23" width="13.25" style="17" bestFit="1" customWidth="1"/>
    <col min="24" max="24" width="12.25" style="17" bestFit="1" customWidth="1"/>
    <col min="25" max="25" width="9.75" style="17" bestFit="1" customWidth="1"/>
    <col min="26" max="27" width="12.875" style="17" bestFit="1" customWidth="1"/>
    <col min="28" max="28" width="12.125" style="17" bestFit="1" customWidth="1"/>
    <col min="29" max="29" width="9" style="17" bestFit="1" customWidth="1"/>
    <col min="30" max="30" width="8.875" style="17" bestFit="1" customWidth="1"/>
    <col min="31" max="37" width="8.75" style="17"/>
    <col min="38" max="39" width="10.75" style="17" bestFit="1" customWidth="1"/>
    <col min="40" max="44" width="8.875" style="17" bestFit="1" customWidth="1"/>
    <col min="45" max="69" width="8.75" style="17"/>
    <col min="70" max="71" width="10.75" style="17" bestFit="1" customWidth="1"/>
    <col min="72" max="73" width="8.75" style="17"/>
    <col min="74" max="75" width="10.75" style="17" bestFit="1" customWidth="1"/>
    <col min="76" max="77" width="8.75" style="17"/>
    <col min="78" max="79" width="10.75" style="17" bestFit="1" customWidth="1"/>
    <col min="80" max="81" width="8.75" style="17"/>
    <col min="82" max="83" width="10.75" style="17" bestFit="1" customWidth="1"/>
    <col min="84" max="85" width="8.75" style="17"/>
    <col min="86" max="87" width="10.75" style="17" bestFit="1" customWidth="1"/>
    <col min="88" max="89" width="8.75" style="17"/>
    <col min="90" max="91" width="10.75" style="17" bestFit="1" customWidth="1"/>
    <col min="92" max="16384" width="8.75" style="17"/>
  </cols>
  <sheetData>
    <row r="1" spans="1:91" ht="14.45" customHeight="1">
      <c r="A1" s="17" t="s">
        <v>60</v>
      </c>
    </row>
    <row r="2" spans="1:91" ht="14.45" customHeight="1">
      <c r="B2" s="26" t="s">
        <v>3</v>
      </c>
      <c r="C2" s="26" t="s">
        <v>24</v>
      </c>
      <c r="D2" s="26" t="s">
        <v>25</v>
      </c>
      <c r="E2" s="26" t="s">
        <v>2</v>
      </c>
      <c r="F2" s="26" t="s">
        <v>14</v>
      </c>
      <c r="G2" s="26" t="s">
        <v>4</v>
      </c>
      <c r="H2" s="26" t="s">
        <v>6</v>
      </c>
      <c r="I2" s="26" t="s">
        <v>5</v>
      </c>
      <c r="J2" s="26" t="s">
        <v>7</v>
      </c>
      <c r="K2" s="26" t="s">
        <v>15</v>
      </c>
      <c r="L2" s="26" t="s">
        <v>58</v>
      </c>
      <c r="M2" s="26" t="s">
        <v>59</v>
      </c>
      <c r="N2" s="26" t="s">
        <v>16</v>
      </c>
      <c r="O2" s="26" t="s">
        <v>8</v>
      </c>
      <c r="P2" s="26">
        <v>1</v>
      </c>
      <c r="Q2" s="26">
        <v>2</v>
      </c>
      <c r="R2" s="26">
        <v>3</v>
      </c>
      <c r="S2" s="26">
        <v>4</v>
      </c>
      <c r="T2" s="26">
        <v>5</v>
      </c>
      <c r="U2" s="26">
        <v>6</v>
      </c>
      <c r="V2" s="26">
        <v>7</v>
      </c>
      <c r="W2" s="26">
        <v>8</v>
      </c>
      <c r="X2" s="26">
        <v>9</v>
      </c>
      <c r="Y2" s="26">
        <v>10</v>
      </c>
      <c r="Z2" s="26">
        <v>11</v>
      </c>
      <c r="AA2" s="26">
        <v>12</v>
      </c>
      <c r="AB2" s="26" t="s">
        <v>37</v>
      </c>
      <c r="AC2" s="26" t="s">
        <v>165</v>
      </c>
      <c r="AD2" s="26" t="s">
        <v>96</v>
      </c>
      <c r="AE2" s="26" t="s">
        <v>97</v>
      </c>
      <c r="AF2" s="26" t="s">
        <v>34</v>
      </c>
    </row>
    <row r="3" spans="1:91" ht="14.45" customHeight="1">
      <c r="H3" s="23">
        <f>IF(OR($E$10="",$F$10=""),
       0,
       IF(DATE($E$10,$F$10,1)&lt;$G3,
           0,
           ROUNDUP(DATEDIF($G3,DATE($E$10,$F$10,1),"m")/12,1)))</f>
        <v>0</v>
      </c>
      <c r="I3" s="24" t="str">
        <f>IF(ISERROR(INDEX(社員情報!$A:$Z,MATCH($A3,社員情報!$A:$A,0),16))=TRUE,
       "-",
       IF(INDEX(社員情報!$A:$Z,MATCH($A3,社員情報!$A:$A,0),16)=0,
           IF(OR(ISERROR(INDEX(社員情報!$A:$Z,MATCH($A3,社員情報!$A:$A,0),10))=TRUE,INDEX(社員情報!$A:$Z,MATCH($A3,社員情報!$A:$A,0),10)=0),
               "-",
               INDEX(社員情報!$A:$Z,MATCH($A3,社員情報!$A:$A,0),10)),
           INDEX(社員情報!$A:$Z,MATCH($A3,社員情報!$A:$A,0),16)))</f>
        <v>-</v>
      </c>
      <c r="J3" s="23" t="str">
        <f>IF(ISERROR(INDEX(社員情報!$A:$Z,MATCH($A3,社員情報!$A:$A,0),17))=TRUE,
       "-",
       IF(INDEX(社員情報!$A:$Z,MATCH($A3,社員情報!$A:$A,0),16)=0,
           IF(OR(ISERROR(INDEX(社員情報!$A:$Z,MATCH($A3,社員情報!$A:$A,0),11))=TRUE,INDEX(社員情報!$A:$Z,MATCH($A3,社員情報!$A:$A,0),11)=0),
               "-",
               INDEX(社員情報!$A:$Z,MATCH($A3,社員情報!$A:$A,0),11)),
           INDEX(社員情報!$A:$Z,MATCH($A3,社員情報!$A:$A,0),17)))</f>
        <v>-</v>
      </c>
      <c r="K3" s="23">
        <f>IF(ISERROR(INDEX(社員情報!$A:$R,MATCH($A3,社員情報!$A:$A,0),18))=TRUE,
       0,
       INDEX(社員情報!$A:$R,MATCH($A3,社員情報!$A:$A,0),18))</f>
        <v>0</v>
      </c>
      <c r="N3" s="23">
        <f>IF(ISERROR(INDEX(社員情報!$A:$O,MATCH($A3,社員情報!$A:$A,0),13))=TRUE,
       0,
       INDEX(社員情報!$A:$O,MATCH($A3,社員情報!$A:$A,0),13))</f>
        <v>0</v>
      </c>
      <c r="O3" s="23" t="e">
        <f>INDEX(社員情報!$A:$O,MATCH($A3,社員情報!$A:$A,0),MATCH(O$11,社員情報!$2:$2,0))</f>
        <v>#N/A</v>
      </c>
      <c r="P3" s="23">
        <f t="shared" ref="P3:AA3" si="0">SUMIFS($AG3:$CHA3,$AG$11:$CHA$11,"&gt;="&amp;DATE($E$10,P$11,1),$AG$11:$CHA$11,"&lt;="&amp;EOMONTH(DATE($E$10,P$11+1,1),-1))</f>
        <v>0</v>
      </c>
      <c r="Q3" s="23">
        <f t="shared" si="0"/>
        <v>0</v>
      </c>
      <c r="R3" s="23">
        <f t="shared" si="0"/>
        <v>0</v>
      </c>
      <c r="S3" s="23">
        <f t="shared" si="0"/>
        <v>0</v>
      </c>
      <c r="T3" s="23">
        <f t="shared" si="0"/>
        <v>0</v>
      </c>
      <c r="U3" s="23">
        <f t="shared" si="0"/>
        <v>0</v>
      </c>
      <c r="V3" s="23">
        <f t="shared" si="0"/>
        <v>0</v>
      </c>
      <c r="W3" s="23">
        <f t="shared" si="0"/>
        <v>0</v>
      </c>
      <c r="X3" s="23">
        <f t="shared" si="0"/>
        <v>0</v>
      </c>
      <c r="Y3" s="23">
        <f t="shared" si="0"/>
        <v>0</v>
      </c>
      <c r="Z3" s="23">
        <f t="shared" si="0"/>
        <v>0</v>
      </c>
      <c r="AA3" s="23">
        <f t="shared" si="0"/>
        <v>0</v>
      </c>
      <c r="AB3" s="23">
        <f>SUM($P3:$AA3)</f>
        <v>0</v>
      </c>
      <c r="AC3" s="25" t="str">
        <f>IF(ISERROR(INDEX(社員情報!$A:$AC,MATCH($A3,社員情報!$A:$A,0),MATCH(AC$11,社員情報!$2:$2,0)))=TRUE,
       "-",
       IF($AD3="-",
           "-",
           INDEX(社員情報!$A:$AC,MATCH($A3,社員情報!$A:$A,0),MATCH(AC$11,社員情報!$2:$2,0))))</f>
        <v>-</v>
      </c>
      <c r="AD3" s="23" t="str">
        <f>IF(ISERROR(INDEX(社員情報!$A:$AB,MATCH($A3,社員情報!$A:$A,0),23))=TRUE,
       "-",
       IF(OR(INDEX(社員情報!$A:$AB,MATCH($A3,社員情報!$A:$A,0),25)="-",
              INDEX(社員情報!$A:$AB,MATCH($A3,社員情報!$A:$A,0),23)=0,
              INDEX(社員情報!$A:$AB,MATCH($A3,社員情報!$A:$A,0),24)&lt;DATE($E$10,$F$10,1)),
           "-",
           INDEX(社員情報!$A:$AB,MATCH($A3,社員情報!$A:$A,0),23)))</f>
        <v>-</v>
      </c>
      <c r="AE3" s="23" t="str">
        <f>IF(ISERROR(INDEX(社員情報!$A:$AB,MATCH($A3,社員情報!$A:$A,0),24))=TRUE,
       "-",
       IF($AD3="-",
           "-",
           INDEX(社員情報!$A:$AB,MATCH($A3,社員情報!$A:$A,0),24)))</f>
        <v>-</v>
      </c>
      <c r="AF3" s="23">
        <f>IF(ISERROR(INDEX(社員情報!$A:$O,MATCH($A3,社員情報!$A:$A,0),MATCH(AF$11,社員情報!$2:$2,0)))=TRUE,
       0,
       IF(INDEX(社員情報!$A:$O,MATCH($A3,社員情報!$A:$A,0),MATCH(AF$11,社員情報!$2:$2,0))&lt;0,
           0,
           INDEX(社員情報!$A:$O,MATCH($A3,社員情報!$A:$A,0),MATCH(AF$11,社員情報!$2:$2,0))))</f>
        <v>0</v>
      </c>
    </row>
    <row r="4" spans="1:91" ht="14.45" customHeight="1">
      <c r="A4" s="17" t="s">
        <v>28</v>
      </c>
    </row>
    <row r="5" spans="1:91" ht="14.45" customHeight="1">
      <c r="B5" s="26" t="s">
        <v>84</v>
      </c>
      <c r="C5" s="26" t="s">
        <v>85</v>
      </c>
      <c r="D5" s="26" t="s">
        <v>86</v>
      </c>
      <c r="E5" s="26" t="s">
        <v>87</v>
      </c>
      <c r="F5" s="26" t="s">
        <v>88</v>
      </c>
      <c r="G5" s="26" t="s">
        <v>89</v>
      </c>
      <c r="H5" s="17" t="s">
        <v>114</v>
      </c>
      <c r="I5" s="26" t="s">
        <v>90</v>
      </c>
      <c r="J5" s="26" t="s">
        <v>91</v>
      </c>
      <c r="K5" s="26" t="s">
        <v>92</v>
      </c>
      <c r="L5" s="26" t="s">
        <v>93</v>
      </c>
      <c r="M5" s="26" t="s">
        <v>77</v>
      </c>
      <c r="N5" s="26" t="s">
        <v>83</v>
      </c>
      <c r="O5" s="50" t="s">
        <v>73</v>
      </c>
      <c r="P5" s="17" t="s">
        <v>166</v>
      </c>
      <c r="Q5" s="52" t="s">
        <v>167</v>
      </c>
      <c r="R5" s="50" t="s">
        <v>177</v>
      </c>
      <c r="S5" s="50" t="s">
        <v>134</v>
      </c>
      <c r="T5" s="50" t="s">
        <v>161</v>
      </c>
      <c r="U5" s="50" t="s">
        <v>94</v>
      </c>
      <c r="V5" s="50" t="s">
        <v>95</v>
      </c>
      <c r="W5" s="52" t="s">
        <v>96</v>
      </c>
      <c r="X5" s="52" t="s">
        <v>97</v>
      </c>
      <c r="Y5" s="50" t="s">
        <v>72</v>
      </c>
      <c r="Z5" s="52" t="s">
        <v>100</v>
      </c>
      <c r="AA5" s="52" t="s">
        <v>98</v>
      </c>
      <c r="AB5" s="52" t="s">
        <v>99</v>
      </c>
      <c r="AC5" s="26" t="s">
        <v>101</v>
      </c>
      <c r="AD5" s="17" t="s">
        <v>153</v>
      </c>
      <c r="AE5" s="17" t="s">
        <v>168</v>
      </c>
      <c r="AF5" s="17" t="s">
        <v>169</v>
      </c>
      <c r="AG5" s="17" t="s">
        <v>170</v>
      </c>
      <c r="AH5" s="17" t="s">
        <v>115</v>
      </c>
      <c r="AI5" s="17" t="s">
        <v>74</v>
      </c>
      <c r="AJ5" s="17" t="s">
        <v>75</v>
      </c>
      <c r="AK5" s="17" t="s">
        <v>82</v>
      </c>
      <c r="AL5" s="17" t="s">
        <v>79</v>
      </c>
      <c r="AM5" s="17" t="s">
        <v>81</v>
      </c>
      <c r="AN5" s="17" t="s">
        <v>80</v>
      </c>
      <c r="AO5" s="17" t="s">
        <v>78</v>
      </c>
      <c r="AP5" s="17" t="s">
        <v>77</v>
      </c>
      <c r="AQ5" s="17" t="s">
        <v>11</v>
      </c>
      <c r="AR5" s="17" t="s">
        <v>83</v>
      </c>
      <c r="AS5" s="17" t="s">
        <v>76</v>
      </c>
      <c r="AT5" s="17" t="s">
        <v>77</v>
      </c>
      <c r="AU5" s="17" t="s">
        <v>11</v>
      </c>
      <c r="AV5" s="17" t="s">
        <v>83</v>
      </c>
      <c r="AW5" s="17" t="s">
        <v>76</v>
      </c>
      <c r="AX5" s="17" t="s">
        <v>77</v>
      </c>
      <c r="AY5" s="17" t="s">
        <v>11</v>
      </c>
      <c r="AZ5" s="17" t="s">
        <v>83</v>
      </c>
      <c r="BA5" s="17" t="s">
        <v>76</v>
      </c>
      <c r="BB5" s="17" t="s">
        <v>77</v>
      </c>
      <c r="BC5" s="17" t="s">
        <v>11</v>
      </c>
      <c r="BD5" s="17" t="s">
        <v>83</v>
      </c>
      <c r="BE5" s="17" t="s">
        <v>76</v>
      </c>
      <c r="BF5" s="17" t="s">
        <v>77</v>
      </c>
      <c r="BG5" s="17" t="s">
        <v>11</v>
      </c>
      <c r="BH5" s="17" t="s">
        <v>83</v>
      </c>
      <c r="BI5" s="17" t="s">
        <v>76</v>
      </c>
      <c r="BJ5" s="17" t="s">
        <v>77</v>
      </c>
      <c r="BK5" s="17" t="s">
        <v>11</v>
      </c>
      <c r="BL5" s="17" t="s">
        <v>83</v>
      </c>
      <c r="BM5" s="17" t="s">
        <v>76</v>
      </c>
      <c r="BN5" s="17" t="s">
        <v>77</v>
      </c>
      <c r="BQ5" s="17" t="s">
        <v>171</v>
      </c>
      <c r="BR5" s="17" t="s">
        <v>173</v>
      </c>
      <c r="BS5" s="17" t="s">
        <v>175</v>
      </c>
      <c r="BU5" s="17" t="s">
        <v>171</v>
      </c>
      <c r="BV5" s="17" t="s">
        <v>173</v>
      </c>
      <c r="BW5" s="17" t="s">
        <v>175</v>
      </c>
      <c r="BY5" s="17" t="s">
        <v>171</v>
      </c>
      <c r="BZ5" s="17" t="s">
        <v>173</v>
      </c>
      <c r="CA5" s="17" t="s">
        <v>175</v>
      </c>
      <c r="CC5" s="17" t="s">
        <v>171</v>
      </c>
      <c r="CD5" s="17" t="s">
        <v>173</v>
      </c>
      <c r="CE5" s="17" t="s">
        <v>175</v>
      </c>
      <c r="CG5" s="17" t="s">
        <v>171</v>
      </c>
      <c r="CH5" s="17" t="s">
        <v>173</v>
      </c>
      <c r="CI5" s="17" t="s">
        <v>175</v>
      </c>
      <c r="CK5" s="17" t="s">
        <v>171</v>
      </c>
      <c r="CL5" s="17" t="s">
        <v>173</v>
      </c>
      <c r="CM5" s="17" t="s">
        <v>175</v>
      </c>
    </row>
    <row r="6" spans="1:91" ht="14.45" customHeight="1">
      <c r="I6" s="76">
        <f>IF($J6&lt;$G6,
      0,
      IF(基本情報!$C$3="法定",
          IF($H6&gt;=10,
              DATEDIF($G6,$J6,"m")/12+0.5,
              DATEDIF($G6,$J6,"m")/12),
          IF(AND(基本情報!$C$7&lt;&gt;"-",基本情報!$C$7&gt;0)=TRUE,
              DATEDIF($G6,$J6,"m")/12+0.5,
              IF(DATE(YEAR($G6),MONTH($G6)+6,DAY($G6))
                &gt;=DATE(有給管理簿!$E$10,MONTH(基本情報!$C$4),DAY(基本情報!$C$4)),
                  DATEDIF($G6,$J6,"m")/12
                    +IF(DATE(YEAR($G6),MONTH($G6)+6,DAY($G6))&lt;DATE(有給管理簿!$E$10,MONTH(基本情報!$C$4),DAY(基本情報!$C$4)),1.5,0.5),
                  DATEDIF($G6,$J6,"m")/12
                    +IF(DATE(YEAR($G6),MONTH($G6)+6,DAY($G6))
                      =DATE(YEAR(DATE(YEAR($G6),MONTH($G6)+6,DAY($G6))),MONTH(基本情報!$C$4),DAY(基本情報!$C$4)),0,1)))))</f>
        <v>126.41666666666667</v>
      </c>
      <c r="J6" s="77">
        <f>IF(OR(有給管理簿!$E$10
         &gt;=YEAR(DATE(YEAR($G6),MONTH($G6)+6,DAY($G6)))
           -IF(AND(OR($V6=6,$V6=7),YEAR($G6)&lt;YEAR(DATE(YEAR($G6),MONTH($G6)+6,DAY($G6)))),1,0),
         AND(基本情報!$C$3="法定",$H6&gt;=10,有給管理簿!$E$10&gt;=YEAR($G6))),
       IF(基本情報!$C$3="法定",
           IF(AND(($F6&gt;0)=FALSE,$H6&gt;=10),
               DATE(有給管理簿!$E$10,MONTH($G6),DAY($G6)),
               IF(MONTH($G6)&gt;6,
                   DATE(有給管理簿!$E$10-1,MONTH($G6)+6,DAY($G6)),
                   DATE(有給管理簿!$E$10,MONTH($G6)+6,DAY($G6)))),
           IF(AND(基本情報!$C$7&lt;&gt;"-",基本情報!$C$7&gt;0)=TRUE,
                   IF(DATE(有給管理簿!$E$10,MONTH(基本情報!$C$4),DAY(基本情報!$C$4))
                     &lt;DATE(有給管理簿!$E$10,MONTH(基本情報!$C$7),DAY(基本情報!$C$7)),
                       IF(AND(DATE(有給管理簿!$E$10,MONTH(基本情報!$C$4),DAY(基本情報!$C$4))&lt;=DATE(有給管理簿!$E$10,MONTH($G6),DAY($G6)),
                                     DATE(有給管理簿!$E$10,MONTH($G6),DAY($G6))&lt;DATE(有給管理簿!$E$10,MONTH(基本情報!$C$7),DAY(基本情報!$C$7)))
                                       =TRUE,
                           DATE(有給管理簿!$E$10,MONTH(基本情報!$C$7),DAY(基本情報!$C$7)),
                           IF($G6&gt;DATE(有給管理簿!$E$10,MONTH(基本情報!$C$4),DAY(基本情報!$C$4)),
                               0,
                               DATE(有給管理簿!$E$10,MONTH(基本情報!$C$4),DAY(基本情報!$C$4)))),
                       IF(AND(DATE(有給管理簿!$E$10,MONTH(基本情報!$C$7),DAY(基本情報!$C$7))&lt;=DATE(有給管理簿!$E$10,MONTH($G6),DAY($G6)),
                                     DATE(有給管理簿!$E$10,MONTH($G6),DAY($G6))&lt;DATE(有給管理簿!$E$10,MONTH(基本情報!$C$4),DAY(基本情報!$C$4)))
                                       =TRUE,
                           DATE(有給管理簿!$E$10,MONTH(基本情報!$C$4),DAY(基本情報!$C$4)),
                           IF($G6&gt;DATE(有給管理簿!$E$10,MONTH(基本情報!$C$7),DAY(基本情報!$C$7)),
                               0,
                               DATE(有給管理簿!$E$10,MONTH(基本情報!$C$7),DAY(基本情報!$C$7))))),
                   IF(OR(YEAR(DATE(YEAR($G6),MONTH($G6)+6,DAY($G6)))&gt;有給管理簿!$E$10,
                            AND(YEAR(DATE(YEAR($G6),MONTH($G6)+6,DAY($G6)))=有給管理簿!$E$10,
                                     MONTH(DATE(YEAR($G6),MONTH($G6)+6,DAY($G6)))&gt;=有給管理簿!$F$10))=TRUE,
                       DATE(YEAR($G6),MONTH($G6)+6,DAY($G6)),
                       IF(DATE(有給管理簿!$E$10,MONTH(基本情報!$C$4),DAY(基本情報!$C$4))&gt;DATE(YEAR($G6),MONTH($G6)+6,DAY($G6)),
                           DATE(有給管理簿!$E$10,MONTH(基本情報!$C$4),DAY(基本情報!$C$4)),
                           DATE(YEAR($G6),MONTH($G6)+6,DAY($G6)))))),
       0)</f>
        <v>46203</v>
      </c>
      <c r="K6" s="23">
        <f>IF($J6=0,
       "-",
       IF(基本情報!$C$12="末",
           MONTH($J6),
           IF(DAY($J6)&lt;=基本情報!$C$12,
               MONTH($J6),
               IF(MONTH($J6)+1=13,1,MONTH($J6)+1))))</f>
        <v>6</v>
      </c>
      <c r="L6" s="79">
        <f>HLOOKUP(IF(AND(OR(基本情報!$C$3="法定", AND(基本情報!$C$3="一斉",EDATE($G6,6)=$J6)),$K6&lt;MONTH($J6)),$I6-1,$I6),
     付与日数一覧!$O$3:$W$8,2+$F6,1)
  +IF(基本情報!$C$3="一斉",
    IF(AND(基本情報!$C$7&lt;&gt;"-",基本情報!$C$7&gt;0)=FALSE,
        IF(OR(有給管理簿!$E$10=YEAR(DATE(YEAR($G6),MONTH($G6)+6,DAY($G6))),
               IF(基本情報!$C$12="末",
                   FALSE,
                   有給管理簿!$E$10=IF(DATE(YEAR($G6),MONTH($G6)+6,DAY($G6))&gt;DATE(YEAR(DATE(YEAR($G6),MONTH($G6)+6,DAY($G6))),12,基本情報!$C$12),
                                                        YEAR(DATE(YEAR($G6),MONTH($G6)+6,DAY($G6)))+1,
                                                        YEAR(DATE(YEAR($G6),MONTH($G6)+6,DAY($G6)))))),
            IF(DATE(有給管理簿!$E$10,MONTH(基本情報!$C$4),DAY(基本情報!$C$4))&gt;DATE(YEAR($G6),MONTH($G6)+6,DAY($G6)),
                HLOOKUP(0.5,付与日数一覧!$O$3:$W$8,2+$F6,1),
                0),
            0),
        0),
    0)</f>
        <v>20</v>
      </c>
      <c r="M6" s="23" t="e">
        <f>IF(有給管理簿!$F$10
     &lt;IF(基本情報!$C$12="末",MONTH($Z6),IF(DAY($Z6)&lt;=基本情報!$C$12,MONTH($Z6),IF(MONTH($Z6)+1=13,1,MONTH($Z6)+1))),
       IF(有給管理簿!$E$10-1&lt;有給管理簿!$AH$1,
           0,
           IF(AND(基本情報!$C$3="一斉",基本情報!$C$7="-"),
               IF(OR(AND(YEAR(EDATE($G6,6))=YEAR($J6),$J6=DATE(YEAR(EDATE($G6,6)),MONTH(基本情報!$C$4),DAY(基本情報!$C$4))),
                     AND(基本情報!$C$12&lt;&gt;"末",MONTH(EDATE($G6,6))=12,DAY(EDATE($G6,6))&gt;基本情報!$C$12,有給管理簿!$E$10=YEAR(EDATE($G6,6))+1)),
                   INDEX($AQ$1:$BN6,ROW(),MATCH(有給管理簿!$E$10,$AQ$1:$BN$1,0)+3),
                   INDEX($AQ$1:$BN6,ROW(),MATCH(有給管理簿!$E$10-1,$AQ$1:$BN$1,0)+3)),
               INDEX($AQ$1:$BN6,ROW(),MATCH(有給管理簿!$E$10-1,$AQ$1:$BN$1,0)+3))),
           IF(有給管理簿!$E$10&lt;有給管理簿!$AH$1,
               0,
               INDEX($AQ$1:$BN6,ROW(),MATCH(有給管理簿!$E$10,$AQ$1:$BN$1,0)+3)))</f>
        <v>#N/A</v>
      </c>
      <c r="N6" s="23" t="e">
        <f>IF(有給管理簿!$F$10&lt;IF(基本情報!$C$12="末",MONTH($Z6),IF(DAY($Z6)&lt;=基本情報!$C$12,MONTH($Z6),IF(MONTH($Z6)+1=13,1,MONTH($Z6)+1))),
    IF(有給管理簿!$E$10-1&lt;有給管理簿!$AH$1,
      0,
      INDEX($AQ$1:$BN6,ROW(),MATCH(有給管理簿!$E$10-1,$AQ$1:$BN$1,0)+1)),
    INDEX($AQ$1:$BN6,ROW(),MATCH(有給管理簿!$E$10,$AQ$1:$BN$1,0)+1))</f>
        <v>#N/A</v>
      </c>
      <c r="O6" s="23" t="e">
        <f ca="1">IF(AND($AI6&lt;&gt;"-",$AI6&gt;0,EOMONTH(DATE(有給管理簿!$E$10,有給管理簿!$F$10,1),0)&lt;$AI6),
       IF(EOMONTH(DATE(有給管理簿!$E$10,有給管理簿!$F$10,1),0)&lt;$G6,0,$AJ6),
       IF($G6&gt;EOMONTH(DATE(有給管理簿!$E$10,有給管理簿!$F$10,1),0),
           0,
           IF(AND($AI6&lt;&gt;"-",$AI6&gt;0,
                  OR(AND($AA6&lt;=$AI6,$AI6&lt;=$AB6,$AI6&lt;=EOMONTH(DATE(有給管理簿!$E$10,有給管理簿!$F$10,1),0)),
                    AND($AA6=0,$AM6&gt;=EOMONTH(DATE(有給管理簿!$E$10,有給管理簿!$F$10,1),0)),
                    AND(OR($V6=4,$V6=5),EDATE($G6,6)&gt;DATE(YEAR(EDATE($G6,6)),MONTH(基本情報!$C$4),DAY(基本情報!$C$4)),
                    AND($AE6=1,DATE(YEAR(EDATE($G6,6))+2,MONTH(基本情報!$C$4),DAY(基本情報!$C$4))&gt;DATE(有給管理簿!$E$10,有給管理簿!$F$10,1))),
                    AND(OR($V6=4,$V6=5),$AF6=1,EDATE($G6,6)&lt;DATE(YEAR(EDATE($G6,6)),MONTH(基本情報!$C$4),DAY(基本情報!$C$4)),
                      DATE(YEAR(EDATE($G6,6))+2,MONTH(基本情報!$C$4),DAY(基本情報!$C$4))&gt;DATE(有給管理簿!$E$10,有給管理簿!$F$10,1))))=TRUE,
               $AJ6-$AO6
                 +IF(AND(OR($V6=4,$V6=5),
                          EDATE($G6,6)&lt;=$AI6,
                          $AI6&lt;IF(DATE(YEAR($G6),MONTH($G6)+6,DAY($G6))
                                       &gt;=DATE(YEAR(EDATE($G6,6)),MONTH(基本情報!$C$4),DAY(基本情報!$C$4)),
                                         DATE(YEAR(EDATE($G6,6))+1,MONTH(基本情報!$C$4),DAY(基本情報!$C$4)),
                                         DATE(YEAR(EDATE($G6,6)),MONTH(基本情報!$C$4),DAY(基本情報!$C$4)))),
                     IF(IF(DATE(YEAR($G6),MONTH($G6)+6,DAY($G6))
                            &gt;=DATE(YEAR(EDATE($G6,6)),MONTH(基本情報!$C$4),DAY(基本情報!$C$4)),
                              DATE(YEAR(EDATE($G6,6))+1,MONTH(基本情報!$C$4),DAY(基本情報!$C$4)),
                              DATE(YEAR(EDATE($G6,6)),MONTH(基本情報!$C$4),DAY(基本情報!$C$4)))
                       &lt;=EOMONTH(DATE(有給管理簿!$E$10,有給管理簿!$F$10,1),0),HLOOKUP(1.5,付与日数一覧!$O$3:$W$8,2+$F6,1),0),
                     0)
                     -IF(OR(AND(OR($V6=4,$V6=5),EDATE($G6,6)&lt;DATE(YEAR(EDATE($G6,6)),MONTH(基本情報!$C$4),DAY(基本情報!$C$4)),$AI6&lt;DATE(YEAR(EDATE($G6,6)),MONTH(基本情報!$C$4),DAY(基本情報!$C$4)),
                                  OR(AND(OR($AF6=2,$AF6=3,$AF6=4),DATE(YEAR(EDATE($G6,6)),MONTH(基本情報!$C$4),DAY(基本情報!$C$4))&lt;=DATE(有給管理簿!$E$10,有給管理簿!$F$10,1)),
                                    AND(OR($AE6=2,$AE6=3,$AE6=4),DATE(YEAR(EDATE($G6,6))+1,MONTH(基本情報!$C$4),DAY(基本情報!$C$4))&gt;DATE(有給管理簿!$E$10,有給管理簿!$F$10,1)))),
                             AND(OR($V6=4,$V6=5),EDATE($G6,6)&gt;DATE(YEAR(EDATE($G6,6)),MONTH(基本情報!$C$4),DAY(基本情報!$C$4)),$AI6&lt;DATE(YEAR(EDATE($G6,6))+1,MONTH(基本情報!$C$4),DAY(基本情報!$C$4)),
                               OR(AND($AF6=1,DATE(YEAR(EDATE($G6,6))+1,MONTH(基本情報!$C$4),DAY(基本情報!$C$4))&lt;=DATE(有給管理簿!$E$10,有給管理簿!$F$10,1)),
                                 AND($AE6=1,DATE(YEAR(EDATE($G6,6))+2,MONTH(基本情報!$C$4),DAY(基本情報!$C$4))&gt;DATE(有給管理簿!$E$10,有給管理簿!$F$10,1),有給管理簿!$E$10&lt;&gt;YEAR(EDATE($G6,6))+1)))),
                           HLOOKUP(1.5,付与日数一覧!$O$3:$W$8,2+$F6,1),
                           0),
               IF(OR(AND($J6=0,$H6&gt;0),
                      AND(IF(OR($V6=6,$V6=7),IF($G6&lt;DATE(YEAR($G6),MONTH($J6),DAY($J6)),
                                                                            DATE(YEAR($G6),MONTH($J6),DAY($J6)),
                                                                            DATE(YEAR($G6)+1,MONTH($J6),DAY($J6)))
                                                                              &gt;EOMONTH(DATE(有給管理簿!$E$10,有給管理簿!$F$10,1),0),FALSE)),
                       AND($V6&lt;&gt;3,$V6&lt;&gt;6,$V6&lt;&gt;7,EDATE($G6,6)
                                                                                   &gt;EOMONTH(DATE(有給管理簿!$E$10,IF(AND(基本情報!$C$3="法定",MONTH($J6)&lt;$K6),
                                                                                                                                                     有給管理簿!$F$10-1,有給管理簿!$F$10),1),0)))=TRUE,
                      $H6
                        -IF(ISERROR(MATCH($A6,有給管理簿!$A:$A,0))=TRUE,
                            0,
                            SUMIFS(INDIRECT("有給管理簿!R" &amp; MATCH($A6,有給管理簿!$A:$A,0) &amp; "C35:R" &amp; MATCH($A6,有給管理簿!$A:$A,0) &amp; "C2239",0),
                                有給管理簿!$AI$11:$CHC$11,"&gt;="&amp;$G6,
                                有給管理簿!$AI$11:$CHC$11,"&lt;="&amp;EOMONTH(DATE(有給管理簿!$E$10,有給管理簿!$F$10,1),0))),
                      IF(AND(IF(AND(基本情報!$C$3="一斉",基本情報!$C$7="-",MONTH(EDATE($G6,6))=12,DAY($G6)&gt;基本情報!$C$12,有給管理簿!$E$10&lt;YEAR(EDATE($G6,6))+2),
                                        DATE(有給管理簿!$E$10,MONTH(基本情報!$C$4),DAY(基本情報!$C$4)),
                                        $J6)
                                      &gt;EOMONTH(DATE(有給管理簿!$E$10,IF(AND(基本情報!$C$3="法定",MONTH($J6)&lt;$K6),有給管理簿!$F$10-1,有給管理簿!$F$10),1),0),
                               OR($V6=3,
                                 AND(AND(AND(基本情報!$C$3="一斉",基本情報!$C$7="-")=FALSE,EDATE($G6,6)&lt;$J6,$J6&lt;=EDATE($G6,12))=FALSE,
                                   YEAR($J6)&gt;YEAR(DATE(YEAR($G6),MONTH($G6)+6,DAY($G6)))
                                                         +IF(IF(基本情報!$C$12="末",FALSE,DATE(YEAR(EDATE($G6,6)),MONTH(EDATE($G6,6)),DAY(EDATE($G6,6)))&gt;DATE(YEAR(EDATE($G6,6)),12,基本情報!$C$12)),1,0)
                                                         -IF(AND(OR($V6=6,$V6=7),YEAR($G6)&lt;YEAR(EDATE($G6,6))),1,0))),
                               AND(OR(基本情報!$C$3="法定", AND(基本情報!$C$3="一斉",EDATE($G6,6)=$J6)),$K6&lt;MONTH($J6))=FALSE),
                          IF(ISERROR(MATCH(有給管理簿!$E$10-1,$AQ$1:$BN$1,0))=TRUE,
                              0,
                              INDEX($AQ$1:$BN6,ROW(),MATCH(有給管理簿!$E$10-1,$AQ$1:$BN$1,0))
                                -IF(AND(基本情報!$C$3="一斉",基本情報!$C$7="-",$J6&lt;DATE(YEAR($J6),MONTH(基本情報!$C$4),DAY(基本情報!$C$4)),AND($AF6&lt;&gt;2,$AF6&lt;&gt;3,$AF6&lt;&gt;4)),
                                    HLOOKUP($I6,付与日数一覧!$O$3:$W$8,2+$F6,1),
                                    0)
                                +IF(AND($Y6&lt;&gt;"-",$Y6&lt;&gt;5,MONTH(基本情報!$C$4)&gt;MONTH(EDATE($G6,6)))=TRUE,
                                    0,
                                    INDEX($AQ$1:$BN6,ROW(),MATCH(有給管理簿!$E$10-1,$AQ$1:$BN$1,0)+1))
                                -$S6),
                          IF(AND(OR($AF6=2,$AE6=2),IF(EDATE($G6,6)&lt;DATE(YEAR(EDATE($G6,6)),MONTH(基本情報!$C$4),DAY(基本情報!$C$4)),
                                                      EOMONTH(DATE(YEAR(EDATE($G6,6)),MONTH(基本情報!$C$4),DAY(基本情報!$C$4)),-1),
                                                      EOMONTH(DATE(YEAR(EDATE($G6,6))+1,MONTH(基本情報!$C$4),DAY(基本情報!$C$4)),-1))
                                                        &gt;DATE(有給管理簿!$E$10,有給管理簿!$F$10,1)),0,INDEX($AQ$1:$BN6,ROW(),MATCH(有給管理簿!$E$10,$AQ$1:$BN$1,0)))
                            -IF(AND(基本情報!$C$3="一斉",基本情報!$C$7="-",
                                  EOMONTH(DATE(有給管理簿!$E$10,有給管理簿!$F$10,1),0)
                                    &lt;DATE(YEAR($J6),MONTH(基本情報!$C$4),DAY(基本情報!$C$4)),
                                  AND($AF6&lt;&gt;2,$AF6&lt;&gt;3,$AF6&lt;&gt;4,$AE6&lt;&gt;2,$AE6&lt;&gt;3,$AE6&lt;&gt;4)),
                                HLOOKUP($I6,付与日数一覧!$O$3:$W$8,2+$F6,1),
                                0)
                            +IF(AND($Y6&lt;&gt;"-",$Y6&lt;&gt;5,
                                     EDATE($G6,6)&lt;EOMONTH(DATE(有給管理簿!$E$10,有給管理簿!$F$10,1),0),
                                     AND(基本情報!$C$3="一斉",基本情報!$C$7="-",
                                       DATE(YEAR($G6),MONTH($G6)+6,DAY($G6))
                                         =DATE(YEAR(EDATE($G6,6)),MONTH(基本情報!$C$4),DAY(基本情報!$C$4))))=TRUE,
                                0,
                                INDEX($AQ$1:$BN6,ROW(),MATCH(有給管理簿!$E$10,$AQ$1:$BN$1,0)+1))
                            -$S6)))))</f>
        <v>#N/A</v>
      </c>
      <c r="P6" s="24" t="e">
        <f>IF($AF6 = 4,
       0,
       IF($AF6 = 3,
           DATE(YEAR($G6),MONTH($G6)+6,DAY($G6)),
           IF($AF6 = 2,
               DATE(YEAR(DATE(YEAR($G6)+IF(IF(基本情報!$C$12="末",FALSE,DATE(YEAR(EDATE($G6,6)),MONTH(EDATE($G6,6)),DAY(EDATE($G6,6)))&gt;DATE(YEAR(EDATE($G6,6)),12,基本情報!$C$12)),1,0),
                 MONTH($G6)+6,DAY($G6))),MONTH(基本情報!$C$4),DAY(基本情報!$C$4)),
               IF($AF6 = 1,
                   0,
                   $J6))))</f>
        <v>#N/A</v>
      </c>
      <c r="Q6" s="54" t="e">
        <f>IF($P6=0,
       "-",
       IF(基本情報!$C$12="末",
           MONTH($P6),
           IF(DAY($P6)&lt;=基本情報!$C$12,
               MONTH($P6),
               IF(MONTH($P6)+1=13,1,MONTH($P6)+1))))</f>
        <v>#N/A</v>
      </c>
      <c r="R6" s="54" t="e">
        <f>INDEX($AQ$1:$BN6,ROW(),MATCH(有給管理簿!$E$10,$AQ$1:$BN$1,0))</f>
        <v>#N/A</v>
      </c>
      <c r="S6" s="53">
        <f ca="1">IF(ISERROR(MATCH($A6,有給管理簿!$A:$A,0))=TRUE,
       0,
       SUMIFS(INDIRECT("有給管理簿!R" &amp; MATCH($A6,有給管理簿!$A:$A,0) &amp; "C35:R" &amp; MATCH($A6,有給管理簿!$A:$A,0) &amp; "C2239",0),
           有給管理簿!$AI$11:$CHC$11,"&gt;="&amp;IF(AND($AA6=0,EOMONTH(DATE(有給管理簿!$E$10,有給管理簿!$F$10,1),0)&gt;$J6),$J6,$AA6),
           有給管理簿!$AI$11:$CHC$11,"&lt;="&amp;EOMONTH(DATE(有給管理簿!$E$10,有給管理簿!$F$10,1),0))
         -IF(AND(基本情報!$C$3="一斉",基本情報!$C$7="-",$AA6&lt;=$AI6,
                 EDATE($G6,6)&gt;DATE(YEAR(EDATE($G6,6)),MONTH(基本情報!$C$4),DAY(基本情報!$C$4)),
                 IF($J6&gt;$AB6,YEAR($J6)-1,YEAR($J6))=YEAR(EDATE($G6,6))+1,
                 EOMONTH(DATE(有給管理簿!$E$10,有給管理簿!$F$10,1),0)&gt;IF($J6&gt;$AB6,DATE(YEAR($J6)-1,MONTH($J6),DAY($J6)),$J6)),
               SUMIFS(INDIRECT("有給管理簿!R" &amp; MATCH($A6,有給管理簿!$A:$A,0) &amp; "C35:R" &amp; MATCH($A6,有給管理簿!$A:$A,0) &amp; "C2239",0),
                   有給管理簿!$AI$11:$CHC$11,"&gt;="&amp;EDATE($G6,6),
                   有給管理簿!$AI$11:$CHC$11,"&lt;="&amp;IF($J6&gt;$AB6,DATE(YEAR($J6)-1,MONTH($J6),DAY($J6)),$J6)-1),
               0))</f>
        <v>0</v>
      </c>
      <c r="T6" s="53">
        <f ca="1">IF(ISERROR(MATCH($A6,有給管理簿!$A:$A,0))=TRUE,
       0,
       SUMIFS(INDIRECT("有給管理簿!R" &amp; MATCH($A6,有給管理簿!$A:$A,0) &amp; "C35:R" &amp; MATCH($A6,有給管理簿!$A:$A,0) &amp; "C2239",0),
           有給管理簿!$AI$11:$CHC$11,"&gt;="&amp;IF(AND($AA6=0,EOMONTH(DATE(有給管理簿!$E$10,有給管理簿!$F$10,1),0)&gt;$J6),$J6,$AA6),
           有給管理簿!$AI$11:$CHC$11,"&lt;="&amp;EOMONTH(DATE(有給管理簿!$E$10,有給管理簿!$F$10,1),0)))</f>
        <v>0</v>
      </c>
      <c r="U6" s="53" t="e">
        <f ca="1">IF(HLOOKUP($I6,付与日数一覧!$O$3:$W$8,2+$F6,1)&lt;IF(基本情報!$C$10=TRUE,
                                                                                        IF($L6&lt;$S6,0,$L6-$S6),
                                                                                        IF(SUM($L6,$N6)&lt;$S6,0,SUM($L6,$N6)-$S6)),
    HLOOKUP($I6,付与日数一覧!$O$3:$W$8,2+$F6,1),
    IF(基本情報!$C$10=TRUE,
      IF($L6&lt;$S6,0,$L6-$S6),
      IF(SUM($L6,$N6)&lt;$S6,0,SUM($L6,$N6)-$S6)))</f>
        <v>#N/A</v>
      </c>
      <c r="V6" s="53">
        <f>IF($F6&gt;0,
       1,
       IF(基本情報!$C$3="法定",
           IF($H6&gt;=10,3,IF(AND(0&lt;$H6,$H6&lt;10)=TRUE,2,1)),
           IF(AND(基本情報!$C$7&lt;&gt;"-",基本情報!$C$7&gt;0)=FALSE,
               IF($H6&gt;0,5,4),
               IF($H6&gt;0,7,6))))</f>
        <v>1</v>
      </c>
      <c r="W6" s="54" t="e">
        <f>IF($AF6 = 4,
       0,
       IF($AF6 = 3,
           IF(EOMONTH(EDATE($G6,6),-1)&gt;DATE(有給管理簿!$E$10,有給管理簿!$F$10,DAY($G6)),
               0,
               EDATE($G6,6)),
           IF($AF6 = 2,
               IF(EOMONTH(DATE(YEAR(EDATE($G6,6)),MONTH(基本情報!$C$4),DAY(基本情報!$C$4)),-1)&gt;DATE(有給管理簿!$E$10,有給管理簿!$F$10,DAY(基本情報!$C$4)),
                   0,
                   DATE(YEAR(EDATE($G6,6))+IF(IF(基本情報!$C$12="末",FALSE,DATE(YEAR(EDATE($G6,6)),MONTH(EDATE($G6,6)),DAY(EDATE($G6,6)))&gt;DATE(YEAR(EDATE($G6,6)),12,基本情報!$C$12)),1,0),
                     MONTH(基本情報!$C$4),DAY(基本情報!$C$4))),
               IF($AF6 = 1,
                   IF(AND($V6&lt;&gt;4,$V6&lt;&gt;5),
                       IF($J6=0,0,IF(EDATE($J6,-12)&lt;=$G6,
                                                 0,
                                                 IF($J6-1&lt;DATE(有給管理簿!$E$10,有給管理簿!$F$10,DAY($J6)),
                                                     0,
                                                     EDATE($J6,-12)))),
                       IF($AE6 = 4,
                           0,
                           IF($AE6 = 3,
                               IF(EOMONTH(EDATE(EDATE($G6,6),12)-1,0)&lt;DATE(有給管理簿!$E$10,有給管理簿!$F$10,DAY($G6)),
                                   0,
                                   EDATE($G6,6)),
                               IF($AE6 = 2,
                                   IF(EOMONTH(EDATE(DATE(YEAR(EDATE($G6,6)),MONTH(基本情報!$C$4),DAY(基本情報!$C$4)),12)-1,0)&gt;DATE(有給管理簿!$E$10,有給管理簿!$F$10,DAY(基本情報!$C$4)),
                                       0,
                                       DATE(YEAR(EDATE($G6,6)),MONTH(基本情報!$C$4),DAY(基本情報!$C$4))),
                                   IF($AE6 = 1,
                                       0,
                                       IF($J6=0,0,IF(EDATE($J6,-12)&lt;=EDATE($G6,6),IF($J6=EDATE($G6,6),0,EDATE($G6,6)),EDATE($J6,-12)))))))),
                   IF($AE6 = 4,
                       IF($J6&gt;DATE(有給管理簿!$E$10,有給管理簿!$F$10,DAY(基本情報!$C$4)),
                           0,
                           $J6),
                       IF($AE6 = 3,
                           IF(EOMONTH(DATE(YEAR($G6)+1,MONTH($G6)+6,DAY($G6)-1),0)&lt;DATE(有給管理簿!$E$10,有給管理簿!$F$10,DAY($G6)),
                               IF($J6&gt;DATE(有給管理簿!$E$10,有給管理簿!$F$10,1),
                                   0,
                                   $J6),
                               EDATE($G6,6)),
                           IF($AE6 = 2,
                               IF($J6-1&lt;DATE(有給管理簿!$E$10,有給管理簿!$F$10,DAY(基本情報!$C$4)),
                                   $J6,
                                   IF($J6=0,0,EDATE($J6,-12))),
                               IF($AE6 = 1,
                                   IF(EOMONTH($J6,-1)&gt;DATE(有給管理簿!$E$10,有給管理簿!$F$10,DAY($J6)),
                                       0,
                                       IF($J6&gt;IF(基本情報!$C$12="末",EOMONTH(DATE(有給管理簿!$E$10,有給管理簿!$F$10,1),0),DATE(有給管理簿!$E$10,有給管理簿!$F$10,基本情報!$C$12)),0,$J6)),
                                   IF(AND(OR($V6=4,$V6=5),
                                         AND(MONTH(EDATE($G6,6))=MONTH(基本情報!$C$4),DAY($G6)=DAY(基本情報!$C$4))=FALSE)=TRUE,
                                       IF(IF(DATE(YEAR(EDATE($G6,6)),MONTH(基本情報!$C$4),DAY(基本情報!$C$4))
                                             &gt;EDATE($G6,6),
                                               DATE(YEAR(EDATE($G6,6))+1,MONTH(基本情報!$C$4),DAY(基本情報!$C$4))-1,
                                               DATE(YEAR(EDATE($G6,6))+2,MONTH(基本情報!$C$4),DAY(基本情報!$C$4))-1)
                                         &gt;DATE(有給管理簿!$E$10,有給管理簿!$F$10,DAY(基本情報!$C$4)),
                                           IF(YEAR(EDATE($G6,6))&lt;=有給管理簿!$E$10,EDATE($G6,6),0),
                                           IF($J6&gt;DATE(有給管理簿!$E$10,有給管理簿!$F$10,DAY($J6)),
                                               IF(DATE(YEAR($J6)-1,MONTH($J6),DAY($J6))&lt;$G6,
                                                   0,
                                                   DATE(YEAR($J6)-1,MONTH($J6),DAY($J6))),
                                               $J6)),
                                       IF($J6&gt;DATE(有給管理簿!$E$10,IF(AND(基本情報!$C$3="法定",OR(MONTH($J6)&lt;$K6,AND(MONTH($J6)=12,$K6=1))),
                                                                                                     有給管理簿!$F$10-1,有給管理簿!$F$10),DAY($J6)),
                                          IF(DATE(YEAR($J6)-1,MONTH($J6),DAY($J6))&lt;$G6,
                                               0,
                                               IF(AND($V6&lt;&gt;3,$V6&lt;&gt;6,$V6&lt;&gt;7,DATE(YEAR($J6)-1,MONTH($J6),DAY($J6))&lt;EDATE($G6,6)),
                                                   EDATE($G6,6),
                                                   DATE(YEAR($J6)-1,MONTH($J6),DAY($J6)))),
                                           $J6))))))))))</f>
        <v>#N/A</v>
      </c>
      <c r="X6" s="54" t="e">
        <f>IF($AF6 = 4,
       0,
       IF($AF6 = 3,
           IF(EOMONTH(EDATE($G6,6),-1)&gt;DATE(有給管理簿!$E$10,有給管理簿!$F$10,DAY($G6)),
               0,
               EDATE(EDATE($G6,6),12)-1),
           IF($AF6 = 2,
               IF(EOMONTH(DATE(YEAR(EDATE($G6,6)),MONTH(基本情報!$C$4),DAY(基本情報!$C$4)),-1)&gt;DATE(有給管理簿!$E$10,有給管理簿!$F$10,DAY(基本情報!$C$4)),
                   0,
                   EDATE(DATE(YEAR(EDATE($G6,6))+IF(IF(基本情報!$C$12="末",FALSE,DATE(YEAR(EDATE($G6,6)),MONTH(EDATE($G6,6)),DAY(EDATE($G6,6)))&gt;DATE(YEAR(EDATE($G6,6)),12,基本情報!$C$12)),1,0),
                     MONTH(基本情報!$C$4),DAY(基本情報!$C$4)),12)-1),
               IF($AF6 = 1,
                   IF(AND($V6&lt;&gt;4,$V6&lt;&gt;5),
                       IF($J6=0,0,IF(EDATE($J6,-12)&lt;=$G6,
                                                 0,
                                                 IF($J6-1&lt;DATE(有給管理簿!$E$10,有給管理簿!$F$10,DAY($J6)),
                                                     0,
                                                     $J6-1))),
                       IF($AE6 = 4,
                           0,
                           IF($AE6 = 3,
                               IF(EOMONTH(EDATE(EDATE($G6,6),12)-1,0)&lt;DATE(有給管理簿!$E$10,有給管理簿!$F$10,DAY($G6)),
                                   0,
                                   EDATE(EDATE($G6,6),12)-1),
                               IF($AE6 = 2,
                                   IF(EOMONTH(EDATE(DATE(YEAR(EDATE($G6,6)),MONTH(基本情報!$C$4),DAY(基本情報!$C$4)),12)-1,0)&gt;DATE(有給管理簿!$E$10,有給管理簿!$F$10,DAY(基本情報!$C$4)),
                                       0,
                                       EDATE(DATE(YEAR(EDATE($G6,6)),MONTH(基本情報!$C$4),DAY(基本情報!$C$4)),12)-1),
                                   IF($AE6 = 1,
                                       0,
                                       IF($J6-1&lt;=EDATE($G6,18)-1,IF(EDATE($J6,12)-1=EDATE($G6,18)-1,0,EDATE($G6,18)-1),$J6-1)))))),
                   IF($AE6 = 4,
                       IF($J6&gt;DATE(有給管理簿!$E$10,有給管理簿!$F$10,1),
                           0,
                           EDATE($J6,12)-1),
                       IF($AE6 = 3,
                           IF(EOMONTH(DATE(YEAR($G6)+1,MONTH($G6)+6,DAY($G6)-1),0)&lt;DATE(有給管理簿!$E$10,有給管理簿!$F$10,DAY($G6)),
                               IF($J6&gt;DATE(有給管理簿!$E$10,有給管理簿!$F$10,1),
                                   0,
                                   EDATE($J6,12)-1),
                               EDATE(EDATE($G6,6),12)-1),
                           IF($AE6 = 2,
                               IF($J6-1&lt;DATE(有給管理簿!$E$10,有給管理簿!$F$10,DAY(基本情報!$C$4)),
                                   EDATE($J6,12)-1,
                                   $J6-1),
                               IF($AE6 = 1,
                                   IF(EOMONTH($J6,-1)&gt;DATE(有給管理簿!$E$10,有給管理簿!$F$10,DAY($J6)),
                                       0,
                                       IF(EDATE($J6,12)-1&gt;IF(基本情報!$C$12="末",EOMONTH(DATE(有給管理簿!$E$10,有給管理簿!$F$10,1),12)-1,EDATE(DATE(有給管理簿!$E$10,有給管理簿!$F$10,基本情報!$C$12),12)-1),0,EDATE($J6,12)-1)),
                                   IF($W6=0,
                                       0,
                                       IF(AND(OR($V6=4,$V6=5),
                                              IF(ISERROR(MATCH(有給管理簿!$E$10+1,$BQ$1:$CM$1,0)),0,INDEX($BQ$1:$CM6,ROW(),MATCH(有給管理簿!$E$10+1,$BQ$1:$CM$1,0)))=0,
                                              AND(MONTH(EDATE($G6,6))=MONTH(基本情報!$C$4),DAY($G6)=DAY(基本情報!$C$4))=FALSE)=TRUE,
                                           IF(DATE(YEAR(EDATE($G6,6)),MONTH(基本情報!$C$4),DAY(基本情報!$C$4))
                                               &gt;EDATE($G6,6),
                                               IF($W6&lt;DATE(YEAR(EDATE($G6,6))+1,MONTH(基本情報!$C$4),DAY(基本情報!$C$4))-1,
                                                   DATE(YEAR(EDATE($G6,6))+1,MONTH(基本情報!$C$4),DAY(基本情報!$C$4))-1,
                                                   DATE(YEAR($W6),MONTH($W6)+12,DAY($W6))-1),
                                               IF($W6&lt;DATE(YEAR(EDATE($G6,6))+2,MONTH(基本情報!$C$4),DAY(基本情報!$C$4))-1,
                                                   DATE(YEAR(EDATE($G6,6))+2,MONTH(基本情報!$C$4),DAY(基本情報!$C$4))-1,
                                                   DATE(YEAR($W6),MONTH($W6)+12,DAY($W6))-1)),
                                           DATE(YEAR($W6),MONTH($W6)+12,DAY($W6))-1))))))))))</f>
        <v>#N/A</v>
      </c>
      <c r="Y6" s="53" t="e">
        <f>IF(OR($L6&lt;10,
           $W6=0,
           AND($I6&lt;=0.5,有給管理簿!$F$10&lt;$K6),
           $G6&gt;DATE(有給管理簿!$E$10,有給管理簿!$F$10,1),
           AND($W6=DATE(YEAR($G6),MONTH($G6)+6,DAY($G6)),$W6&gt;EOMONTH(DATE(有給管理簿!$E$10,有給管理簿!$F$10,1),0)),
           OR(AND($F6=3,$I6&lt;5.5),AND($F6=4,$I6&lt;3.5))),
    "-",
    IF(DATEDIF($W6,$X6+1,"m")&gt;12,
        IF(DATEDIF($W6,$X6+1,"m")/12*5-INT(DATEDIF($W6,$X6+1,"m")/12*5)&gt;0.5,
          INT(DATEDIF($W6,$X6+1,"m")/12*5)+1,
          INT(DATEDIF($W6,$X6+1,"m")/12*5)+0.5),
        5))</f>
        <v>#N/A</v>
      </c>
      <c r="Z6" s="60">
        <f>$J6</f>
        <v>46203</v>
      </c>
      <c r="AA6" s="54" t="e">
        <f>IF($AF6 = 4,
       0,
       IF($AF6 = 3,
           IF(EOMONTH(EDATE($G6,6),-1)&gt;DATE(有給管理簿!$E$10,有給管理簿!$F$10,DAY($G6)),
               0,
               EDATE($G6,6)),
           IF($AF6 = 2,
               IF(EOMONTH(DATE(YEAR(EDATE($G6,6)),MONTH(基本情報!$C$4),DAY(基本情報!$C$4)),-1)&gt;DATE(有給管理簿!$E$10,有給管理簿!$F$10,DAY(基本情報!$C$4)),
                   0,
                   DATE(YEAR(EDATE($G6,6))+IF(IF(基本情報!$C$12="末",FALSE,DATE(YEAR(EDATE($G6,6)),MONTH(EDATE($G6,6)),DAY(EDATE($G6,6)))&gt;DATE(YEAR(EDATE($G6,6)),12,基本情報!$C$12)),1,0),
                     MONTH(基本情報!$C$4),DAY(基本情報!$C$4))),
               IF($AF6 = 1,
                   IF(AND($V6&lt;&gt;4,$V6&lt;&gt;5),
                       IF($J6=0,0,IF(EDATE($J6,-12)&lt;=$G6,
                                                 0,
                                                 IF($J6-1&lt;DATE(有給管理簿!$E$10,有給管理簿!$F$10,DAY($J6)),
                                                     $J6,
                                                     EDATE($J6,-12)))),
                       IF($AE6 = 4,
                           0,
                           IF($AE6 = 3,
                               IF(EOMONTH(EDATE(EDATE($G6,6),12)-1,0)&lt;DATE(有給管理簿!$E$10,有給管理簿!$F$10,DAY($G6)),
                                   0,
                                   EDATE($G6,6)),
                               IF($AE6 = 2,
                                   IF(EOMONTH(EDATE(DATE(YEAR(EDATE($G6,6)),MONTH(基本情報!$C$4),DAY(基本情報!$C$4)),12)-1,0)&gt;DATE(有給管理簿!$E$10,有給管理簿!$F$10,DAY(基本情報!$C$4)),
                                       0,
                                       DATE(YEAR(EDATE($G6,6)),MONTH(基本情報!$C$4),DAY(基本情報!$C$4))),
                                   IF($AE6 = 1,
                                       0,
                                       IF($J6=0,0,IF(EDATE($J6,-12)&lt;=EDATE($G6,6),IF($J6=EDATE($G6,6),0,EDATE($G6,6)),EDATE($J6,-12)))))))),
                   IF($AE6 = 4,
                       IF($J6&gt;DATE(有給管理簿!$E$10,有給管理簿!$F$10,DAY(基本情報!$C$4)),
                           0,
                           $J6),
                       IF($AE6 = 3,
                           IF(EOMONTH(DATE(YEAR($G6)+1,MONTH($G6)+6,DAY($G6)-1),0)&lt;DATE(有給管理簿!$E$10,有給管理簿!$F$10,DAY($G6)),
                               IF($J6&gt;DATE(有給管理簿!$E$10,有給管理簿!$F$10,1),
                                   0,
                                   $J6),
                               EDATE($G6,6)),
                           IF($AE6 = 2,
                               IF($J6-1&lt;DATE(有給管理簿!$E$10,有給管理簿!$F$10,DAY(基本情報!$C$4)),
                                   $J6,
                                   IF($J6=0,0,EDATE($J6,-12))),
                               IF($AE6 = 1,
                                   IF(EOMONTH($J6,-1)&gt;DATE(有給管理簿!$E$10,有給管理簿!$F$10,DAY($J6)),
                                       EDATE($J6,-12),
                                       IF($J6&gt;IF(基本情報!$C$12="末",EOMONTH(DATE(有給管理簿!$E$10,有給管理簿!$F$10,1),0),DATE(有給管理簿!$E$10,有給管理簿!$F$10,基本情報!$C$12)),0,$J6)),
                                   IF($W6=0,
                                       0,
                                       IF(AND($H6&gt;0,
                                              $W6=$G6,
                                              $W6&lt;=EOMONTH(DATE(有給管理簿!$E$10,有給管理簿!$F$10,1),0))=TRUE,
                                           $G6,
                                           IF(AND($J6=0,$H6&gt;0),
                                               $G6,
                                               IF(AND(基本情報!$C$3="法定",
                                                      IF(ISNUMBER($K6),EOMONTH(DATE(有給管理簿!$E$10,有給管理簿!$F$10,1),0)&lt;DATE(YEAR($J6),$K6,1),FALSE),
                                                      IF(ISNUMBER($K6),IF(MONTH($W6)&lt;$K6,TRUE,FALSE),FALSE),
                                                     YEAR($J6)=YEAR($W6)),
                                                   DATE(YEAR($W6)-1,MONTH($W6),DAY($W6)),
                                                   IF($W6&gt;EOMONTH(DATE(有給管理簿!$E$10,有給管理簿!$F$10,1),0),0,$W6)))))))))))))</f>
        <v>#N/A</v>
      </c>
      <c r="AB6" s="54" t="e">
        <f>0+(IF($AF6 = 4,
       0,
       IF($AF6 = 3,
           IF(EOMONTH(EDATE($G6,6),-1)&gt;DATE(有給管理簿!$E$10,有給管理簿!$F$10,DAY($G6)),
               0,
               EDATE(EDATE($G6,6),12)-1),
           IF($AF6 = 2,
               IF(EOMONTH(DATE(YEAR(EDATE($G6,6)),MONTH(基本情報!$C$4),DAY(基本情報!$C$4)),-1)&gt;DATE(有給管理簿!$E$10,有給管理簿!$F$10,DAY(基本情報!$C$4)),
                   0,
                   EDATE(DATE(YEAR(EDATE($G6,6))+IF(IF(基本情報!$C$12="末",FALSE,DATE(YEAR(EDATE($G6,6)),MONTH(EDATE($G6,6)),DAY(EDATE($G6,6)))&gt;DATE(YEAR(EDATE($G6,6)),12,基本情報!$C$12)),1,0),
                     MONTH(基本情報!$C$4),DAY(基本情報!$C$4)),12)-1),
               IF($AF6 = 1,
                   IF(AND($V6&lt;&gt;4,$V6&lt;&gt;5),
                       IF($J6=0,0,IF(EDATE($J6,-12)&lt;=$G6,
                                                 0,
                                                 IF($J6-1&lt;DATE(有給管理簿!$E$10,有給管理簿!$F$10,DAY($J6)),
                                                     EDATE($J6,12)-1,
                                                     $J6-1))),
                       IF($AE6 = 4,
                           0,
                           IF($AE6 = 3,
                               IF(EOMONTH(EDATE(EDATE($G6,6),12)-1,0)&lt;DATE(有給管理簿!$E$10,有給管理簿!$F$10,DAY($G6)),
                                   0,
                                   EDATE(EDATE($G6,6),12)-1),
                               IF($AE6 = 2,
                                   IF(EOMONTH(EDATE(DATE(YEAR(EDATE($G6,6)),MONTH(基本情報!$C$4),DAY(基本情報!$C$4)),12)-1,0)&gt;DATE(有給管理簿!$E$10,有給管理簿!$F$10,DAY(基本情報!$C$4)),
                                       0,
                                       EDATE(DATE(YEAR(EDATE($G6,6)),MONTH(基本情報!$C$4),DAY(基本情報!$C$4)),12)-1),
                                   IF($AE6 = 1,
                                       0,
                                       IF($J6-1&lt;=EDATE($G6,18)-1,IF(EDATE($J6,12)-1=EDATE($G6,18)-1,0,EDATE($G6,18)-1),$J6-1)))))),
                   IF($AE6 = 4,
                       IF($J6&gt;DATE(有給管理簿!$E$10,有給管理簿!$F$10,DAY(基本情報!$C$4)),
                           0,
                           EDATE($J6,12)-1),
                       IF($AE6 = 3,
                           IF(EOMONTH(DATE(YEAR($G6)+1,MONTH($G6)+6,DAY($G6)-1),0)&lt;DATE(有給管理簿!$E$10,有給管理簿!$F$10,DAY($G6)),
                               IF($J6&gt;DATE(有給管理簿!$E$10,有給管理簿!$F$10,1),
                                   0,
                                   EDATE($J6,12)-1),
                               EDATE(EDATE($G6,6),12)-1),
                           IF($AE6 = 2,
                               IF($J6-1&lt;DATE(有給管理簿!$E$10,有給管理簿!$F$10,DAY(基本情報!$C$4)),
                                   EDATE($J6,12)-1,
                                   $J6-1),
                               IF($AE6 = 1,
                                   IF(EOMONTH($J6,-1)&gt;DATE(有給管理簿!$E$10,有給管理簿!$F$10,DAY($J6)),
                                       $J6-1,
                                       IF(EDATE($J6,12)-1&gt;IF(基本情報!$C$12="末",EOMONTH(DATE(有給管理簿!$E$10,有給管理簿!$F$10,1),12)-1,EDATE(DATE(有給管理簿!$E$10,有給管理簿!$F$10,基本情報!$C$12),12)-1),0,EDATE($J6,12)-1)),
                                   IF($X6=0,
                                       0,
                                       IF(AND($J6=0,$H6&gt;0),
                                           EOMONTH(DATE(有給管理簿!$E$10,有給管理簿!$F$10,1),0),
                                           IF(AND(基本情報!$C$3="法定",
                                                  IF(ISNUMBER($K6),EOMONTH(DATE(有給管理簿!$E$10,有給管理簿!$F$10,1),0)&lt;DATE(YEAR($J6),$K6,1),FALSE),
                                                  IF(ISNUMBER($K6),MONTH($W6)&lt;$K6,FALSE),
                                                  YEAR($J6)=YEAR($W6)),
                                               DATE(YEAR($X6)-1,MONTH($X6),DAY($X6)),
                                               IF($W6&gt;EOMONTH(DATE(有給管理簿!$E$10,有給管理簿!$F$10,1),0),0,$X6)))))))))))))</f>
        <v>#N/A</v>
      </c>
      <c r="AC6" s="25" t="e">
        <f ca="1">IF($Y6="-",
       "-",
       IF($Y6&lt;=IF(AND($AI6&lt;&gt;"-",$AI6&gt;0),
                              IF(AND($W6&lt;=$AI6,$AI6&lt;=$X6),
                                  SUMIFS(INDIRECT("有給管理簿!R"&amp;MATCH($A6,有給管理簿!$A:$A,0)&amp;"C35:R"&amp;MATCH($A6,有給管理簿!$A:$A,0)&amp;"C2239",0),
                                      有給管理簿!$AI$11:$CHC$11,"&gt;="&amp;$AL6,
                                      有給管理簿!$AI$11:$CHC$11,"&lt;="&amp;EOMONTH(DATE(有給管理簿!$E$10,有給管理簿!$F$10,1),0)),
                                  SUMIFS(INDIRECT("有給管理簿!R"&amp;MATCH($A6,有給管理簿!$A:$A,0)&amp;"C35:R"&amp;MATCH($A6,有給管理簿!$A:$A,0)&amp;"C2239",0),
                                      有給管理簿!$AI$11:$CHC$11,"&gt;="&amp;$AA6,
                                      有給管理簿!$AI$11:$CHC$11,"&lt;="&amp;EOMONTH(DATE(有給管理簿!$E$10,有給管理簿!$F$10,1),0))),
                              SUMIFS(INDIRECT("有給管理簿!R"&amp;MATCH($A6,有給管理簿!$A:$A,0)&amp;"C35:R"&amp;MATCH($A6,有給管理簿!$A:$A,0)&amp;"C2239",0),
                                  有給管理簿!$AI$11:$CHC$11,"&gt;="&amp;$AA6,
                                  有給管理簿!$AI$11:$CHC$11,"&lt;="&amp;EOMONTH(DATE(有給管理簿!$E$10,有給管理簿!$F$10,1),0))),
           "OK",
           $Y6 - IF(AND($AI6&lt;&gt;"-",$AI6&gt;0),
                           IF(AND($W6&lt;=$AI6,$AI6&lt;=$X6),
                               SUMIFS(INDIRECT("有給管理簿!R"&amp;MATCH($A6,有給管理簿!$A:$A,0)&amp;"C35:R"&amp;MATCH($A6,有給管理簿!$A:$A,0)&amp;"C2239",0),
                                   有給管理簿!$AI$11:$CHC$11,"&gt;="&amp;$AL6,
                                   有給管理簿!$AI$11:$CHC$11,"&lt;="&amp;EOMONTH(DATE(有給管理簿!$E$10,有給管理簿!$F$10,1),0)),
                               SUMIFS(INDIRECT("有給管理簿!R"&amp;MATCH($A6,有給管理簿!$A:$A,0)&amp;"C35:R"&amp;MATCH($A6,有給管理簿!$A:$A,0)&amp;"C2239",0),
                                   有給管理簿!$AI$11:$CHC$11,"&gt;="&amp;$AA6,
                                   有給管理簿!$AI$11:$CHC$11,"&lt;="&amp;EOMONTH(DATE(有給管理簿!$E$10,有給管理簿!$F$10,1),0))),
                           SUMIFS(INDIRECT("有給管理簿!R"&amp;MATCH($A6,有給管理簿!$A:$A,0)&amp;"C35:R"&amp;MATCH($A6,有給管理簿!$A:$A,0)&amp;"C2239",0),
                               有給管理簿!$AI$11:$CHC$11,"&gt;="&amp;$AA6,
                               有給管理簿!$AI$11:$CHC$11,"&lt;="&amp;EOMONTH(DATE(有給管理簿!$E$10,有給管理簿!$F$10,1),0)))))</f>
        <v>#N/A</v>
      </c>
      <c r="AE6" s="23" t="e">
        <f>IF(ISERROR(INDEX($BQ6:$CN6,1,MATCH(有給管理簿!$E$10-1,社員情報!$BQ$1:$CN$1,0))),"",INDEX($BQ6:$CN6,1,MATCH(有給管理簿!$E$10-1,$BQ$1:$CN$1,0)))</f>
        <v>#N/A</v>
      </c>
      <c r="AF6" s="23" t="e">
        <f>INDEX($BQ6:$CN6,1,MATCH(有給管理簿!$E$10,$BQ$1:$CN$1,0))</f>
        <v>#N/A</v>
      </c>
      <c r="AL6" s="24">
        <f>IF($AI6="-",
       0,
       IF(AND($V6&lt;&gt;3,$AI6&lt;EDATE($G6,6))=TRUE,
           IF(AND(基本情報!$C$3="一斉",基本情報!$C$7="-"),
               $AI6,
               IF(OR($V6=6,$V6=7),
                       IF(AND(DATE(YEAR($G6),MONTH(基本情報!$C$4),DAY(基本情報!$C$4))&lt;=$G6,
                             $G6&lt;DATE(YEAR($G6),MONTH(基本情報!$C$7),DAY(基本情報!$C$7))),
                           DATE(YEAR($G6),MONTH(基本情報!$C$7),DAY(基本情報!$C$7)),
                           DATE(YEAR($G6),MONTH(基本情報!$C$4),DAY(基本情報!$C$4))),
                   EDATE($G6,6))),
           $AI6))</f>
        <v>182</v>
      </c>
      <c r="AM6" s="24">
        <f>IF($AI6="-",
    0,
    IF(AND(基本情報!$C$3="一斉",基本情報!$C$7="-",$AI6&lt;EDATE($G6,6)),
        EDATE($G6,6),
        IF(OR($V6=4,$V6=5)=TRUE,
            IF(DATE(YEAR(EDATE($G6,6)),MONTH(基本情報!$C$4),DAY(基本情報!$C$4))
              &gt;EDATE($G6,6),
                IF(OR($W6&lt;DATE(YEAR(EDATE($G6,6))+1,MONTH(基本情報!$C$4),DAY(基本情報!$C$4))-1,YEAR($AI6)=YEAR(EDATE($G6,6))),
                    DATE(YEAR(EDATE($G6,6))+1,MONTH(基本情報!$C$4),DAY(基本情報!$C$4))-1,
                    IF($AI6&gt;=DATE(YEAR($AI6),MONTH($Z6),DAY($Z6)),
                        DATE(YEAR($AI6)+1,MONTH($Z6),DAY($Z6))-1,
                        DATE(YEAR($AI6),MONTH($Z6),DAY($Z6))-1)),
                IF($W6&lt;DATE(YEAR(EDATE($G6,6))+2,MONTH(基本情報!$C$4),DAY(基本情報!$C$4))-1,
                    DATE(YEAR(EDATE($G6,6))+2,MONTH(基本情報!$C$4),DAY(基本情報!$C$4))-1,
                    IF($AI6&gt;=DATE(YEAR($AI6),MONTH($Z6),DAY($Z6)),
                        DATE(YEAR($AI6)+1,MONTH($Z6),DAY($Z6))-1,
                        DATE(YEAR($AI6),MONTH($Z6),DAY($Z6))-1))),
            IF($AI6&gt;=DATE(YEAR($AI6),MONTH($Z6),DAY($Z6)),
                DATE(YEAR($AI6)+1,MONTH($Z6),DAY($Z6))-1,
                DATE(YEAR($AI6),MONTH($Z6),DAY($Z6))-1))))</f>
        <v>181</v>
      </c>
      <c r="AN6" s="23">
        <f>IF($AI6="-",
       0,
       IF(AND(OR(基本情報!$C$3="法定",AND(基本情報!$C$3="一斉",EDATE($G6,6))),$K6&lt;MONTH($J6)),
           YEAR($AM6)+1,
           IF(YEAR($AM6)=YEAR($AM6+1),
               YEAR($AM6),
               YEAR($AM6)+1)
             -IF(AND(OR($V6=4,$V6=5),EDATE($G6,6)&lt;=$AI6,$AI6&lt;IF(EDATE($G6,6)&gt;=DATE(YEAR(EDATE($G6,6)),MONTH(基本情報!$C$4),DAY(基本情報!$C$4)),
                                                                                 DATE(YEAR(EDATE($G6,6))+1,MONTH(基本情報!$C$4),DAY(基本情報!$C$4)),
                                                                                 DATE(YEAR(EDATE($G6,6)),MONTH(基本情報!$C$4),DAY(基本情報!$C$4)))),
                 1,
                 0)))</f>
        <v>1900</v>
      </c>
      <c r="AO6" s="23">
        <f ca="1">IF(ISERROR(MATCH($A6,有給管理簿!$A:$A,0))=TRUE,
       0,
       SUMIFS(INDIRECT("有給管理簿!R" &amp; MATCH($A6,有給管理簿!$A:$A,0) &amp; "C35:R" &amp; MATCH($A6,有給管理簿!$A:$A,0) &amp; "C2239",0),
           有給管理簿!$AI$11:$CHC$11,"&gt;="&amp;$AL6,
           有給管理簿!$AI$11:$CHC$11,"&lt;="&amp;IF(AND($AL6&lt;=EOMONTH(DATE(有給管理簿!$E$10,有給管理簿!$F$10,1),0),
                                                                                                EOMONTH(DATE(有給管理簿!$E$10,有給管理簿!$F$10,1),0)&lt;=$AM6)=TRUE,
                                                                            EOMONTH(DATE(有給管理簿!$E$10,有給管理簿!$F$10,1),0),
                                                                            IF(EOMONTH(DATE(有給管理簿!$E$10,有給管理簿!$F$10,1),0)&lt;$AL6,
                                                                                EOMONTH(DATE(有給管理簿!$E$10,有給管理簿!$F$10,1),0),
                                                                                $AM6))))</f>
        <v>0</v>
      </c>
      <c r="AP6" s="23">
        <f ca="1">IF($AI6="-",
    0,
    IF(HLOOKUP(IF(DATE(YEAR($AM6)-1,MONTH($AM6),DAY($AM6))+1&lt;$G6,
        0,
        IF(基本情報!$C$3="法定",
            IF($H6&gt;=10,
                DATEDIF($G6,DATE(YEAR($AM6)-1,MONTH($AM6),DAY($AM6))+1,"m")/12+0.5,
                DATEDIF($G6,DATE(YEAR($AM6)-1,MONTH($AM6),DAY($AM6))+1,"m")/12),
            IF(AND(基本情報!$C$7&lt;&gt;"-",基本情報!$C$7&gt;0)=TRUE,
                DATEDIF($G6,DATE(YEAR($AM6)-1,MONTH($AM6),DAY($AM6))+1,"m")/12+0.5,
                IF(DATE(YEAR($G6),MONTH($G6)+6,DAY($G6))
                  &gt;=DATE(有給管理簿!$E$10,MONTH(基本情報!$C$4),DAY(基本情報!$C$4)),
                    DATEDIF($G6,DATE(YEAR($AM6)-1,MONTH($AM6),DAY($AM6))+1,"m")/12
                      +IF(DATE(YEAR($G6),MONTH($G6)+6,DAY($G6))&lt;DATE(有給管理簿!$E$10,MONTH(基本情報!$C$4),DAY(基本情報!$C$4)),1.5,0.5),
                    DATEDIF($G6,DATE(YEAR($AM6)-1,MONTH($AM6),DAY($AM6))+1,"m")/12
                      +IF(DATE(YEAR($G6),MONTH($G6)+6,DAY($G6))
                        =DATE(YEAR(DATE(YEAR($G6),MONTH($G6)+6,DAY($G6))),MONTH(基本情報!$C$4),DAY(基本情報!$C$4)),0,1))))),
           付与日数一覧!$O$3:$W$8,2+$F6,1)&lt;IF(基本情報!$C$10=TRUE,
                                                                                IF(($AJ6-$AK6)&lt;$AO6,0,($AJ6-$AK6)-$AO6),
                                                                                IF($AJ6&lt;$AO6,0,IF($AK6&gt;$AO6,$AJ6-$AO6-($AK6-$AO6),$AJ6-$AO6))),
      HLOOKUP(IF(DATE(YEAR($AM6)-1,MONTH($AM6),DAY($AM6))+1&lt;$G6,
          0,
          IF(基本情報!$C$3="法定",
              IF($H6&gt;=10,
                  DATEDIF($G6,DATE(YEAR($AM6)-1,MONTH($AM6),DAY($AM6))+1,"m")/12+0.5,
                  DATEDIF($G6,DATE(YEAR($AM6)-1,MONTH($AM6),DAY($AM6))+1,"m")/12),
              IF(AND(基本情報!$C$7&lt;&gt;"-",基本情報!$C$7&gt;0)=TRUE,
                  DATEDIF($G6,DATE(YEAR($AM6)-1,MONTH($AM6),DAY($AM6))+1,"m")/12+0.5,
                  IF(DATE(YEAR($G6),MONTH($G6)+6,DAY($G6))
                    &gt;=DATE(有給管理簿!$E$10,MONTH(基本情報!$C$4),DAY(基本情報!$C$4)),
                      DATEDIF($G6,DATE(YEAR($AM6)-1,MONTH($AM6),DAY($AM6))+1,"m")/12
                        +IF(DATE(YEAR($G6),MONTH($G6)+6,DAY($G6))&lt;DATE(有給管理簿!$E$10,MONTH(基本情報!$C$4),DAY(基本情報!$C$4)),1.5,0.5),
                      DATEDIF($G6,DATE(YEAR($AM6)-1,MONTH($AM6),DAY($AM6))+1,"m")/12
                        +IF(DATE(YEAR($G6),MONTH($G6)+6,DAY($G6))
                          =DATE(YEAR(DATE(YEAR($G6),MONTH($G6)+6,DAY($G6))),MONTH(基本情報!$C$4),DAY(基本情報!$C$4)),0,1))))),
          付与日数一覧!$O$3:$W$8,2+$F6,1),
      IF(基本情報!$C$10=TRUE,
        IF(($AJ6-$AK6)&lt;$AO6,0,($AJ6-$AK6)-$AO6),
        IF($AJ6&lt;$AO6,0,IF($AK6&gt;$AO6,$AJ6-$AO6-($AK6-$AO6),$AJ6-$AO6)))))</f>
        <v>0</v>
      </c>
      <c r="AQ6" s="23" t="e">
        <f>IF(OR(IF(ISERROR(INDEX($BQ$1:$CM6,ROW(),MATCH(IF(INDEX($BQ$1:$CM6,ROW(),MATCH(AQ$1,$BQ$1:$CM$1,0)+1)&gt;DATE(AQ$1,12,IF(基本情報!$C$12="末",31,基本情報!$C$12)),AQ$1-1,AQ$1),$BQ$1:$CM$1,0))),
                  0,
                  INDEX($BQ$1:$CM6,ROW(),MATCH(IF(INDEX($BQ$1:$CM6,ROW(),MATCH(AQ$1,$BQ$1:$CM$1,0)+1)&gt;DATE(AQ$1,12,IF(基本情報!$C$12="末",31,基本情報!$C$12)),AQ$1-1,AQ$1),$BQ$1:$CM$1,0)))=1,
              INDEX($BQ$1:$CM6,ROW(),MATCH(AQ$1,$BQ$1:$CM$1,0))=3,
              INDEX($BQ$1:$CM6,ROW(),MATCH(AQ$1,$BQ$1:$CM$1,0))=4),
     0,
     IF(AND($V6&lt;&gt;3,$V6&lt;&gt;6,$V6&lt;&gt;7,
         AQ$1 =YEAR($G6),
         AND(基本情報!$C$3="一斉",$G6&lt;=DATE(AQ$1,MONTH(基本情報!$C$4),DAY(基本情報!$C$4)),
                                                                   DATE(AQ$1,MONTH(基本情報!$C$4),DAY(基本情報!$C$4))&lt;DATE(YEAR($G6),MONTH($G6)+6,DAY($G6)))),
       HLOOKUP(IF(AQ$1=YEAR(DATE(YEAR($G6),MONTH($G6)+6,DAY($G6))),0.5,0)
                            -IF(基本情報!$C$12="末",
                                0,
                                IF(AND(基本情報!$C$3="一斉",EDATE($G6,6)=DATE(AQ$1,MONTH(EDATE($G6,6)),DAY(EDATE($G6,6))),MONTH(EDATE($G6,6))=12,DAY(EDATE($G6,6))&gt;IF(基本情報!$C$12="末",DAY(EDATE($G6,6)),基本情報!$C$12)),1,0)),
         付与日数一覧!$O$3:$W$8,2+$F6,1),
       HLOOKUP(IF(AND($V6&lt;&gt;3,$V6&lt;&gt;6,$V6&lt;&gt;7,AQ$1&lt;YEAR(DATE(YEAR($G6),MONTH($G6)+6,DAY($G6)))),
                              0,
                              IF(AND(基本情報!$C$3="一斉",
                                     OR(AND(基本情報!$C$7="-",DATE(AQ$1,MONTH(基本情報!$C$4),DAY(基本情報!$C$4))&lt;$G6),
                                       AND(基本情報!$C$7&lt;&gt;"-",基本情報!$C$7&gt;0,DATE(AQ$1,MONTH($J6),DAY($J6))&lt;$G6)),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IF(AND(基本情報!$C$3="一斉",基本情報!$C$7="-",DATE(AQ$1,MONTH(基本情報!$C$4),DAY(基本情報!$C$4))&lt;$G6),0.5,0),
                                  IF(基本情報!$C$3="法定",
                                      IF($H6&gt;=10,
                                          IF($G6&gt;DATE(AQ$1,MONTH($J6),DAY($J6)),0,DATEDIF($G6,DATE(AQ$1,MONTH($J6),DAY($J6)),"m")/12+0.5),
                                          DATEDIF($G6,DATE(AQ$1,MONTH($J6),DAY($J6)),"m")/12)
                                        -IF($K6&lt;MONTH($J6),1,0),
                                      IF(AND(基本情報!$C$7&lt;&gt;"-",基本情報!$C$7&gt;0)=TRUE,
                                          IF(DATE(AQ$1,MONTH($J6),DAY($J6))&lt;$G6,0,DATEDIF($G6,DATE(AQ$1,MONTH($J6),DAY($J6)),"m")/12+0.5),
                                          IF(DATE(YEAR($G6),MONTH($G6)+6,DAY($G6))&gt;=DATE(AQ$1,MONTH(基本情報!$C$4),DAY(基本情報!$C$4)),
                                              DATEDIF($G6,IF($G6&lt;DATE(AQ$1,MONTH($J6),DAY($J6)),DATE(AQ$1,MONTH($J6),DAY($J6)),DATE(AQ$1+1,MONTH($J6),DAY($J6))),"m")/12
                                                +IF(DATE(YEAR($G6),MONTH($G6)+6,DAY($G6))&lt;DATE(AQ$1,MONTH(基本情報!$C$4),DAY(基本情報!$C$4)),1.5,0.5),
                                              DATEDIF($G6,DATE(AQ$1,MONTH(基本情報!$C$4),DAY(基本情報!$C$4)),"m")/12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IF(AND(EDATE($G6,6)=DATE(AQ$1,MONTH(EDATE($G6,6)),DAY(EDATE($G6,6))),MONTH(EDATE($G6,6))=12,DAY(EDATE($G6,6))&gt;基本情報!$C$12),1,0))))),
         付与日数一覧!$O$3:$W$8,2+$F6,1)))
  +IF(OR(INDEX($BQ$1:$CM6,ROW(),MATCH(AQ$1,$BQ$1:$CM$1,0))=2,INDEX($BQ$1:$CM6,ROW(),MATCH(AQ$1,$BQ$1:$CM$1,0))=4),0,IF(基本情報!$C$3="一斉",
      IF(AND(基本情報!$C$7&lt;&gt;"-",基本情報!$C$7&gt;0)=FALSE,
          IF(OR(AQ$1=YEAR(DATE(YEAR($G6),MONTH($G6)+6,DAY($G6))),
                 IF(基本情報!$C$12="末",
                     FALSE,
                     AQ$1=IF(DATE(YEAR($G6),MONTH($G6)+6,DAY($G6))&gt;DATE(YEAR(DATE(YEAR($G6),MONTH($G6)+6,DAY($G6))),12,基本情報!$C$12),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IF(DATE(AQ$1,MONTH(基本情報!$C$4),DAY(基本情報!$C$4))&gt;DATE(YEAR($G6),MONTH($G6)+6,DAY($G6)),
                  HLOOKUP(0.5,付与日数一覧!$O$3:$W$8,2+$F6,1),
                  0),
              0),
          0),
      0))</f>
        <v>#N/A</v>
      </c>
      <c r="AR6" s="23">
        <f ca="1">IF(AQ$1=$AN6,$AP6,IF(AQ$1=有給管理簿!$AH$1,0,AP6) )</f>
        <v>0</v>
      </c>
      <c r="AS6" s="23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DATE(AQ$1,MONTH($Z6),DAY($Z6))&lt;DATE(YEAR($G6),MONTH($G6)+6,DAY($G6))),
                                                                          AND($V6&lt;&gt;3,$V6&lt;&gt;6,$V6&lt;&gt;7,
                                                                            AQ$1=YEAR(DATE(YEAR($G6),MONTH($G6)+6,DAY($G6))),
                                                                            DATE(AQ$1,MONTH($Z6),DAY($Z6))&gt;DATE(YEAR($G6),MONTH($G6)+6,DAY($G6)))),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DATE(YEAR($G6),MONTH($G6)+6,DAY($G6))&gt;=DATE(AQ$1,MONTH($Z6),DAY($Z6))),
                                                                           DATE(YEAR($G6),MONTH($G6)+6,DAY($G6)),
                                                                           DATE(AQ$1,MONTH($Z6),DAY($Z6)))),
      有給管理簿!$AI$11:$CHC$11,"&lt;="&amp;IF(DATE(AQ$1+1,MONTH($Z6),DAY($Z6))-1&gt;EOMONTH(DATE(有給管理簿!$E$10,有給管理簿!$F$10,1),0),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DATE(AQ$1+1,MONTH($Z6),DAY($Z6))-1)))</f>
        <v>0</v>
      </c>
      <c r="AT6" s="23" t="e">
        <f ca="1">IF(AQ$1+2=$AN6,
       $AK6,
       IF(AQ$1+1=$AN6,
           $AP6,
           IF(AQ6&lt;IF(基本情報!$C$10=TRUE,
                                 IF(AQ6&lt;AS6,0,AQ6-AS6),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EDATE($G6,6)&lt;=$AI6,$AI6&lt;DATE(YEAR(EDATE($G6,6)),MONTH(基本情報!$C$4),DAY(基本情報!$C$4)),AQ$1=YEAR(EDATE($G6,6))),
                                     $AJ6-$AO6+HLOOKUP(1.5,付与日数一覧!$O$3:$W$8,2+$F6,1),
                                     IF(SUM(AQ6,AR6)&lt;AS6,
                                         0,
                                         SUM(AQ6,AR6)-AS6))),
               IF(AND(基本情報!$C$3="一斉",基本情報!$C$7="-",EDATE($G6,6)&lt;DATE(YEAR(EDATE($G6,6)),MONTH(基本情報!$C$4),DAY(基本情報!$C$4)),
                      AND(ISERROR(MATCH(AQ$1,$BQ$1:$CN$1,0))=FALSE,
                        OR(INDEX($BQ$1:$CN6,ROW(),MATCH(AQ$1,$BQ$1:$CN$1,0))=2,INDEX($BQ$1:$CN6,ROW(),MATCH(AQ$1,$BQ$1:$CN$1,0))=3,INDEX($BQ$1:$CN6,ROW(),MATCH(AQ$1,$BQ$1:$CN$1,0))=4))),
                   AP6,
                   AQ6),
               IF(基本情報!$C$10=TRUE,
                   IF(AQ6&lt;AS6,0,AQ6-AS6),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EDATE($G6,6)&lt;=$AI6,$AI6&lt;DATE(YEAR(EDATE($G6,6)),MONTH(基本情報!$C$4),DAY(基本情報!$C$4)),AQ$1=YEAR(EDATE($G6,6))),
                           $AJ6-$AO6+HLOOKUP(1.5,付与日数一覧!$O$3:$W$8,2+$F6,1),
                           IF(SUM(AQ6,AR6)&lt;AS6,
                               0,
                               SUM(AQ6,AR6)-AS6))))))</f>
        <v>#N/A</v>
      </c>
      <c r="AU6" s="23" t="e">
        <f>IF(OR(IF(ISERROR(INDEX($BQ$1:$CM6,ROW(),MATCH(IF(INDEX($BQ$1:$CM6,ROW(),MATCH(AU$1,$BQ$1:$CM$1,0)+1)&gt;DATE(AU$1,12,IF(基本情報!$C$12="末",31,基本情報!$C$12)),AU$1-1,AU$1),$BQ$1:$CM$1,0))),
                  0,
                  INDEX($BQ$1:$CM6,ROW(),MATCH(IF(INDEX($BQ$1:$CM6,ROW(),MATCH(AU$1,$BQ$1:$CM$1,0)+1)&gt;DATE(AU$1,12,IF(基本情報!$C$12="末",31,基本情報!$C$12)),AU$1-1,AU$1),$BQ$1:$CM$1,0)))=1,
              INDEX($BQ$1:$CM6,ROW(),MATCH(AU$1,$BQ$1:$CM$1,0))=3,
              INDEX($BQ$1:$CM6,ROW(),MATCH(AU$1,$BQ$1:$CM$1,0))=4),
     0,
     IF(AND($V6&lt;&gt;3,$V6&lt;&gt;6,$V6&lt;&gt;7,
         AU$1 =YEAR($G6),
         AND(基本情報!$C$3="一斉",$G6&lt;=DATE(AU$1,MONTH(基本情報!$C$4),DAY(基本情報!$C$4)),
                                                                   DATE(AU$1,MONTH(基本情報!$C$4),DAY(基本情報!$C$4))&lt;DATE(YEAR($G6),MONTH($G6)+6,DAY($G6)))),
       HLOOKUP(IF(AU$1=YEAR(DATE(YEAR($G6),MONTH($G6)+6,DAY($G6))),0.5,0)
                            -IF(基本情報!$C$12="末",
                                0,
                                IF(AND(基本情報!$C$3="一斉",EDATE($G6,6)=DATE(AU$1,MONTH(EDATE($G6,6)),DAY(EDATE($G6,6))),MONTH(EDATE($G6,6))=12,DAY(EDATE($G6,6))&gt;IF(基本情報!$C$12="末",DAY(EDATE($G6,6)),基本情報!$C$12)),1,0)),
         付与日数一覧!$O$3:$W$8,2+$F6,1),
       HLOOKUP(IF(AND($V6&lt;&gt;3,$V6&lt;&gt;6,$V6&lt;&gt;7,AU$1&lt;YEAR(DATE(YEAR($G6),MONTH($G6)+6,DAY($G6)))),
                              0,
                              IF(AND(基本情報!$C$3="一斉",
                                     OR(AND(基本情報!$C$7="-",DATE(AU$1,MONTH(基本情報!$C$4),DAY(基本情報!$C$4))&lt;$G6),
                                       AND(基本情報!$C$7&lt;&gt;"-",基本情報!$C$7&gt;0,DATE(AU$1,MONTH($J6),DAY($J6))&lt;$G6)),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IF(AND(基本情報!$C$3="一斉",基本情報!$C$7="-",DATE(AU$1,MONTH(基本情報!$C$4),DAY(基本情報!$C$4))&lt;$G6),0.5,0),
                                  IF(基本情報!$C$3="法定",
                                      IF($H6&gt;=10,
                                          IF($G6&gt;DATE(AU$1,MONTH($J6),DAY($J6)),0,DATEDIF($G6,DATE(AU$1,MONTH($J6),DAY($J6)),"m")/12+0.5),
                                          DATEDIF($G6,DATE(AU$1,MONTH($J6),DAY($J6)),"m")/12)
                                        -IF($K6&lt;MONTH($J6),1,0),
                                      IF(AND(基本情報!$C$7&lt;&gt;"-",基本情報!$C$7&gt;0)=TRUE,
                                          IF(DATE(AU$1,MONTH($J6),DAY($J6))&lt;$G6,0,DATEDIF($G6,DATE(AU$1,MONTH($J6),DAY($J6)),"m")/12+0.5),
                                          IF(DATE(YEAR($G6),MONTH($G6)+6,DAY($G6))&gt;=DATE(AU$1,MONTH(基本情報!$C$4),DAY(基本情報!$C$4)),
                                              DATEDIF($G6,IF($G6&lt;DATE(AU$1,MONTH($J6),DAY($J6)),DATE(AU$1,MONTH($J6),DAY($J6)),DATE(AU$1+1,MONTH($J6),DAY($J6))),"m")/12
                                                +IF(DATE(YEAR($G6),MONTH($G6)+6,DAY($G6))&lt;DATE(AU$1,MONTH(基本情報!$C$4),DAY(基本情報!$C$4)),1.5,0.5),
                                              DATEDIF($G6,DATE(AU$1,MONTH(基本情報!$C$4),DAY(基本情報!$C$4)),"m")/12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IF(AND(EDATE($G6,6)=DATE(AU$1,MONTH(EDATE($G6,6)),DAY(EDATE($G6,6))),MONTH(EDATE($G6,6))=12,DAY(EDATE($G6,6))&gt;基本情報!$C$12),1,0))))),
         付与日数一覧!$O$3:$W$8,2+$F6,1)))
  +IF(OR(INDEX($BQ$1:$CM6,ROW(),MATCH(AU$1,$BQ$1:$CM$1,0))=2,INDEX($BQ$1:$CM6,ROW(),MATCH(AU$1,$BQ$1:$CM$1,0))=4),0,IF(基本情報!$C$3="一斉",
      IF(AND(基本情報!$C$7&lt;&gt;"-",基本情報!$C$7&gt;0)=FALSE,
          IF(OR(AU$1=YEAR(DATE(YEAR($G6),MONTH($G6)+6,DAY($G6))),
                 IF(基本情報!$C$12="末",
                     FALSE,
                     AU$1=IF(DATE(YEAR($G6),MONTH($G6)+6,DAY($G6))&gt;DATE(YEAR(DATE(YEAR($G6),MONTH($G6)+6,DAY($G6))),12,基本情報!$C$12),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IF(DATE(AU$1,MONTH(基本情報!$C$4),DAY(基本情報!$C$4))&gt;DATE(YEAR($G6),MONTH($G6)+6,DAY($G6)),
                  HLOOKUP(0.5,付与日数一覧!$O$3:$W$8,2+$F6,1),
                  0),
              0),
          0),
      0))</f>
        <v>#N/A</v>
      </c>
      <c r="AV6" s="23" t="e">
        <f ca="1">IF(AU$1=$AN6,$AP6,IF(AU$1=有給管理簿!$AH$1,0,AT6) )</f>
        <v>#N/A</v>
      </c>
      <c r="AW6" s="23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DATE(AU$1,MONTH($Z6),DAY($Z6))&lt;DATE(YEAR($G6),MONTH($G6)+6,DAY($G6))),
                                                                          AND($V6&lt;&gt;3,$V6&lt;&gt;6,$V6&lt;&gt;7,
                                                                            AU$1=YEAR(DATE(YEAR($G6),MONTH($G6)+6,DAY($G6))),
                                                                            DATE(AU$1,MONTH($Z6),DAY($Z6))&gt;DATE(YEAR($G6),MONTH($G6)+6,DAY($G6)))),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DATE(YEAR($G6),MONTH($G6)+6,DAY($G6))&gt;=DATE(AU$1,MONTH($Z6),DAY($Z6))),
                                                                           DATE(YEAR($G6),MONTH($G6)+6,DAY($G6)),
                                                                           DATE(AU$1,MONTH($Z6),DAY($Z6)))),
      有給管理簿!$AI$11:$CHC$11,"&lt;="&amp;IF(DATE(AU$1+1,MONTH($Z6),DAY($Z6))-1&gt;EOMONTH(DATE(有給管理簿!$E$10,有給管理簿!$F$10,1),0),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DATE(AU$1+1,MONTH($Z6),DAY($Z6))-1)))</f>
        <v>0</v>
      </c>
      <c r="AX6" s="23" t="e">
        <f ca="1">IF(AU$1+2=$AN6,
       $AK6,
       IF(AU$1+1=$AN6,
           $AP6,
           IF(AU6&lt;IF(基本情報!$C$10=TRUE,
                                 IF(AU6&lt;AW6,0,AU6-AW6),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EDATE($G6,6)&lt;=$AI6,$AI6&lt;DATE(YEAR(EDATE($G6,6)),MONTH(基本情報!$C$4),DAY(基本情報!$C$4)),AU$1=YEAR(EDATE($G6,6))),
                                     $AJ6-$AO6+HLOOKUP(1.5,付与日数一覧!$O$3:$W$8,2+$F6,1),
                                     IF(SUM(AU6,AV6)&lt;AW6,
                                         0,
                                         SUM(AU6,AV6)-AW6))),
               IF(AND(基本情報!$C$3="一斉",基本情報!$C$7="-",EDATE($G6,6)&lt;DATE(YEAR(EDATE($G6,6)),MONTH(基本情報!$C$4),DAY(基本情報!$C$4)),
                      AND(ISERROR(MATCH(AU$1,$BQ$1:$CN$1,0))=FALSE,
                        OR(INDEX($BQ$1:$CN6,ROW(),MATCH(AU$1,$BQ$1:$CN$1,0))=2,INDEX($BQ$1:$CN6,ROW(),MATCH(AU$1,$BQ$1:$CN$1,0))=3,INDEX($BQ$1:$CN6,ROW(),MATCH(AU$1,$BQ$1:$CN$1,0))=4))),
                   AT6,
                   AU6),
               IF(基本情報!$C$10=TRUE,
                   IF(AU6&lt;AW6,0,AU6-AW6),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EDATE($G6,6)&lt;=$AI6,$AI6&lt;DATE(YEAR(EDATE($G6,6)),MONTH(基本情報!$C$4),DAY(基本情報!$C$4)),AU$1=YEAR(EDATE($G6,6))),
                           $AJ6-$AO6+HLOOKUP(1.5,付与日数一覧!$O$3:$W$8,2+$F6,1),
                           IF(SUM(AU6,AV6)&lt;AW6,
                               0,
                               SUM(AU6,AV6)-AW6))))))</f>
        <v>#N/A</v>
      </c>
      <c r="AY6" s="23" t="e">
        <f>IF(OR(IF(ISERROR(INDEX($BQ$1:$CM6,ROW(),MATCH(IF(INDEX($BQ$1:$CM6,ROW(),MATCH(AY$1,$BQ$1:$CM$1,0)+1)&gt;DATE(AY$1,12,IF(基本情報!$C$12="末",31,基本情報!$C$12)),AY$1-1,AY$1),$BQ$1:$CM$1,0))),
                  0,
                  INDEX($BQ$1:$CM6,ROW(),MATCH(IF(INDEX($BQ$1:$CM6,ROW(),MATCH(AY$1,$BQ$1:$CM$1,0)+1)&gt;DATE(AY$1,12,IF(基本情報!$C$12="末",31,基本情報!$C$12)),AY$1-1,AY$1),$BQ$1:$CM$1,0)))=1,
              INDEX($BQ$1:$CM6,ROW(),MATCH(AY$1,$BQ$1:$CM$1,0))=3,
              INDEX($BQ$1:$CM6,ROW(),MATCH(AY$1,$BQ$1:$CM$1,0))=4),
     0,
     IF(AND($V6&lt;&gt;3,$V6&lt;&gt;6,$V6&lt;&gt;7,
         AY$1 =YEAR($G6),
         AND(基本情報!$C$3="一斉",$G6&lt;=DATE(AY$1,MONTH(基本情報!$C$4),DAY(基本情報!$C$4)),
                                                                   DATE(AY$1,MONTH(基本情報!$C$4),DAY(基本情報!$C$4))&lt;DATE(YEAR($G6),MONTH($G6)+6,DAY($G6)))),
       HLOOKUP(IF(AY$1=YEAR(DATE(YEAR($G6),MONTH($G6)+6,DAY($G6))),0.5,0)
                            -IF(基本情報!$C$12="末",
                                0,
                                IF(AND(基本情報!$C$3="一斉",EDATE($G6,6)=DATE(AY$1,MONTH(EDATE($G6,6)),DAY(EDATE($G6,6))),MONTH(EDATE($G6,6))=12,DAY(EDATE($G6,6))&gt;IF(基本情報!$C$12="末",DAY(EDATE($G6,6)),基本情報!$C$12)),1,0)),
         付与日数一覧!$O$3:$W$8,2+$F6,1),
       HLOOKUP(IF(AND($V6&lt;&gt;3,$V6&lt;&gt;6,$V6&lt;&gt;7,AY$1&lt;YEAR(DATE(YEAR($G6),MONTH($G6)+6,DAY($G6)))),
                              0,
                              IF(AND(基本情報!$C$3="一斉",
                                     OR(AND(基本情報!$C$7="-",DATE(AY$1,MONTH(基本情報!$C$4),DAY(基本情報!$C$4))&lt;$G6),
                                       AND(基本情報!$C$7&lt;&gt;"-",基本情報!$C$7&gt;0,DATE(AY$1,MONTH($J6),DAY($J6))&lt;$G6)),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IF(AND(基本情報!$C$3="一斉",基本情報!$C$7="-",DATE(AY$1,MONTH(基本情報!$C$4),DAY(基本情報!$C$4))&lt;$G6),0.5,0),
                                  IF(基本情報!$C$3="法定",
                                      IF($H6&gt;=10,
                                          IF($G6&gt;DATE(AY$1,MONTH($J6),DAY($J6)),0,DATEDIF($G6,DATE(AY$1,MONTH($J6),DAY($J6)),"m")/12+0.5),
                                          DATEDIF($G6,DATE(AY$1,MONTH($J6),DAY($J6)),"m")/12)
                                        -IF($K6&lt;MONTH($J6),1,0),
                                      IF(AND(基本情報!$C$7&lt;&gt;"-",基本情報!$C$7&gt;0)=TRUE,
                                          IF(DATE(AY$1,MONTH($J6),DAY($J6))&lt;$G6,0,DATEDIF($G6,DATE(AY$1,MONTH($J6),DAY($J6)),"m")/12+0.5),
                                          IF(DATE(YEAR($G6),MONTH($G6)+6,DAY($G6))&gt;=DATE(AY$1,MONTH(基本情報!$C$4),DAY(基本情報!$C$4)),
                                              DATEDIF($G6,IF($G6&lt;DATE(AY$1,MONTH($J6),DAY($J6)),DATE(AY$1,MONTH($J6),DAY($J6)),DATE(AY$1+1,MONTH($J6),DAY($J6))),"m")/12
                                                +IF(DATE(YEAR($G6),MONTH($G6)+6,DAY($G6))&lt;DATE(AY$1,MONTH(基本情報!$C$4),DAY(基本情報!$C$4)),1.5,0.5),
                                              DATEDIF($G6,DATE(AY$1,MONTH(基本情報!$C$4),DAY(基本情報!$C$4)),"m")/12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IF(AND(EDATE($G6,6)=DATE(AY$1,MONTH(EDATE($G6,6)),DAY(EDATE($G6,6))),MONTH(EDATE($G6,6))=12,DAY(EDATE($G6,6))&gt;基本情報!$C$12),1,0))))),
         付与日数一覧!$O$3:$W$8,2+$F6,1)))
  +IF(OR(INDEX($BQ$1:$CM6,ROW(),MATCH(AY$1,$BQ$1:$CM$1,0))=2,INDEX($BQ$1:$CM6,ROW(),MATCH(AY$1,$BQ$1:$CM$1,0))=4),0,IF(基本情報!$C$3="一斉",
      IF(AND(基本情報!$C$7&lt;&gt;"-",基本情報!$C$7&gt;0)=FALSE,
          IF(OR(AY$1=YEAR(DATE(YEAR($G6),MONTH($G6)+6,DAY($G6))),
                 IF(基本情報!$C$12="末",
                     FALSE,
                     AY$1=IF(DATE(YEAR($G6),MONTH($G6)+6,DAY($G6))&gt;DATE(YEAR(DATE(YEAR($G6),MONTH($G6)+6,DAY($G6))),12,基本情報!$C$12),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IF(DATE(AY$1,MONTH(基本情報!$C$4),DAY(基本情報!$C$4))&gt;DATE(YEAR($G6),MONTH($G6)+6,DAY($G6)),
                  HLOOKUP(0.5,付与日数一覧!$O$3:$W$8,2+$F6,1),
                  0),
              0),
          0),
      0))</f>
        <v>#N/A</v>
      </c>
      <c r="AZ6" s="23" t="e">
        <f ca="1">IF(AY$1=$AN6,$AP6,IF(AY$1=有給管理簿!$AH$1,0,AX6) )</f>
        <v>#N/A</v>
      </c>
      <c r="BA6" s="23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DATE(AY$1,MONTH($Z6),DAY($Z6))&lt;DATE(YEAR($G6),MONTH($G6)+6,DAY($G6))),
                                                                          AND($V6&lt;&gt;3,$V6&lt;&gt;6,$V6&lt;&gt;7,
                                                                            AY$1=YEAR(DATE(YEAR($G6),MONTH($G6)+6,DAY($G6))),
                                                                            DATE(AY$1,MONTH($Z6),DAY($Z6))&gt;DATE(YEAR($G6),MONTH($G6)+6,DAY($G6)))),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DATE(YEAR($G6),MONTH($G6)+6,DAY($G6))&gt;=DATE(AY$1,MONTH($Z6),DAY($Z6))),
                                                                           DATE(YEAR($G6),MONTH($G6)+6,DAY($G6)),
                                                                           DATE(AY$1,MONTH($Z6),DAY($Z6)))),
      有給管理簿!$AI$11:$CHC$11,"&lt;="&amp;IF(DATE(AY$1+1,MONTH($Z6),DAY($Z6))-1&gt;EOMONTH(DATE(有給管理簿!$E$10,有給管理簿!$F$10,1),0),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DATE(AY$1+1,MONTH($Z6),DAY($Z6))-1)))</f>
        <v>0</v>
      </c>
      <c r="BB6" s="23" t="e">
        <f ca="1">IF(AY$1+2=$AN6,
       $AK6,
       IF(AY$1+1=$AN6,
           $AP6,
           IF(AY6&lt;IF(基本情報!$C$10=TRUE,
                                 IF(AY6&lt;BA6,0,AY6-BA6),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EDATE($G6,6)&lt;=$AI6,$AI6&lt;DATE(YEAR(EDATE($G6,6)),MONTH(基本情報!$C$4),DAY(基本情報!$C$4)),AY$1=YEAR(EDATE($G6,6))),
                                     $AJ6-$AO6+HLOOKUP(1.5,付与日数一覧!$O$3:$W$8,2+$F6,1),
                                     IF(SUM(AY6,AZ6)&lt;BA6,
                                         0,
                                         SUM(AY6,AZ6)-BA6))),
               IF(AND(基本情報!$C$3="一斉",基本情報!$C$7="-",EDATE($G6,6)&lt;DATE(YEAR(EDATE($G6,6)),MONTH(基本情報!$C$4),DAY(基本情報!$C$4)),
                      AND(ISERROR(MATCH(AY$1,$BQ$1:$CN$1,0))=FALSE,
                        OR(INDEX($BQ$1:$CN6,ROW(),MATCH(AY$1,$BQ$1:$CN$1,0))=2,INDEX($BQ$1:$CN6,ROW(),MATCH(AY$1,$BQ$1:$CN$1,0))=3,INDEX($BQ$1:$CN6,ROW(),MATCH(AY$1,$BQ$1:$CN$1,0))=4))),
                   AX6,
                   AY6),
               IF(基本情報!$C$10=TRUE,
                   IF(AY6&lt;BA6,0,AY6-BA6),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EDATE($G6,6)&lt;=$AI6,$AI6&lt;DATE(YEAR(EDATE($G6,6)),MONTH(基本情報!$C$4),DAY(基本情報!$C$4)),AY$1=YEAR(EDATE($G6,6))),
                           $AJ6-$AO6+HLOOKUP(1.5,付与日数一覧!$O$3:$W$8,2+$F6,1),
                           IF(SUM(AY6,AZ6)&lt;BA6,
                               0,
                               SUM(AY6,AZ6)-BA6))))))</f>
        <v>#N/A</v>
      </c>
      <c r="BC6" s="23" t="e">
        <f>IF(OR(IF(ISERROR(INDEX($BQ$1:$CM6,ROW(),MATCH(IF(INDEX($BQ$1:$CM6,ROW(),MATCH(BC$1,$BQ$1:$CM$1,0)+1)&gt;DATE(BC$1,12,IF(基本情報!$C$12="末",31,基本情報!$C$12)),BC$1-1,BC$1),$BQ$1:$CM$1,0))),
                  0,
                  INDEX($BQ$1:$CM6,ROW(),MATCH(IF(INDEX($BQ$1:$CM6,ROW(),MATCH(BC$1,$BQ$1:$CM$1,0)+1)&gt;DATE(BC$1,12,IF(基本情報!$C$12="末",31,基本情報!$C$12)),BC$1-1,BC$1),$BQ$1:$CM$1,0)))=1,
              INDEX($BQ$1:$CM6,ROW(),MATCH(BC$1,$BQ$1:$CM$1,0))=3,
              INDEX($BQ$1:$CM6,ROW(),MATCH(BC$1,$BQ$1:$CM$1,0))=4),
     0,
     IF(AND($V6&lt;&gt;3,$V6&lt;&gt;6,$V6&lt;&gt;7,
         BC$1 =YEAR($G6),
         AND(基本情報!$C$3="一斉",$G6&lt;=DATE(BC$1,MONTH(基本情報!$C$4),DAY(基本情報!$C$4)),
                                                                   DATE(BC$1,MONTH(基本情報!$C$4),DAY(基本情報!$C$4))&lt;DATE(YEAR($G6),MONTH($G6)+6,DAY($G6)))),
       HLOOKUP(IF(BC$1=YEAR(DATE(YEAR($G6),MONTH($G6)+6,DAY($G6))),0.5,0)
                            -IF(基本情報!$C$12="末",
                                0,
                                IF(AND(基本情報!$C$3="一斉",EDATE($G6,6)=DATE(BC$1,MONTH(EDATE($G6,6)),DAY(EDATE($G6,6))),MONTH(EDATE($G6,6))=12,DAY(EDATE($G6,6))&gt;IF(基本情報!$C$12="末",DAY(EDATE($G6,6)),基本情報!$C$12)),1,0)),
         付与日数一覧!$O$3:$W$8,2+$F6,1),
       HLOOKUP(IF(AND($V6&lt;&gt;3,$V6&lt;&gt;6,$V6&lt;&gt;7,BC$1&lt;YEAR(DATE(YEAR($G6),MONTH($G6)+6,DAY($G6)))),
                              0,
                              IF(AND(基本情報!$C$3="一斉",
                                     OR(AND(基本情報!$C$7="-",DATE(BC$1,MONTH(基本情報!$C$4),DAY(基本情報!$C$4))&lt;$G6),
                                       AND(基本情報!$C$7&lt;&gt;"-",基本情報!$C$7&gt;0,DATE(BC$1,MONTH($J6),DAY($J6))&lt;$G6)),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IF(AND(基本情報!$C$3="一斉",基本情報!$C$7="-",DATE(BC$1,MONTH(基本情報!$C$4),DAY(基本情報!$C$4))&lt;$G6),0.5,0),
                                  IF(基本情報!$C$3="法定",
                                      IF($H6&gt;=10,
                                          IF($G6&gt;DATE(BC$1,MONTH($J6),DAY($J6)),0,DATEDIF($G6,DATE(BC$1,MONTH($J6),DAY($J6)),"m")/12+0.5),
                                          DATEDIF($G6,DATE(BC$1,MONTH($J6),DAY($J6)),"m")/12)
                                        -IF($K6&lt;MONTH($J6),1,0),
                                      IF(AND(基本情報!$C$7&lt;&gt;"-",基本情報!$C$7&gt;0)=TRUE,
                                          IF(DATE(BC$1,MONTH($J6),DAY($J6))&lt;$G6,0,DATEDIF($G6,DATE(BC$1,MONTH($J6),DAY($J6)),"m")/12+0.5),
                                          IF(DATE(YEAR($G6),MONTH($G6)+6,DAY($G6))&gt;=DATE(BC$1,MONTH(基本情報!$C$4),DAY(基本情報!$C$4)),
                                              DATEDIF($G6,IF($G6&lt;DATE(BC$1,MONTH($J6),DAY($J6)),DATE(BC$1,MONTH($J6),DAY($J6)),DATE(BC$1+1,MONTH($J6),DAY($J6))),"m")/12
                                                +IF(DATE(YEAR($G6),MONTH($G6)+6,DAY($G6))&lt;DATE(BC$1,MONTH(基本情報!$C$4),DAY(基本情報!$C$4)),1.5,0.5),
                                              DATEDIF($G6,DATE(BC$1,MONTH(基本情報!$C$4),DAY(基本情報!$C$4)),"m")/12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IF(AND(EDATE($G6,6)=DATE(BC$1,MONTH(EDATE($G6,6)),DAY(EDATE($G6,6))),MONTH(EDATE($G6,6))=12,DAY(EDATE($G6,6))&gt;基本情報!$C$12),1,0))))),
         付与日数一覧!$O$3:$W$8,2+$F6,1)))
  +IF(OR(INDEX($BQ$1:$CM6,ROW(),MATCH(BC$1,$BQ$1:$CM$1,0))=2,INDEX($BQ$1:$CM6,ROW(),MATCH(BC$1,$BQ$1:$CM$1,0))=4),0,IF(基本情報!$C$3="一斉",
      IF(AND(基本情報!$C$7&lt;&gt;"-",基本情報!$C$7&gt;0)=FALSE,
          IF(OR(BC$1=YEAR(DATE(YEAR($G6),MONTH($G6)+6,DAY($G6))),
                 IF(基本情報!$C$12="末",
                     FALSE,
                     BC$1=IF(DATE(YEAR($G6),MONTH($G6)+6,DAY($G6))&gt;DATE(YEAR(DATE(YEAR($G6),MONTH($G6)+6,DAY($G6))),12,基本情報!$C$12),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IF(DATE(BC$1,MONTH(基本情報!$C$4),DAY(基本情報!$C$4))&gt;DATE(YEAR($G6),MONTH($G6)+6,DAY($G6)),
                  HLOOKUP(0.5,付与日数一覧!$O$3:$W$8,2+$F6,1),
                  0),
              0),
          0),
      0))</f>
        <v>#N/A</v>
      </c>
      <c r="BD6" s="23" t="e">
        <f ca="1">IF(BC$1=$AN6,$AP6,IF(BC$1=有給管理簿!$AH$1,0,BB6) )</f>
        <v>#N/A</v>
      </c>
      <c r="BE6" s="23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DATE(BC$1,MONTH($Z6),DAY($Z6))&lt;DATE(YEAR($G6),MONTH($G6)+6,DAY($G6))),
                                                                          AND($V6&lt;&gt;3,$V6&lt;&gt;6,$V6&lt;&gt;7,
                                                                            BC$1=YEAR(DATE(YEAR($G6),MONTH($G6)+6,DAY($G6))),
                                                                            DATE(BC$1,MONTH($Z6),DAY($Z6))&gt;DATE(YEAR($G6),MONTH($G6)+6,DAY($G6)))),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DATE(YEAR($G6),MONTH($G6)+6,DAY($G6))&gt;=DATE(BC$1,MONTH($Z6),DAY($Z6))),
                                                                           DATE(YEAR($G6),MONTH($G6)+6,DAY($G6)),
                                                                           DATE(BC$1,MONTH($Z6),DAY($Z6)))),
      有給管理簿!$AI$11:$CHC$11,"&lt;="&amp;IF(DATE(BC$1+1,MONTH($Z6),DAY($Z6))-1&gt;EOMONTH(DATE(有給管理簿!$E$10,有給管理簿!$F$10,1),0),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DATE(BC$1+1,MONTH($Z6),DAY($Z6))-1)))</f>
        <v>0</v>
      </c>
      <c r="BF6" s="23" t="e">
        <f ca="1">IF(BC$1+2=$AN6,
       $AK6,
       IF(BC$1+1=$AN6,
           $AP6,
           IF(BC6&lt;IF(基本情報!$C$10=TRUE,
                                 IF(BC6&lt;BE6,0,BC6-BE6),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EDATE($G6,6)&lt;=$AI6,$AI6&lt;DATE(YEAR(EDATE($G6,6)),MONTH(基本情報!$C$4),DAY(基本情報!$C$4)),BC$1=YEAR(EDATE($G6,6))),
                                     $AJ6-$AO6+HLOOKUP(1.5,付与日数一覧!$O$3:$W$8,2+$F6,1),
                                     IF(SUM(BC6,BD6)&lt;BE6,
                                         0,
                                         SUM(BC6,BD6)-BE6))),
               IF(AND(基本情報!$C$3="一斉",基本情報!$C$7="-",EDATE($G6,6)&lt;DATE(YEAR(EDATE($G6,6)),MONTH(基本情報!$C$4),DAY(基本情報!$C$4)),
                      AND(ISERROR(MATCH(BC$1,$BQ$1:$CN$1,0))=FALSE,
                        OR(INDEX($BQ$1:$CN6,ROW(),MATCH(BC$1,$BQ$1:$CN$1,0))=2,INDEX($BQ$1:$CN6,ROW(),MATCH(BC$1,$BQ$1:$CN$1,0))=3,INDEX($BQ$1:$CN6,ROW(),MATCH(BC$1,$BQ$1:$CN$1,0))=4))),
                   BB6,
                   BC6),
               IF(基本情報!$C$10=TRUE,
                   IF(BC6&lt;BE6,0,BC6-BE6),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EDATE($G6,6)&lt;=$AI6,$AI6&lt;DATE(YEAR(EDATE($G6,6)),MONTH(基本情報!$C$4),DAY(基本情報!$C$4)),BC$1=YEAR(EDATE($G6,6))),
                           $AJ6-$AO6+HLOOKUP(1.5,付与日数一覧!$O$3:$W$8,2+$F6,1),
                           IF(SUM(BC6,BD6)&lt;BE6,
                               0,
                               SUM(BC6,BD6)-BE6))))))</f>
        <v>#N/A</v>
      </c>
      <c r="BG6" s="23" t="e">
        <f>IF(OR(IF(ISERROR(INDEX($BQ$1:$CM6,ROW(),MATCH(IF(INDEX($BQ$1:$CM6,ROW(),MATCH(BG$1,$BQ$1:$CM$1,0)+1)&gt;DATE(BG$1,12,IF(基本情報!$C$12="末",31,基本情報!$C$12)),BG$1-1,BG$1),$BQ$1:$CM$1,0))),
                  0,
                  INDEX($BQ$1:$CM6,ROW(),MATCH(IF(INDEX($BQ$1:$CM6,ROW(),MATCH(BG$1,$BQ$1:$CM$1,0)+1)&gt;DATE(BG$1,12,IF(基本情報!$C$12="末",31,基本情報!$C$12)),BG$1-1,BG$1),$BQ$1:$CM$1,0)))=1,
              INDEX($BQ$1:$CM6,ROW(),MATCH(BG$1,$BQ$1:$CM$1,0))=3,
              INDEX($BQ$1:$CM6,ROW(),MATCH(BG$1,$BQ$1:$CM$1,0))=4),
     0,
     IF(AND($V6&lt;&gt;3,$V6&lt;&gt;6,$V6&lt;&gt;7,
         BG$1 =YEAR($G6),
         AND(基本情報!$C$3="一斉",$G6&lt;=DATE(BG$1,MONTH(基本情報!$C$4),DAY(基本情報!$C$4)),
                                                                   DATE(BG$1,MONTH(基本情報!$C$4),DAY(基本情報!$C$4))&lt;DATE(YEAR($G6),MONTH($G6)+6,DAY($G6)))),
       HLOOKUP(IF(BG$1=YEAR(DATE(YEAR($G6),MONTH($G6)+6,DAY($G6))),0.5,0)
                            -IF(基本情報!$C$12="末",
                                0,
                                IF(AND(基本情報!$C$3="一斉",EDATE($G6,6)=DATE(BG$1,MONTH(EDATE($G6,6)),DAY(EDATE($G6,6))),MONTH(EDATE($G6,6))=12,DAY(EDATE($G6,6))&gt;IF(基本情報!$C$12="末",DAY(EDATE($G6,6)),基本情報!$C$12)),1,0)),
         付与日数一覧!$O$3:$W$8,2+$F6,1),
       HLOOKUP(IF(AND($V6&lt;&gt;3,$V6&lt;&gt;6,$V6&lt;&gt;7,BG$1&lt;YEAR(DATE(YEAR($G6),MONTH($G6)+6,DAY($G6)))),
                              0,
                              IF(AND(基本情報!$C$3="一斉",
                                     OR(AND(基本情報!$C$7="-",DATE(BG$1,MONTH(基本情報!$C$4),DAY(基本情報!$C$4))&lt;$G6),
                                       AND(基本情報!$C$7&lt;&gt;"-",基本情報!$C$7&gt;0,DATE(BG$1,MONTH($J6),DAY($J6))&lt;$G6)),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IF(AND(基本情報!$C$3="一斉",基本情報!$C$7="-",DATE(BG$1,MONTH(基本情報!$C$4),DAY(基本情報!$C$4))&lt;$G6),0.5,0),
                                  IF(基本情報!$C$3="法定",
                                      IF($H6&gt;=10,
                                          IF($G6&gt;DATE(BG$1,MONTH($J6),DAY($J6)),0,DATEDIF($G6,DATE(BG$1,MONTH($J6),DAY($J6)),"m")/12+0.5),
                                          DATEDIF($G6,DATE(BG$1,MONTH($J6),DAY($J6)),"m")/12)
                                        -IF($K6&lt;MONTH($J6),1,0),
                                      IF(AND(基本情報!$C$7&lt;&gt;"-",基本情報!$C$7&gt;0)=TRUE,
                                          IF(DATE(BG$1,MONTH($J6),DAY($J6))&lt;$G6,0,DATEDIF($G6,DATE(BG$1,MONTH($J6),DAY($J6)),"m")/12+0.5),
                                          IF(DATE(YEAR($G6),MONTH($G6)+6,DAY($G6))&gt;=DATE(BG$1,MONTH(基本情報!$C$4),DAY(基本情報!$C$4)),
                                              DATEDIF($G6,IF($G6&lt;DATE(BG$1,MONTH($J6),DAY($J6)),DATE(BG$1,MONTH($J6),DAY($J6)),DATE(BG$1+1,MONTH($J6),DAY($J6))),"m")/12
                                                +IF(DATE(YEAR($G6),MONTH($G6)+6,DAY($G6))&lt;DATE(BG$1,MONTH(基本情報!$C$4),DAY(基本情報!$C$4)),1.5,0.5),
                                              DATEDIF($G6,DATE(BG$1,MONTH(基本情報!$C$4),DAY(基本情報!$C$4)),"m")/12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IF(AND(EDATE($G6,6)=DATE(BG$1,MONTH(EDATE($G6,6)),DAY(EDATE($G6,6))),MONTH(EDATE($G6,6))=12,DAY(EDATE($G6,6))&gt;基本情報!$C$12),1,0))))),
         付与日数一覧!$O$3:$W$8,2+$F6,1)))
  +IF(OR(INDEX($BQ$1:$CM6,ROW(),MATCH(BG$1,$BQ$1:$CM$1,0))=2,INDEX($BQ$1:$CM6,ROW(),MATCH(BG$1,$BQ$1:$CM$1,0))=4),0,IF(基本情報!$C$3="一斉",
      IF(AND(基本情報!$C$7&lt;&gt;"-",基本情報!$C$7&gt;0)=FALSE,
          IF(OR(BG$1=YEAR(DATE(YEAR($G6),MONTH($G6)+6,DAY($G6))),
                 IF(基本情報!$C$12="末",
                     FALSE,
                     BG$1=IF(DATE(YEAR($G6),MONTH($G6)+6,DAY($G6))&gt;DATE(YEAR(DATE(YEAR($G6),MONTH($G6)+6,DAY($G6))),12,基本情報!$C$12),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IF(DATE(BG$1,MONTH(基本情報!$C$4),DAY(基本情報!$C$4))&gt;DATE(YEAR($G6),MONTH($G6)+6,DAY($G6)),
                  HLOOKUP(0.5,付与日数一覧!$O$3:$W$8,2+$F6,1),
                  0),
              0),
          0),
      0))</f>
        <v>#N/A</v>
      </c>
      <c r="BH6" s="23" t="e">
        <f ca="1">IF(BG$1=$AN6,$AP6,IF(BG$1=有給管理簿!$AH$1,0,BF6) )</f>
        <v>#N/A</v>
      </c>
      <c r="BI6" s="23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DATE(BG$1,MONTH($Z6),DAY($Z6))&lt;DATE(YEAR($G6),MONTH($G6)+6,DAY($G6))),
                                                                          AND($V6&lt;&gt;3,$V6&lt;&gt;6,$V6&lt;&gt;7,
                                                                            BG$1=YEAR(DATE(YEAR($G6),MONTH($G6)+6,DAY($G6))),
                                                                            DATE(BG$1,MONTH($Z6),DAY($Z6))&gt;DATE(YEAR($G6),MONTH($G6)+6,DAY($G6)))),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DATE(YEAR($G6),MONTH($G6)+6,DAY($G6))&gt;=DATE(BG$1,MONTH($Z6),DAY($Z6))),
                                                                           DATE(YEAR($G6),MONTH($G6)+6,DAY($G6)),
                                                                           DATE(BG$1,MONTH($Z6),DAY($Z6)))),
      有給管理簿!$AI$11:$CHC$11,"&lt;="&amp;IF(DATE(BG$1+1,MONTH($Z6),DAY($Z6))-1&gt;EOMONTH(DATE(有給管理簿!$E$10,有給管理簿!$F$10,1),0),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DATE(BG$1+1,MONTH($Z6),DAY($Z6))-1)))</f>
        <v>0</v>
      </c>
      <c r="BJ6" s="23" t="e">
        <f ca="1">IF(BG$1+2=$AN6,
       $AK6,
       IF(BG$1+1=$AN6,
           $AP6,
           IF(BG6&lt;IF(基本情報!$C$10=TRUE,
                                 IF(BG6&lt;BI6,0,BG6-BI6),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EDATE($G6,6)&lt;=$AI6,$AI6&lt;DATE(YEAR(EDATE($G6,6)),MONTH(基本情報!$C$4),DAY(基本情報!$C$4)),BG$1=YEAR(EDATE($G6,6))),
                                     $AJ6-$AO6+HLOOKUP(1.5,付与日数一覧!$O$3:$W$8,2+$F6,1),
                                     IF(SUM(BG6,BH6)&lt;BI6,
                                         0,
                                         SUM(BG6,BH6)-BI6))),
               IF(AND(基本情報!$C$3="一斉",基本情報!$C$7="-",EDATE($G6,6)&lt;DATE(YEAR(EDATE($G6,6)),MONTH(基本情報!$C$4),DAY(基本情報!$C$4)),
                      AND(ISERROR(MATCH(BG$1,$BQ$1:$CN$1,0))=FALSE,
                        OR(INDEX($BQ$1:$CN6,ROW(),MATCH(BG$1,$BQ$1:$CN$1,0))=2,INDEX($BQ$1:$CN6,ROW(),MATCH(BG$1,$BQ$1:$CN$1,0))=3,INDEX($BQ$1:$CN6,ROW(),MATCH(BG$1,$BQ$1:$CN$1,0))=4))),
                   BF6,
                   BG6),
               IF(基本情報!$C$10=TRUE,
                   IF(BG6&lt;BI6,0,BG6-BI6),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EDATE($G6,6)&lt;=$AI6,$AI6&lt;DATE(YEAR(EDATE($G6,6)),MONTH(基本情報!$C$4),DAY(基本情報!$C$4)),BG$1=YEAR(EDATE($G6,6))),
                           $AJ6-$AO6+HLOOKUP(1.5,付与日数一覧!$O$3:$W$8,2+$F6,1),
                           IF(SUM(BG6,BH6)&lt;BI6,
                               0,
                               SUM(BG6,BH6)-BI6))))))</f>
        <v>#N/A</v>
      </c>
      <c r="BK6" s="23" t="e">
        <f>IF(OR(IF(ISERROR(INDEX($BQ$1:$CM6,ROW(),MATCH(IF(INDEX($BQ$1:$CM6,ROW(),MATCH(BK$1,$BQ$1:$CM$1,0)+1)&gt;DATE(BK$1,12,IF(基本情報!$C$12="末",31,基本情報!$C$12)),BK$1-1,BK$1),$BQ$1:$CM$1,0))),
                  0,
                  INDEX($BQ$1:$CM6,ROW(),MATCH(IF(INDEX($BQ$1:$CM6,ROW(),MATCH(BK$1,$BQ$1:$CM$1,0)+1)&gt;DATE(BK$1,12,IF(基本情報!$C$12="末",31,基本情報!$C$12)),BK$1-1,BK$1),$BQ$1:$CM$1,0)))=1,
              INDEX($BQ$1:$CM6,ROW(),MATCH(BK$1,$BQ$1:$CM$1,0))=3,
              INDEX($BQ$1:$CM6,ROW(),MATCH(BK$1,$BQ$1:$CM$1,0))=4),
     0,
     IF(AND($V6&lt;&gt;3,$V6&lt;&gt;6,$V6&lt;&gt;7,
         BK$1 =YEAR($G6),
         AND(基本情報!$C$3="一斉",$G6&lt;=DATE(BK$1,MONTH(基本情報!$C$4),DAY(基本情報!$C$4)),
                                                                   DATE(BK$1,MONTH(基本情報!$C$4),DAY(基本情報!$C$4))&lt;DATE(YEAR($G6),MONTH($G6)+6,DAY($G6)))),
       HLOOKUP(IF(BK$1=YEAR(DATE(YEAR($G6),MONTH($G6)+6,DAY($G6))),0.5,0)
                            -IF(基本情報!$C$12="末",
                                0,
                                IF(AND(基本情報!$C$3="一斉",EDATE($G6,6)=DATE(BK$1,MONTH(EDATE($G6,6)),DAY(EDATE($G6,6))),MONTH(EDATE($G6,6))=12,DAY(EDATE($G6,6))&gt;IF(基本情報!$C$12="末",DAY(EDATE($G6,6)),基本情報!$C$12)),1,0)),
         付与日数一覧!$O$3:$W$8,2+$F6,1),
       HLOOKUP(IF(AND($V6&lt;&gt;3,$V6&lt;&gt;6,$V6&lt;&gt;7,BK$1&lt;YEAR(DATE(YEAR($G6),MONTH($G6)+6,DAY($G6)))),
                              0,
                              IF(AND(基本情報!$C$3="一斉",
                                     OR(AND(基本情報!$C$7="-",DATE(BK$1,MONTH(基本情報!$C$4),DAY(基本情報!$C$4))&lt;$G6),
                                       AND(基本情報!$C$7&lt;&gt;"-",基本情報!$C$7&gt;0,DATE(BK$1,MONTH($J6),DAY($J6))&lt;$G6)),
                                     AND(MONTH(EDATE($G6,6))=12,DAY(EDATE($G6,6))&gt;IF(基本情報!$C$12="末",DAY(EOMONTH(EDATE($G6,6),0)),基本情報!$C$12))=FALSE)=TRUE,
                                  IF(AND(基本情報!$C$3="一斉",基本情報!$C$7="-",DATE(BK$1,MONTH(基本情報!$C$4),DAY(基本情報!$C$4))&lt;$G6),0.5,0),
                                  IF(基本情報!$C$3="法定",
                                      IF($H6&gt;=10,
                                          IF($G6&gt;DATE(BK$1,MONTH($J6),DAY($J6)),0,DATEDIF($G6,DATE(BK$1,MONTH($J6),DAY($J6)),"m")/12+0.5),
                                          DATEDIF($G6,DATE(BK$1,MONTH($J6),DAY($J6)),"m")/12)
                                        -IF($K6&lt;MONTH($J6),1,0),
                                      IF(AND(基本情報!$C$7&lt;&gt;"-",基本情報!$C$7&gt;0)=TRUE,
                                          IF(DATE(BK$1,MONTH($J6),DAY($J6))&lt;$G6,0,DATEDIF($G6,DATE(BK$1,MONTH($J6),DAY($J6)),"m")/12+0.5),
                                          IF(DATE(YEAR($G6),MONTH($G6)+6,DAY($G6))&gt;=DATE(BK$1,MONTH(基本情報!$C$4),DAY(基本情報!$C$4)),
                                              DATEDIF($G6,IF($G6&lt;DATE(BK$1,MONTH($J6),DAY($J6)),DATE(BK$1,MONTH($J6),DAY($J6)),DATE(BK$1+1,MONTH($J6),DAY($J6))),"m")/12
                                                +IF(DATE(YEAR($G6),MONTH($G6)+6,DAY($G6))&lt;DATE(BK$1,MONTH(基本情報!$C$4),DAY(基本情報!$C$4)),1.5,0.5),
                                              DATEDIF($G6,DATE(BK$1,MONTH(基本情報!$C$4),DAY(基本情報!$C$4)),"m")/12
                                                +IF(DATE(YEAR($G6),MONTH($G6)+6,DAY($G6))
                                                  =DATE(YEAR(DATE(YEAR($G6),MONTH($G6)+6,DAY($G6))),MONTH(基本情報!$C$4),DAY(基本情報!$C$4)),0,1)))
                                        -IF(基本情報!$C$12="末",
                                               0,
                                               IF(AND(EDATE($G6,6)=DATE(BK$1,MONTH(EDATE($G6,6)),DAY(EDATE($G6,6))),MONTH(EDATE($G6,6))=12,DAY(EDATE($G6,6))&gt;基本情報!$C$12),1,0))))),
         付与日数一覧!$O$3:$W$8,2+$F6,1)))
  +IF(OR(INDEX($BQ$1:$CM6,ROW(),MATCH(BK$1,$BQ$1:$CM$1,0))=2,INDEX($BQ$1:$CM6,ROW(),MATCH(BK$1,$BQ$1:$CM$1,0))=4),0,IF(基本情報!$C$3="一斉",
      IF(AND(基本情報!$C$7&lt;&gt;"-",基本情報!$C$7&gt;0)=FALSE,
          IF(OR(BK$1=YEAR(DATE(YEAR($G6),MONTH($G6)+6,DAY($G6))),
                 IF(基本情報!$C$12="末",
                     FALSE,
                     BK$1=IF(DATE(YEAR($G6),MONTH($G6)+6,DAY($G6))&gt;DATE(YEAR(DATE(YEAR($G6),MONTH($G6)+6,DAY($G6))),12,基本情報!$C$12),
                                  YEAR(DATE(YEAR($G6),MONTH($G6)+6,DAY($G6)))+1,
                                  YEAR(DATE(YEAR($G6),MONTH($G6)+6,DAY($G6)))))),
              IF(DATE(BK$1,MONTH(基本情報!$C$4),DAY(基本情報!$C$4))&gt;DATE(YEAR($G6),MONTH($G6)+6,DAY($G6)),
                  HLOOKUP(0.5,付与日数一覧!$O$3:$W$8,2+$F6,1),
                  0),
              0),
          0),
      0))</f>
        <v>#N/A</v>
      </c>
      <c r="BL6" s="23" t="e">
        <f ca="1">IF(BK$1=$AN6,$AP6,IF(BK$1=有給管理簿!$AH$1,0,BJ6) )</f>
        <v>#N/A</v>
      </c>
      <c r="BM6" s="23">
        <f ca="1">IF(ISERROR(MATCH($A6,有給管理簿!$A:$A,0)),
    0,
    SUMIFS(INDIRECT("有給管理簿!R" &amp; MATCH($A6,有給管理簿!$A:$A,0) &amp; "C35:R" &amp; MATCH($A6,有給管理簿!$A:$A,0) &amp; "C2239",0),
      有給管理簿!$AI$11:$CHC$11,"&gt;="&amp;IF(OR(AND($V6&lt;&gt;3,$V6&lt;&gt;6,$V6&lt;&gt;7,
                                                                                MONTH(DATE(YEAR($G6),MONTH($G6)+6,DAY($G6)))&lt;=MONTH($Z6),
                                                                                DATE(BK$1,MONTH($Z6),DAY($Z6))&lt;DATE(YEAR($G6),MONTH($G6)+6,DAY($G6))),
                                                                          AND($V6&lt;&gt;3,$V6&lt;&gt;6,$V6&lt;&gt;7,
                                                                            BK$1=YEAR(DATE(YEAR($G6),MONTH($G6)+6,DAY($G6))),
                                                                            DATE(BK$1,MONTH($Z6),DAY($Z6))&gt;DATE(YEAR($G6),MONTH($G6)+6,DAY($G6)))),
                                                                       DATE(YEAR($G6),MONTH($G6)+6,DAY($G6)),
                                                                       IF(AND($V6&lt;&gt;3,$V6&lt;&gt;6,$V6&lt;&gt;7,
                                                                              DATE(YEAR($G6),MONTH($G6)+6,DAY($G6))&gt;=DATE(BK$1,MONTH($Z6),DAY($Z6))),
                                                                           DATE(YEAR($G6),MONTH($G6)+6,DAY($G6)),
                                                                           DATE(BK$1,MONTH($Z6),DAY($Z6)))),
      有給管理簿!$AI$11:$CHC$11,"&lt;="&amp;IF(DATE(BK$1+1,MONTH($Z6),DAY($Z6))-1&gt;EOMONTH(DATE(有給管理簿!$E$10,有給管理簿!$F$10,1),0),
                                                                       EOMONTH(DATE(有給管理簿!$E$10,有給管理簿!$F$10,1),0),
                                                                       DATE(BK$1+1,MONTH($Z6),DAY($Z6))-1)))</f>
        <v>0</v>
      </c>
      <c r="BN6" s="23" t="e">
        <f ca="1">IF(BK$1+2=$AN6,
       $AK6,
       IF(BK$1+1=$AN6,
           $AP6,
           IF(BK6&lt;IF(基本情報!$C$10=TRUE,
                                 IF(BK6&lt;BM6,0,BK6-BM6),
                                 IF(AND(基本情報!$C$3="一斉",基本情報!$C$7="-",EDATE($G6,6)&lt;DATE(YEAR(EDATE($G6,6)),MONTH(基本情報!$C$4),DAY(基本情報!$C$4)),
                                       EDATE($G6,6)&lt;=$AI6,$AI6&lt;DATE(YEAR(EDATE($G6,6)),MONTH(基本情報!$C$4),DAY(基本情報!$C$4)),BK$1=YEAR(EDATE($G6,6))),
                                     $AJ6-$AO6+HLOOKUP(1.5,付与日数一覧!$O$3:$W$8,2+$F6,1),
                                     IF(SUM(BK6,BL6)&lt;BM6,
                                         0,
                                         SUM(BK6,BL6)-BM6))),
               IF(AND(基本情報!$C$3="一斉",基本情報!$C$7="-",EDATE($G6,6)&lt;DATE(YEAR(EDATE($G6,6)),MONTH(基本情報!$C$4),DAY(基本情報!$C$4)),
                      AND(ISERROR(MATCH(BK$1,$BQ$1:$CN$1,0))=FALSE,
                        OR(INDEX($BQ$1:$CN6,ROW(),MATCH(BK$1,$BQ$1:$CN$1,0))=2,INDEX($BQ$1:$CN6,ROW(),MATCH(BK$1,$BQ$1:$CN$1,0))=3,INDEX($BQ$1:$CN6,ROW(),MATCH(BK$1,$BQ$1:$CN$1,0))=4))),
                   BJ6,
                   BK6),
               IF(基本情報!$C$10=TRUE,
                   IF(BK6&lt;BM6,0,BK6-BM6),
                   IF(AND(基本情報!$C$3="一斉",基本情報!$C$7="-",EDATE($G6,6)&lt;DATE(YEAR(EDATE($G6,6)),MONTH(基本情報!$C$4),DAY(基本情報!$C$4)),
                       EDATE($G6,6)&lt;=$AI6,$AI6&lt;DATE(YEAR(EDATE($G6,6)),MONTH(基本情報!$C$4),DAY(基本情報!$C$4)),BK$1=YEAR(EDATE($G6,6))),
                           $AJ6-$AO6+HLOOKUP(1.5,付与日数一覧!$O$3:$W$8,2+$F6,1),
                           IF(SUM(BK6,BL6)&lt;BM6,
                               0,
                               SUM(BK6,BL6)-BM6))))))</f>
        <v>#N/A</v>
      </c>
      <c r="BR6" s="24">
        <f>IF(基本情報!$C$3="法定",
       IF($V6=3,
           IF($G6&lt;=DATE(BQ$1,MONTH($G6),DAY($G6)),DATE(BQ$1,MONTH($G6),DAY($G6)),0),
           IF($G6&lt;=DATE(BQ$1,MONTH(EDATE($G6,6)),DAY(EDATE($G6,6))),DATE(BQ$1,MONTH(EDATE($G6,6)),DAY(EDATE($G6,6))),0)),
       IF(基本情報!$C$7="-",
           IF(DATE(BQ$1,MONTH(EDATE($G6,6)),DAY(EDATE($G6,6)))=EDATE($G6,6),
               IF(AND(BQ$1=YEAR(EDATE($G6,6)),IF(基本情報!$C$12="末",FALSE,DATE(BQ$1,MONTH(EDATE($G6,6)),DAY(EDATE($G6,6)))&gt;DATE(BQ$1,12,基本情報!$C$12))),
                   0,
                   DATE(BQ$1,MONTH(EDATE($G6,6)),DAY(EDATE($G6,6)))),
               IF(EDATE($G6,6)&lt;DATE(BQ$1,MONTH(基本情報!$C$4),DAY(基本情報!$C$4)),
                   IF(AND(BQ$1-1=YEAR(EDATE($G6,6)),IF(基本情報!$C$12="末",FALSE,DATE(BQ$1-1,MONTH(EDATE($G6,6)),DAY(EDATE($G6,6)))&gt;DATE(BQ$1-1,12,基本情報!$C$12))),
                       DATE(BQ$1-1,MONTH(EDATE($G6,6)),DAY(EDATE($G6,6))),
                       DATE(BQ$1,MONTH(基本情報!$C$4),DAY(基本情報!$C$4))),
                   IF($G6&lt;=DATE(BQ$1,MONTH(EDATE($G6,6)),DAY(EDATE($G6,6))),DATE(BQ$1,MONTH(EDATE($G6,6)),DAY(EDATE($G6,6))),0))),
           IF($G6&lt;=IF(DATE(BQ$1,MONTH(基本情報!$C$4),DAY(基本情報!$C$4))
                           &lt;DATE(BQ$1,MONTH(基本情報!$C$7),DAY(基本情報!$C$7)),
                             IF(AND(DATE(BQ$1,MONTH(基本情報!$C$4),DAY(基本情報!$C$4))&lt;=DATE(BQ$1,MONTH($G6),DAY($G6)),
                                   DATE(BQ$1,MONTH($G6),DAY($G6))&lt;DATE(BQ$1,MONTH(基本情報!$C$7),DAY(基本情報!$C$7)))=TRUE,
                                 DATE(BQ$1,MONTH(基本情報!$C$7),DAY(基本情報!$C$7)),
                                 IF($G6&gt;DATE(BQ$1,MONTH(基本情報!$C$4),DAY(基本情報!$C$4)),
                                     0,
                                     DATE(BQ$1,MONTH(基本情報!$C$4),DAY(基本情報!$C$4)))),
                             IF(AND(DATE(BQ$1,MONTH(基本情報!$C$7),DAY(基本情報!$C$7))&lt;=DATE(BQ$1,MONTH($G6),DAY($G6)),
                                    DATE(BQ$1,MONTH($G6),DAY($G6))&lt;DATE(BQ$1,MONTH(基本情報!$C$4),DAY(基本情報!$C$4)))=TRUE,
                                 DATE(BQ$1,MONTH(基本情報!$C$4),DAY(基本情報!$C$4)),
                                 IF($G6&gt;DATE(BQ$1,MONTH(基本情報!$C$7),DAY(基本情報!$C$7)),
                                     0,
                                     DATE(BQ$1,MONTH(基本情報!$C$7),DAY(基本情報!$C$7))))),
           IF(DATE(BQ$1,MONTH(基本情報!$C$4),DAY(基本情報!$C$4))
                 &lt;DATE(BQ$1,MONTH(基本情報!$C$7),DAY(基本情報!$C$7)),
               IF(AND(DATE(BQ$1,MONTH(基本情報!$C$4),DAY(基本情報!$C$4))&lt;=DATE(BQ$1,MONTH($G6),DAY($G6)),
                      DATE(BQ$1,MONTH($G6),DAY($G6))&lt;DATE(BQ$1,MONTH(基本情報!$C$7),DAY(基本情報!$C$7)))=TRUE,
                   DATE(BQ$1,MONTH(基本情報!$C$7),DAY(基本情報!$C$7)),
                   IF($G6&gt;DATE(BQ$1,MONTH(基本情報!$C$4),DAY(基本情報!$C$4)),
                       0,
                       DATE(BQ$1,MONTH(基本情報!$C$4),DAY(基本情報!$C$4)))),
               IF(AND(DATE(BQ$1,MONTH(基本情報!$C$7),DAY(基本情報!$C$7))&lt;=DATE(BQ$1,MONTH($G6),DAY($G6)),
                      DATE(BQ$1,MONTH($G6),DAY($G6))&lt;DATE(BQ$1,MONTH(基本情報!$C$4),DAY(基本情報!$C$4)))=TRUE,
                   DATE(BQ$1,MONTH(基本情報!$C$4),DAY(基本情報!$C$4)),
                   IF($G6&gt;DATE(BQ$1,MONTH(基本情報!$C$7),DAY(基本情報!$C$7)),
                       0,
                       DATE(BQ$1,MONTH(基本情報!$C$7),DAY(基本情報!$C$7))))),
           0)))</f>
        <v>182</v>
      </c>
      <c r="BS6" s="24">
        <f>IF(AND(OR($V6=4,$V6=5),BR6=EDATE($G6,6)),
       IF(DATE(BQ$1,MONTH(基本情報!$C$4),DAY(基本情報!$C$4))&gt;EDATE($G6,6),
           DATE(BQ$1,MONTH(基本情報!$C$4),DAY(基本情報!$C$4)),
           0),
       IF(AND(基本情報!$C$3="一斉",基本情報!$C$7="-",
              BR6=EDATE($G6,6),
              DATE(BQ$1,MONTH(基本情報!$C$4),DAY(基本情報!$C$4))&gt;EDATE($G6,6)),
           DATE(BQ$1,MONTH(基本情報!$C$4),DAY(基本情報!$C$4)),
           0))</f>
        <v>0</v>
      </c>
      <c r="BV6" s="24">
        <f>IF(基本情報!$C$3="法定",
       IF($V6=3,
           IF($G6&lt;=DATE(BU$1,MONTH($G6),DAY($G6)),DATE(BU$1,MONTH($G6),DAY($G6)),0),
           IF($G6&lt;=DATE(BU$1,MONTH(EDATE($G6,6)),DAY(EDATE($G6,6))),DATE(BU$1,MONTH(EDATE($G6,6)),DAY(EDATE($G6,6))),0)),
       IF(基本情報!$C$7="-",
           IF(DATE(BU$1,MONTH(EDATE($G6,6)),DAY(EDATE($G6,6)))=EDATE($G6,6),
               IF(AND(BU$1=YEAR(EDATE($G6,6)),IF(基本情報!$C$12="末",FALSE,DATE(BU$1,MONTH(EDATE($G6,6)),DAY(EDATE($G6,6)))&gt;DATE(BU$1,12,基本情報!$C$12))),
                   0,
                   DATE(BU$1,MONTH(EDATE($G6,6)),DAY(EDATE($G6,6)))),
               IF(EDATE($G6,6)&lt;DATE(BU$1,MONTH(基本情報!$C$4),DAY(基本情報!$C$4)),
                   IF(AND(BU$1-1=YEAR(EDATE($G6,6)),IF(基本情報!$C$12="末",FALSE,DATE(BU$1-1,MONTH(EDATE($G6,6)),DAY(EDATE($G6,6)))&gt;DATE(BU$1-1,12,基本情報!$C$12))),
                       DATE(BU$1-1,MONTH(EDATE($G6,6)),DAY(EDATE($G6,6))),
                       DATE(BU$1,MONTH(基本情報!$C$4),DAY(基本情報!$C$4))),
                   IF($G6&lt;=DATE(BU$1,MONTH(EDATE($G6,6)),DAY(EDATE($G6,6))),DATE(BU$1,MONTH(EDATE($G6,6)),DAY(EDATE($G6,6))),0))),
           IF($G6&lt;=IF(DATE(BU$1,MONTH(基本情報!$C$4),DAY(基本情報!$C$4))
                           &lt;DATE(BU$1,MONTH(基本情報!$C$7),DAY(基本情報!$C$7)),
                             IF(AND(DATE(BU$1,MONTH(基本情報!$C$4),DAY(基本情報!$C$4))&lt;=DATE(BU$1,MONTH($G6),DAY($G6)),
                                   DATE(BU$1,MONTH($G6),DAY($G6))&lt;DATE(BU$1,MONTH(基本情報!$C$7),DAY(基本情報!$C$7)))=TRUE,
                                 DATE(BU$1,MONTH(基本情報!$C$7),DAY(基本情報!$C$7)),
                                 IF($G6&gt;DATE(BU$1,MONTH(基本情報!$C$4),DAY(基本情報!$C$4)),
                                     0,
                                     DATE(BU$1,MONTH(基本情報!$C$4),DAY(基本情報!$C$4)))),
                             IF(AND(DATE(BU$1,MONTH(基本情報!$C$7),DAY(基本情報!$C$7))&lt;=DATE(BU$1,MONTH($G6),DAY($G6)),
                                    DATE(BU$1,MONTH($G6),DAY($G6))&lt;DATE(BU$1,MONTH(基本情報!$C$4),DAY(基本情報!$C$4)))=TRUE,
                                 DATE(BU$1,MONTH(基本情報!$C$4),DAY(基本情報!$C$4)),
                                 IF($G6&gt;DATE(BU$1,MONTH(基本情報!$C$7),DAY(基本情報!$C$7)),
                                     0,
                                     DATE(BU$1,MONTH(基本情報!$C$7),DAY(基本情報!$C$7))))),
           IF(DATE(BU$1,MONTH(基本情報!$C$4),DAY(基本情報!$C$4))
                 &lt;DATE(BU$1,MONTH(基本情報!$C$7),DAY(基本情報!$C$7)),
               IF(AND(DATE(BU$1,MONTH(基本情報!$C$4),DAY(基本情報!$C$4))&lt;=DATE(BU$1,MONTH($G6),DAY($G6)),
                      DATE(BU$1,MONTH($G6),DAY($G6))&lt;DATE(BU$1,MONTH(基本情報!$C$7),DAY(基本情報!$C$7)))=TRUE,
                   DATE(BU$1,MONTH(基本情報!$C$7),DAY(基本情報!$C$7)),
                   IF($G6&gt;DATE(BU$1,MONTH(基本情報!$C$4),DAY(基本情報!$C$4)),
                       0,
                       DATE(BU$1,MONTH(基本情報!$C$4),DAY(基本情報!$C$4)))),
               IF(AND(DATE(BU$1,MONTH(基本情報!$C$7),DAY(基本情報!$C$7))&lt;=DATE(BU$1,MONTH($G6),DAY($G6)),
                      DATE(BU$1,MONTH($G6),DAY($G6))&lt;DATE(BU$1,MONTH(基本情報!$C$4),DAY(基本情報!$C$4)))=TRUE,
                   DATE(BU$1,MONTH(基本情報!$C$4),DAY(基本情報!$C$4)),
                   IF($G6&gt;DATE(BU$1,MONTH(基本情報!$C$7),DAY(基本情報!$C$7)),
                       0,
                       DATE(BU$1,MONTH(基本情報!$C$7),DAY(基本情報!$C$7))))),
           0)))</f>
        <v>182</v>
      </c>
      <c r="BW6" s="24">
        <f>IF(AND(OR($V6=4,$V6=5),BV6=EDATE($G6,6)),
       IF(DATE(BU$1,MONTH(基本情報!$C$4),DAY(基本情報!$C$4))&gt;EDATE($G6,6),
           DATE(BU$1,MONTH(基本情報!$C$4),DAY(基本情報!$C$4)),
           0),
       IF(AND(基本情報!$C$3="一斉",基本情報!$C$7="-",
              BV6=EDATE($G6,6),
              DATE(BU$1,MONTH(基本情報!$C$4),DAY(基本情報!$C$4))&gt;EDATE($G6,6)),
           DATE(BU$1,MONTH(基本情報!$C$4),DAY(基本情報!$C$4)),
           0))</f>
        <v>0</v>
      </c>
      <c r="BZ6" s="24">
        <f>IF(基本情報!$C$3="法定",
       IF($V6=3,
           IF($G6&lt;=DATE(BY$1,MONTH($G6),DAY($G6)),DATE(BY$1,MONTH($G6),DAY($G6)),0),
           IF($G6&lt;=DATE(BY$1,MONTH(EDATE($G6,6)),DAY(EDATE($G6,6))),DATE(BY$1,MONTH(EDATE($G6,6)),DAY(EDATE($G6,6))),0)),
       IF(基本情報!$C$7="-",
           IF(DATE(BY$1,MONTH(EDATE($G6,6)),DAY(EDATE($G6,6)))=EDATE($G6,6),
               IF(AND(BY$1=YEAR(EDATE($G6,6)),IF(基本情報!$C$12="末",FALSE,DATE(BY$1,MONTH(EDATE($G6,6)),DAY(EDATE($G6,6)))&gt;DATE(BY$1,12,基本情報!$C$12))),
                   0,
                   DATE(BY$1,MONTH(EDATE($G6,6)),DAY(EDATE($G6,6)))),
               IF(EDATE($G6,6)&lt;DATE(BY$1,MONTH(基本情報!$C$4),DAY(基本情報!$C$4)),
                   IF(AND(BY$1-1=YEAR(EDATE($G6,6)),IF(基本情報!$C$12="末",FALSE,DATE(BY$1-1,MONTH(EDATE($G6,6)),DAY(EDATE($G6,6)))&gt;DATE(BY$1-1,12,基本情報!$C$12))),
                       DATE(BY$1-1,MONTH(EDATE($G6,6)),DAY(EDATE($G6,6))),
                       DATE(BY$1,MONTH(基本情報!$C$4),DAY(基本情報!$C$4))),
                   IF($G6&lt;=DATE(BY$1,MONTH(EDATE($G6,6)),DAY(EDATE($G6,6))),DATE(BY$1,MONTH(EDATE($G6,6)),DAY(EDATE($G6,6))),0))),
           IF($G6&lt;=IF(DATE(BY$1,MONTH(基本情報!$C$4),DAY(基本情報!$C$4))
                           &lt;DATE(BY$1,MONTH(基本情報!$C$7),DAY(基本情報!$C$7)),
                             IF(AND(DATE(BY$1,MONTH(基本情報!$C$4),DAY(基本情報!$C$4))&lt;=DATE(BY$1,MONTH($G6),DAY($G6)),
                                   DATE(BY$1,MONTH($G6),DAY($G6))&lt;DATE(BY$1,MONTH(基本情報!$C$7),DAY(基本情報!$C$7)))=TRUE,
                                 DATE(BY$1,MONTH(基本情報!$C$7),DAY(基本情報!$C$7)),
                                 IF($G6&gt;DATE(BY$1,MONTH(基本情報!$C$4),DAY(基本情報!$C$4)),
                                     0,
                                     DATE(BY$1,MONTH(基本情報!$C$4),DAY(基本情報!$C$4)))),
                             IF(AND(DATE(BY$1,MONTH(基本情報!$C$7),DAY(基本情報!$C$7))&lt;=DATE(BY$1,MONTH($G6),DAY($G6)),
                                    DATE(BY$1,MONTH($G6),DAY($G6))&lt;DATE(BY$1,MONTH(基本情報!$C$4),DAY(基本情報!$C$4)))=TRUE,
                                 DATE(BY$1,MONTH(基本情報!$C$4),DAY(基本情報!$C$4)),
                                 IF($G6&gt;DATE(BY$1,MONTH(基本情報!$C$7),DAY(基本情報!$C$7)),
                                     0,
                                     DATE(BY$1,MONTH(基本情報!$C$7),DAY(基本情報!$C$7))))),
           IF(DATE(BY$1,MONTH(基本情報!$C$4),DAY(基本情報!$C$4))
                 &lt;DATE(BY$1,MONTH(基本情報!$C$7),DAY(基本情報!$C$7)),
               IF(AND(DATE(BY$1,MONTH(基本情報!$C$4),DAY(基本情報!$C$4))&lt;=DATE(BY$1,MONTH($G6),DAY($G6)),
                      DATE(BY$1,MONTH($G6),DAY($G6))&lt;DATE(BY$1,MONTH(基本情報!$C$7),DAY(基本情報!$C$7)))=TRUE,
                   DATE(BY$1,MONTH(基本情報!$C$7),DAY(基本情報!$C$7)),
                   IF($G6&gt;DATE(BY$1,MONTH(基本情報!$C$4),DAY(基本情報!$C$4)),
                       0,
                       DATE(BY$1,MONTH(基本情報!$C$4),DAY(基本情報!$C$4)))),
               IF(AND(DATE(BY$1,MONTH(基本情報!$C$7),DAY(基本情報!$C$7))&lt;=DATE(BY$1,MONTH($G6),DAY($G6)),
                      DATE(BY$1,MONTH($G6),DAY($G6))&lt;DATE(BY$1,MONTH(基本情報!$C$4),DAY(基本情報!$C$4)))=TRUE,
                   DATE(BY$1,MONTH(基本情報!$C$4),DAY(基本情報!$C$4)),
                   IF($G6&gt;DATE(BY$1,MONTH(基本情報!$C$7),DAY(基本情報!$C$7)),
                       0,
                       DATE(BY$1,MONTH(基本情報!$C$7),DAY(基本情報!$C$7))))),
           0)))</f>
        <v>182</v>
      </c>
      <c r="CA6" s="24">
        <f>IF(AND(OR($V6=4,$V6=5),BZ6=EDATE($G6,6)),
       IF(DATE(BY$1,MONTH(基本情報!$C$4),DAY(基本情報!$C$4))&gt;EDATE($G6,6),
           DATE(BY$1,MONTH(基本情報!$C$4),DAY(基本情報!$C$4)),
           0),
       IF(AND(基本情報!$C$3="一斉",基本情報!$C$7="-",
              BZ6=EDATE($G6,6),
              DATE(BY$1,MONTH(基本情報!$C$4),DAY(基本情報!$C$4))&gt;EDATE($G6,6)),
           DATE(BY$1,MONTH(基本情報!$C$4),DAY(基本情報!$C$4)),
           0))</f>
        <v>0</v>
      </c>
      <c r="CD6" s="24">
        <f>IF(基本情報!$C$3="法定",
       IF($V6=3,
           IF($G6&lt;=DATE(CC$1,MONTH($G6),DAY($G6)),DATE(CC$1,MONTH($G6),DAY($G6)),0),
           IF($G6&lt;=DATE(CC$1,MONTH(EDATE($G6,6)),DAY(EDATE($G6,6))),DATE(CC$1,MONTH(EDATE($G6,6)),DAY(EDATE($G6,6))),0)),
       IF(基本情報!$C$7="-",
           IF(DATE(CC$1,MONTH(EDATE($G6,6)),DAY(EDATE($G6,6)))=EDATE($G6,6),
               IF(AND(CC$1=YEAR(EDATE($G6,6)),IF(基本情報!$C$12="末",FALSE,DATE(CC$1,MONTH(EDATE($G6,6)),DAY(EDATE($G6,6)))&gt;DATE(CC$1,12,基本情報!$C$12))),
                   0,
                   DATE(CC$1,MONTH(EDATE($G6,6)),DAY(EDATE($G6,6)))),
               IF(EDATE($G6,6)&lt;DATE(CC$1,MONTH(基本情報!$C$4),DAY(基本情報!$C$4)),
                   IF(AND(CC$1-1=YEAR(EDATE($G6,6)),IF(基本情報!$C$12="末",FALSE,DATE(CC$1-1,MONTH(EDATE($G6,6)),DAY(EDATE($G6,6)))&gt;DATE(CC$1-1,12,基本情報!$C$12))),
                       DATE(CC$1-1,MONTH(EDATE($G6,6)),DAY(EDATE($G6,6))),
                       DATE(CC$1,MONTH(基本情報!$C$4),DAY(基本情報!$C$4))),
                   IF($G6&lt;=DATE(CC$1,MONTH(EDATE($G6,6)),DAY(EDATE($G6,6))),DATE(CC$1,MONTH(EDATE($G6,6)),DAY(EDATE($G6,6))),0))),
           IF($G6&lt;=IF(DATE(CC$1,MONTH(基本情報!$C$4),DAY(基本情報!$C$4))
                           &lt;DATE(CC$1,MONTH(基本情報!$C$7),DAY(基本情報!$C$7)),
                             IF(AND(DATE(CC$1,MONTH(基本情報!$C$4),DAY(基本情報!$C$4))&lt;=DATE(CC$1,MONTH($G6),DAY($G6)),
                                   DATE(CC$1,MONTH($G6),DAY($G6))&lt;DATE(CC$1,MONTH(基本情報!$C$7),DAY(基本情報!$C$7)))=TRUE,
                                 DATE(CC$1,MONTH(基本情報!$C$7),DAY(基本情報!$C$7)),
                                 IF($G6&gt;DATE(CC$1,MONTH(基本情報!$C$4),DAY(基本情報!$C$4)),
                                     0,
                                     DATE(CC$1,MONTH(基本情報!$C$4),DAY(基本情報!$C$4)))),
                             IF(AND(DATE(CC$1,MONTH(基本情報!$C$7),DAY(基本情報!$C$7))&lt;=DATE(CC$1,MONTH($G6),DAY($G6)),
                                    DATE(CC$1,MONTH($G6),DAY($G6))&lt;DATE(CC$1,MONTH(基本情報!$C$4),DAY(基本情報!$C$4)))=TRUE,
                                 DATE(CC$1,MONTH(基本情報!$C$4),DAY(基本情報!$C$4)),
                                 IF($G6&gt;DATE(CC$1,MONTH(基本情報!$C$7),DAY(基本情報!$C$7)),
                                     0,
                                     DATE(CC$1,MONTH(基本情報!$C$7),DAY(基本情報!$C$7))))),
           IF(DATE(CC$1,MONTH(基本情報!$C$4),DAY(基本情報!$C$4))
                 &lt;DATE(CC$1,MONTH(基本情報!$C$7),DAY(基本情報!$C$7)),
               IF(AND(DATE(CC$1,MONTH(基本情報!$C$4),DAY(基本情報!$C$4))&lt;=DATE(CC$1,MONTH($G6),DAY($G6)),
                      DATE(CC$1,MONTH($G6),DAY($G6))&lt;DATE(CC$1,MONTH(基本情報!$C$7),DAY(基本情報!$C$7)))=TRUE,
                   DATE(CC$1,MONTH(基本情報!$C$7),DAY(基本情報!$C$7)),
                   IF($G6&gt;DATE(CC$1,MONTH(基本情報!$C$4),DAY(基本情報!$C$4)),
                       0,
                       DATE(CC$1,MONTH(基本情報!$C$4),DAY(基本情報!$C$4)))),
               IF(AND(DATE(CC$1,MONTH(基本情報!$C$7),DAY(基本情報!$C$7))&lt;=DATE(CC$1,MONTH($G6),DAY($G6)),
                      DATE(CC$1,MONTH($G6),DAY($G6))&lt;DATE(CC$1,MONTH(基本情報!$C$4),DAY(基本情報!$C$4)))=TRUE,
                   DATE(CC$1,MONTH(基本情報!$C$4),DAY(基本情報!$C$4)),
                   IF($G6&gt;DATE(CC$1,MONTH(基本情報!$C$7),DAY(基本情報!$C$7)),
                       0,
                       DATE(CC$1,MONTH(基本情報!$C$7),DAY(基本情報!$C$7))))),
           0)))</f>
        <v>182</v>
      </c>
      <c r="CE6" s="24">
        <f>IF(AND(OR($V6=4,$V6=5),CD6=EDATE($G6,6)),
       IF(DATE(CC$1,MONTH(基本情報!$C$4),DAY(基本情報!$C$4))&gt;EDATE($G6,6),
           DATE(CC$1,MONTH(基本情報!$C$4),DAY(基本情報!$C$4)),
           0),
       IF(AND(基本情報!$C$3="一斉",基本情報!$C$7="-",
              CD6=EDATE($G6,6),
              DATE(CC$1,MONTH(基本情報!$C$4),DAY(基本情報!$C$4))&gt;EDATE($G6,6)),
           DATE(CC$1,MONTH(基本情報!$C$4),DAY(基本情報!$C$4)),
           0))</f>
        <v>0</v>
      </c>
      <c r="CH6" s="24">
        <f>IF(基本情報!$C$3="法定",
       IF($V6=3,
           IF($G6&lt;=DATE(CG$1,MONTH($G6),DAY($G6)),DATE(CG$1,MONTH($G6),DAY($G6)),0),
           IF($G6&lt;=DATE(CG$1,MONTH(EDATE($G6,6)),DAY(EDATE($G6,6))),DATE(CG$1,MONTH(EDATE($G6,6)),DAY(EDATE($G6,6))),0)),
       IF(基本情報!$C$7="-",
           IF(DATE(CG$1,MONTH(EDATE($G6,6)),DAY(EDATE($G6,6)))=EDATE($G6,6),
               IF(AND(CG$1=YEAR(EDATE($G6,6)),IF(基本情報!$C$12="末",FALSE,DATE(CG$1,MONTH(EDATE($G6,6)),DAY(EDATE($G6,6)))&gt;DATE(CG$1,12,基本情報!$C$12))),
                   0,
                   DATE(CG$1,MONTH(EDATE($G6,6)),DAY(EDATE($G6,6)))),
               IF(EDATE($G6,6)&lt;DATE(CG$1,MONTH(基本情報!$C$4),DAY(基本情報!$C$4)),
                   IF(AND(CG$1-1=YEAR(EDATE($G6,6)),IF(基本情報!$C$12="末",FALSE,DATE(CG$1-1,MONTH(EDATE($G6,6)),DAY(EDATE($G6,6)))&gt;DATE(CG$1-1,12,基本情報!$C$12))),
                       DATE(CG$1-1,MONTH(EDATE($G6,6)),DAY(EDATE($G6,6))),
                       DATE(CG$1,MONTH(基本情報!$C$4),DAY(基本情報!$C$4))),
                   IF($G6&lt;=DATE(CG$1,MONTH(EDATE($G6,6)),DAY(EDATE($G6,6))),DATE(CG$1,MONTH(EDATE($G6,6)),DAY(EDATE($G6,6))),0))),
           IF($G6&lt;=IF(DATE(CG$1,MONTH(基本情報!$C$4),DAY(基本情報!$C$4))
                           &lt;DATE(CG$1,MONTH(基本情報!$C$7),DAY(基本情報!$C$7)),
                             IF(AND(DATE(CG$1,MONTH(基本情報!$C$4),DAY(基本情報!$C$4))&lt;=DATE(CG$1,MONTH($G6),DAY($G6)),
                                   DATE(CG$1,MONTH($G6),DAY($G6))&lt;DATE(CG$1,MONTH(基本情報!$C$7),DAY(基本情報!$C$7)))=TRUE,
                                 DATE(CG$1,MONTH(基本情報!$C$7),DAY(基本情報!$C$7)),
                                 IF($G6&gt;DATE(CG$1,MONTH(基本情報!$C$4),DAY(基本情報!$C$4)),
                                     0,
                                     DATE(CG$1,MONTH(基本情報!$C$4),DAY(基本情報!$C$4)))),
                             IF(AND(DATE(CG$1,MONTH(基本情報!$C$7),DAY(基本情報!$C$7))&lt;=DATE(CG$1,MONTH($G6),DAY($G6)),
                                    DATE(CG$1,MONTH($G6),DAY($G6))&lt;DATE(CG$1,MONTH(基本情報!$C$4),DAY(基本情報!$C$4)))=TRUE,
                                 DATE(CG$1,MONTH(基本情報!$C$4),DAY(基本情報!$C$4)),
                                 IF($G6&gt;DATE(CG$1,MONTH(基本情報!$C$7),DAY(基本情報!$C$7)),
                                     0,
                                     DATE(CG$1,MONTH(基本情報!$C$7),DAY(基本情報!$C$7))))),
           IF(DATE(CG$1,MONTH(基本情報!$C$4),DAY(基本情報!$C$4))
                 &lt;DATE(CG$1,MONTH(基本情報!$C$7),DAY(基本情報!$C$7)),
               IF(AND(DATE(CG$1,MONTH(基本情報!$C$4),DAY(基本情報!$C$4))&lt;=DATE(CG$1,MONTH($G6),DAY($G6)),
                      DATE(CG$1,MONTH($G6),DAY($G6))&lt;DATE(CG$1,MONTH(基本情報!$C$7),DAY(基本情報!$C$7)))=TRUE,
                   DATE(CG$1,MONTH(基本情報!$C$7),DAY(基本情報!$C$7)),
                   IF($G6&gt;DATE(CG$1,MONTH(基本情報!$C$4),DAY(基本情報!$C$4)),
                       0,
                       DATE(CG$1,MONTH(基本情報!$C$4),DAY(基本情報!$C$4)))),
               IF(AND(DATE(CG$1,MONTH(基本情報!$C$7),DAY(基本情報!$C$7))&lt;=DATE(CG$1,MONTH($G6),DAY($G6)),
                      DATE(CG$1,MONTH($G6),DAY($G6))&lt;DATE(CG$1,MONTH(基本情報!$C$4),DAY(基本情報!$C$4)))=TRUE,
                   DATE(CG$1,MONTH(基本情報!$C$4),DAY(基本情報!$C$4)),
                   IF($G6&gt;DATE(CG$1,MONTH(基本情報!$C$7),DAY(基本情報!$C$7)),
                       0,
                       DATE(CG$1,MONTH(基本情報!$C$7),DAY(基本情報!$C$7))))),
           0)))</f>
        <v>182</v>
      </c>
      <c r="CI6" s="24">
        <f>IF(AND(OR($V6=4,$V6=5),CH6=EDATE($G6,6)),
       IF(DATE(CG$1,MONTH(基本情報!$C$4),DAY(基本情報!$C$4))&gt;EDATE($G6,6),
           DATE(CG$1,MONTH(基本情報!$C$4),DAY(基本情報!$C$4)),
           0),
       IF(AND(基本情報!$C$3="一斉",基本情報!$C$7="-",
              CH6=EDATE($G6,6),
              DATE(CG$1,MONTH(基本情報!$C$4),DAY(基本情報!$C$4))&gt;EDATE($G6,6)),
           DATE(CG$1,MONTH(基本情報!$C$4),DAY(基本情報!$C$4)),
           0))</f>
        <v>0</v>
      </c>
      <c r="CL6" s="24">
        <f>IF(基本情報!$C$3="法定",
       IF($V6=3,
           IF($G6&lt;=DATE(CK$1,MONTH($G6),DAY($G6)),DATE(CK$1,MONTH($G6),DAY($G6)),0),
           IF($G6&lt;=DATE(CK$1,MONTH(EDATE($G6,6)),DAY(EDATE($G6,6))),DATE(CK$1,MONTH(EDATE($G6,6)),DAY(EDATE($G6,6))),0)),
       IF(基本情報!$C$7="-",
           IF(DATE(CK$1,MONTH(EDATE($G6,6)),DAY(EDATE($G6,6)))=EDATE($G6,6),
               IF(AND(CK$1=YEAR(EDATE($G6,6)),IF(基本情報!$C$12="末",FALSE,DATE(CK$1,MONTH(EDATE($G6,6)),DAY(EDATE($G6,6)))&gt;DATE(CK$1,12,基本情報!$C$12))),
                   0,
                   DATE(CK$1,MONTH(EDATE($G6,6)),DAY(EDATE($G6,6)))),
               IF(EDATE($G6,6)&lt;DATE(CK$1,MONTH(基本情報!$C$4),DAY(基本情報!$C$4)),
                   IF(AND(CK$1-1=YEAR(EDATE($G6,6)),IF(基本情報!$C$12="末",FALSE,DATE(CK$1-1,MONTH(EDATE($G6,6)),DAY(EDATE($G6,6)))&gt;DATE(CK$1-1,12,基本情報!$C$12))),
                       DATE(CK$1-1,MONTH(EDATE($G6,6)),DAY(EDATE($G6,6))),
                       DATE(CK$1,MONTH(基本情報!$C$4),DAY(基本情報!$C$4))),
                   IF($G6&lt;=DATE(CK$1,MONTH(EDATE($G6,6)),DAY(EDATE($G6,6))),DATE(CK$1,MONTH(EDATE($G6,6)),DAY(EDATE($G6,6))),0))),
           IF($G6&lt;=IF(DATE(CK$1,MONTH(基本情報!$C$4),DAY(基本情報!$C$4))
                           &lt;DATE(CK$1,MONTH(基本情報!$C$7),DAY(基本情報!$C$7)),
                             IF(AND(DATE(CK$1,MONTH(基本情報!$C$4),DAY(基本情報!$C$4))&lt;=DATE(CK$1,MONTH($G6),DAY($G6)),
                                   DATE(CK$1,MONTH($G6),DAY($G6))&lt;DATE(CK$1,MONTH(基本情報!$C$7),DAY(基本情報!$C$7)))=TRUE,
                                 DATE(CK$1,MONTH(基本情報!$C$7),DAY(基本情報!$C$7)),
                                 IF($G6&gt;DATE(CK$1,MONTH(基本情報!$C$4),DAY(基本情報!$C$4)),
                                     0,
                                     DATE(CK$1,MONTH(基本情報!$C$4),DAY(基本情報!$C$4)))),
                             IF(AND(DATE(CK$1,MONTH(基本情報!$C$7),DAY(基本情報!$C$7))&lt;=DATE(CK$1,MONTH($G6),DAY($G6)),
                                    DATE(CK$1,MONTH($G6),DAY($G6))&lt;DATE(CK$1,MONTH(基本情報!$C$4),DAY(基本情報!$C$4)))=TRUE,
                                 DATE(CK$1,MONTH(基本情報!$C$4),DAY(基本情報!$C$4)),
                                 IF($G6&gt;DATE(CK$1,MONTH(基本情報!$C$7),DAY(基本情報!$C$7)),
                                     0,
                                     DATE(CK$1,MONTH(基本情報!$C$7),DAY(基本情報!$C$7))))),
           IF(DATE(CK$1,MONTH(基本情報!$C$4),DAY(基本情報!$C$4))
                 &lt;DATE(CK$1,MONTH(基本情報!$C$7),DAY(基本情報!$C$7)),
               IF(AND(DATE(CK$1,MONTH(基本情報!$C$4),DAY(基本情報!$C$4))&lt;=DATE(CK$1,MONTH($G6),DAY($G6)),
                      DATE(CK$1,MONTH($G6),DAY($G6))&lt;DATE(CK$1,MONTH(基本情報!$C$7),DAY(基本情報!$C$7)))=TRUE,
                   DATE(CK$1,MONTH(基本情報!$C$7),DAY(基本情報!$C$7)),
                   IF($G6&gt;DATE(CK$1,MONTH(基本情報!$C$4),DAY(基本情報!$C$4)),
                       0,
                       DATE(CK$1,MONTH(基本情報!$C$4),DAY(基本情報!$C$4)))),
               IF(AND(DATE(CK$1,MONTH(基本情報!$C$7),DAY(基本情報!$C$7))&lt;=DATE(CK$1,MONTH($G6),DAY($G6)),
                      DATE(CK$1,MONTH($G6),DAY($G6))&lt;DATE(CK$1,MONTH(基本情報!$C$4),DAY(基本情報!$C$4)))=TRUE,
                   DATE(CK$1,MONTH(基本情報!$C$4),DAY(基本情報!$C$4)),
                   IF($G6&gt;DATE(CK$1,MONTH(基本情報!$C$7),DAY(基本情報!$C$7)),
                       0,
                       DATE(CK$1,MONTH(基本情報!$C$7),DAY(基本情報!$C$7))))),
           0)))</f>
        <v>182</v>
      </c>
      <c r="CM6" s="24">
        <f>IF(AND(OR($V6=4,$V6=5),CL6=EDATE($G6,6)),
       IF(DATE(CK$1,MONTH(基本情報!$C$4),DAY(基本情報!$C$4))&gt;EDATE($G6,6),
           DATE(CK$1,MONTH(基本情報!$C$4),DAY(基本情報!$C$4)),
           0),
       IF(AND(基本情報!$C$3="一斉",基本情報!$C$7="-",
              CL6=EDATE($G6,6),
              DATE(CK$1,MONTH(基本情報!$C$4),DAY(基本情報!$C$4))&gt;EDATE($G6,6)),
           DATE(CK$1,MONTH(基本情報!$C$4),DAY(基本情報!$C$4)),
           0))</f>
        <v>0</v>
      </c>
    </row>
    <row r="11" spans="1:91" ht="14.45" customHeight="1">
      <c r="A11" s="19"/>
      <c r="B11" s="19"/>
      <c r="C11" s="19"/>
      <c r="D11" s="57"/>
      <c r="E11" s="57"/>
      <c r="F11" s="19"/>
      <c r="G11" s="57"/>
      <c r="I11" s="62"/>
      <c r="O11" s="19"/>
      <c r="P11" s="52"/>
      <c r="Q11" s="50"/>
      <c r="AB11" s="1"/>
      <c r="AC11"/>
      <c r="AD11"/>
      <c r="AE11" s="30"/>
      <c r="AF11" s="19"/>
      <c r="AG11" s="19"/>
    </row>
    <row r="12" spans="1:91" ht="14.45" customHeight="1">
      <c r="A12" s="19"/>
      <c r="B12" s="19"/>
      <c r="C12" s="19"/>
      <c r="D12" s="19"/>
      <c r="E12" s="19"/>
      <c r="F12" s="19"/>
      <c r="G12" s="57"/>
      <c r="I12" s="62"/>
      <c r="O12" s="19"/>
      <c r="P12" s="52"/>
      <c r="Q12" s="50"/>
      <c r="AB12" s="1"/>
      <c r="AC12"/>
      <c r="AD12"/>
      <c r="AE12" s="30"/>
      <c r="AF12" s="19"/>
      <c r="AG12" s="19"/>
    </row>
    <row r="13" spans="1:91" ht="14.45" customHeight="1">
      <c r="A13" s="19"/>
      <c r="B13" s="19"/>
      <c r="C13" s="19"/>
      <c r="D13" s="19"/>
      <c r="E13" s="19"/>
      <c r="F13" s="19"/>
      <c r="G13" s="57"/>
      <c r="I13" s="62"/>
      <c r="O13" s="19"/>
      <c r="P13" s="52"/>
      <c r="Q13" s="50"/>
      <c r="AB13" s="1"/>
      <c r="AC13"/>
      <c r="AD13"/>
      <c r="AE13" s="30"/>
      <c r="AF13" s="19"/>
      <c r="AG13" s="19"/>
    </row>
    <row r="14" spans="1:91" ht="14.45" customHeight="1">
      <c r="A14" s="19"/>
      <c r="B14" s="19"/>
      <c r="C14" s="19"/>
      <c r="D14" s="19"/>
      <c r="E14" s="19"/>
      <c r="F14" s="19"/>
      <c r="G14" s="57"/>
      <c r="I14" s="62"/>
      <c r="O14" s="19"/>
      <c r="P14" s="52"/>
      <c r="Q14" s="50"/>
      <c r="AB14" s="1"/>
      <c r="AC14"/>
      <c r="AD14"/>
      <c r="AE14" s="30"/>
      <c r="AF14" s="19"/>
      <c r="AG14" s="19"/>
    </row>
    <row r="15" spans="1:91" ht="14.45" customHeight="1">
      <c r="A15" s="19"/>
      <c r="B15" s="19"/>
      <c r="C15" s="19"/>
      <c r="D15" s="19"/>
      <c r="E15" s="19"/>
      <c r="F15" s="19"/>
      <c r="G15" s="57"/>
      <c r="I15" s="62"/>
      <c r="O15" s="19"/>
      <c r="P15" s="52"/>
      <c r="Q15" s="50"/>
      <c r="AB15" s="1"/>
      <c r="AC15"/>
      <c r="AD15"/>
      <c r="AE15" s="30"/>
      <c r="AF15" s="19"/>
      <c r="AG15" s="19"/>
    </row>
    <row r="16" spans="1:91" ht="14.45" customHeight="1">
      <c r="A16" s="19"/>
      <c r="B16" s="19"/>
      <c r="C16" s="19"/>
      <c r="D16" s="19"/>
      <c r="E16" s="19"/>
      <c r="F16" s="19"/>
      <c r="G16" s="57"/>
      <c r="I16" s="62"/>
      <c r="O16" s="19"/>
      <c r="P16" s="52"/>
      <c r="Q16" s="50"/>
      <c r="AB16" s="1"/>
      <c r="AC16"/>
      <c r="AD16"/>
      <c r="AE16" s="30"/>
      <c r="AF16" s="19"/>
      <c r="AG16" s="19"/>
    </row>
    <row r="17" spans="1:33" ht="14.45" customHeight="1">
      <c r="A17" s="19"/>
      <c r="B17" s="19"/>
      <c r="C17" s="19"/>
      <c r="D17" s="19"/>
      <c r="E17" s="19"/>
      <c r="F17" s="19"/>
      <c r="G17" s="57"/>
      <c r="I17" s="62"/>
      <c r="O17" s="19"/>
      <c r="P17" s="52"/>
      <c r="Q17" s="50"/>
      <c r="AB17" s="1"/>
      <c r="AC17"/>
      <c r="AD17"/>
      <c r="AE17" s="30"/>
      <c r="AF17" s="19"/>
      <c r="AG17" s="19"/>
    </row>
    <row r="18" spans="1:33" ht="14.45" customHeight="1">
      <c r="A18" s="19"/>
      <c r="B18" s="19"/>
      <c r="C18" s="19"/>
      <c r="D18" s="19"/>
      <c r="E18" s="19"/>
      <c r="F18" s="19"/>
      <c r="G18" s="57"/>
      <c r="I18" s="62"/>
      <c r="O18" s="19"/>
      <c r="P18" s="52"/>
      <c r="Q18" s="50"/>
      <c r="AB18" s="1"/>
      <c r="AC18"/>
      <c r="AD18"/>
      <c r="AE18" s="30"/>
      <c r="AF18" s="19"/>
      <c r="AG18" s="19"/>
    </row>
    <row r="19" spans="1:33" ht="14.45" customHeight="1">
      <c r="A19" s="19"/>
      <c r="B19" s="19"/>
      <c r="C19" s="19"/>
      <c r="D19" s="19"/>
      <c r="E19" s="19"/>
      <c r="F19" s="19"/>
      <c r="G19" s="57"/>
      <c r="I19" s="62"/>
      <c r="O19" s="19"/>
      <c r="P19" s="52"/>
      <c r="Q19" s="50"/>
      <c r="AB19" s="1"/>
      <c r="AC19"/>
      <c r="AD19"/>
      <c r="AE19" s="30"/>
      <c r="AF19" s="19"/>
      <c r="AG19" s="19"/>
    </row>
    <row r="20" spans="1:33" ht="14.45" customHeight="1">
      <c r="A20" s="19"/>
      <c r="B20" s="19"/>
      <c r="C20" s="19"/>
      <c r="D20" s="19"/>
      <c r="E20" s="19"/>
      <c r="F20" s="19"/>
      <c r="G20" s="57"/>
      <c r="I20" s="62"/>
      <c r="O20" s="19"/>
      <c r="P20" s="52"/>
      <c r="Q20" s="50"/>
      <c r="AB20" s="1"/>
      <c r="AC20"/>
      <c r="AD20"/>
      <c r="AE20" s="30"/>
      <c r="AF20" s="19"/>
      <c r="AG20" s="19"/>
    </row>
    <row r="21" spans="1:33" ht="14.45" customHeight="1">
      <c r="A21" s="19"/>
      <c r="B21" s="19"/>
      <c r="C21" s="19"/>
      <c r="D21" s="19"/>
      <c r="E21" s="19"/>
      <c r="F21" s="19"/>
      <c r="G21" s="57"/>
      <c r="I21" s="62"/>
      <c r="O21" s="19"/>
      <c r="P21" s="52"/>
      <c r="Q21" s="50"/>
      <c r="AB21" s="1"/>
      <c r="AC21"/>
      <c r="AD21"/>
      <c r="AE21" s="30"/>
      <c r="AF21" s="19"/>
      <c r="AG21" s="19"/>
    </row>
    <row r="22" spans="1:33" ht="14.45" customHeight="1">
      <c r="A22" s="19"/>
      <c r="B22" s="19"/>
      <c r="C22" s="19"/>
      <c r="D22" s="19"/>
      <c r="E22" s="19"/>
      <c r="F22" s="19"/>
      <c r="G22" s="57"/>
      <c r="I22" s="62"/>
      <c r="O22" s="19"/>
      <c r="P22" s="52"/>
      <c r="Q22" s="50"/>
      <c r="AB22" s="1"/>
      <c r="AC22"/>
      <c r="AD22"/>
      <c r="AE22" s="30"/>
      <c r="AF22" s="19"/>
      <c r="AG22" s="19"/>
    </row>
    <row r="23" spans="1:33" ht="14.45" customHeight="1">
      <c r="A23" s="19"/>
      <c r="B23" s="19"/>
      <c r="C23" s="19"/>
      <c r="D23" s="19"/>
      <c r="E23" s="19"/>
      <c r="F23" s="19"/>
      <c r="G23" s="57"/>
      <c r="I23" s="62"/>
      <c r="O23" s="19"/>
      <c r="P23" s="52"/>
      <c r="Q23" s="50"/>
      <c r="AB23" s="1"/>
      <c r="AC23"/>
      <c r="AD23"/>
      <c r="AE23" s="30"/>
      <c r="AF23" s="19"/>
      <c r="AG23" s="19"/>
    </row>
    <row r="24" spans="1:33" ht="14.45" customHeight="1">
      <c r="A24" s="19"/>
      <c r="B24" s="19"/>
      <c r="C24" s="19"/>
      <c r="D24" s="19"/>
      <c r="E24" s="19"/>
      <c r="F24" s="19"/>
      <c r="G24" s="57"/>
      <c r="I24" s="62"/>
      <c r="O24" s="19"/>
      <c r="P24" s="52"/>
      <c r="Q24" s="50"/>
      <c r="AB24" s="1"/>
      <c r="AC24"/>
      <c r="AD24"/>
      <c r="AE24" s="30"/>
      <c r="AF24" s="19"/>
      <c r="AG24" s="19"/>
    </row>
    <row r="25" spans="1:33" ht="14.45" customHeight="1">
      <c r="A25" s="19"/>
      <c r="B25" s="19"/>
      <c r="C25" s="19"/>
      <c r="D25" s="19"/>
      <c r="E25" s="19"/>
      <c r="F25" s="19"/>
      <c r="G25" s="57"/>
      <c r="I25" s="62"/>
      <c r="O25" s="19"/>
      <c r="P25" s="50"/>
      <c r="Q25" s="50"/>
      <c r="AB25" s="1"/>
      <c r="AC25"/>
      <c r="AD25"/>
      <c r="AE25" s="30"/>
      <c r="AF25" s="19"/>
      <c r="AG25" s="19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5">
    <pageSetUpPr fitToPage="1"/>
  </sheetPr>
  <dimension ref="B4:H10"/>
  <sheetViews>
    <sheetView showGridLines="0" showRowColHeaders="0" zoomScaleNormal="100" workbookViewId="0"/>
  </sheetViews>
  <sheetFormatPr defaultColWidth="8.75" defaultRowHeight="14.25"/>
  <cols>
    <col min="1" max="1" width="1.75" style="7" customWidth="1"/>
    <col min="2" max="2" width="15.75" style="7" customWidth="1"/>
    <col min="3" max="3" width="13.75" style="7" customWidth="1"/>
    <col min="4" max="4" width="13.75" style="7" bestFit="1" customWidth="1"/>
    <col min="5" max="5" width="11.75" style="63" customWidth="1"/>
    <col min="6" max="7" width="11.75" style="7" customWidth="1"/>
    <col min="8" max="8" width="11.75" style="63" customWidth="1"/>
    <col min="9" max="16384" width="8.75" style="7"/>
  </cols>
  <sheetData>
    <row r="4" spans="2:8">
      <c r="H4" s="8"/>
    </row>
    <row r="5" spans="2:8" ht="19.5">
      <c r="B5" s="9" t="s">
        <v>17</v>
      </c>
    </row>
    <row r="6" spans="2:8">
      <c r="B6" s="10" t="s">
        <v>164</v>
      </c>
    </row>
    <row r="7" spans="2:8" ht="14.45" customHeight="1">
      <c r="B7" s="10" t="s">
        <v>102</v>
      </c>
    </row>
    <row r="8" spans="2:8" ht="14.45" customHeight="1">
      <c r="C8" s="11"/>
      <c r="H8" s="8"/>
    </row>
    <row r="9" spans="2:8" ht="4.1500000000000004" customHeight="1"/>
    <row r="10" spans="2:8" ht="29.25" thickBot="1">
      <c r="B10" s="12" t="s">
        <v>18</v>
      </c>
      <c r="C10" s="13" t="s">
        <v>19</v>
      </c>
      <c r="D10" s="14" t="s">
        <v>20</v>
      </c>
      <c r="E10" s="15" t="s">
        <v>21</v>
      </c>
      <c r="F10" s="15" t="s">
        <v>36</v>
      </c>
      <c r="G10" s="16" t="s">
        <v>22</v>
      </c>
      <c r="H10" s="15" t="s">
        <v>23</v>
      </c>
    </row>
  </sheetData>
  <sheetProtection sheet="1" objects="1" scenarios="1" selectLockedCells="1"/>
  <phoneticPr fontId="2"/>
  <conditionalFormatting sqref="F10">
    <cfRule type="cellIs" dxfId="2" priority="1" stopIfTrue="1" operator="lessThan">
      <formula>5</formula>
    </cfRule>
  </conditionalFormatting>
  <conditionalFormatting sqref="F10">
    <cfRule type="cellIs" dxfId="1" priority="2" stopIfTrue="1" operator="lessThan">
      <formula>5</formula>
    </cfRule>
    <cfRule type="cellIs" dxfId="0" priority="3" stopIfTrue="1" operator="lessThan">
      <formula>5</formula>
    </cfRule>
  </conditionalFormatting>
  <printOptions horizontalCentered="1"/>
  <pageMargins left="0" right="0" top="0" bottom="0" header="0.31496062992125984" footer="0.31496062992125984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LoadSetReportTerm">
                <anchor>
                  <from>
                    <xdr:col>1</xdr:col>
                    <xdr:colOff>19050</xdr:colOff>
                    <xdr:row>0</xdr:row>
                    <xdr:rowOff>66675</xdr:rowOff>
                  </from>
                  <to>
                    <xdr:col>1</xdr:col>
                    <xdr:colOff>1123950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utputPdfReport">
                <anchor>
                  <from>
                    <xdr:col>2</xdr:col>
                    <xdr:colOff>57150</xdr:colOff>
                    <xdr:row>0</xdr:row>
                    <xdr:rowOff>66675</xdr:rowOff>
                  </from>
                  <to>
                    <xdr:col>3</xdr:col>
                    <xdr:colOff>114300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BackToTop">
                <anchor>
                  <from>
                    <xdr:col>3</xdr:col>
                    <xdr:colOff>266700</xdr:colOff>
                    <xdr:row>0</xdr:row>
                    <xdr:rowOff>66675</xdr:rowOff>
                  </from>
                  <to>
                    <xdr:col>4</xdr:col>
                    <xdr:colOff>400050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6"/>
  <dimension ref="K1:AJ111"/>
  <sheetViews>
    <sheetView showRowColHeaders="0" zoomScaleNormal="100" workbookViewId="0"/>
  </sheetViews>
  <sheetFormatPr defaultRowHeight="18.75"/>
  <cols>
    <col min="9" max="9" width="8.75" customWidth="1"/>
    <col min="11" max="11" width="15.625" style="28" customWidth="1"/>
    <col min="12" max="35" width="8.75" customWidth="1"/>
  </cols>
  <sheetData>
    <row r="1" spans="12:36"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</row>
    <row r="2" spans="12:36">
      <c r="L2" s="29">
        <v>43131</v>
      </c>
      <c r="M2" s="29">
        <v>43159</v>
      </c>
      <c r="N2" s="29">
        <v>43190</v>
      </c>
      <c r="O2" s="29">
        <v>43220</v>
      </c>
      <c r="P2" s="29">
        <v>43251</v>
      </c>
      <c r="Q2" s="29">
        <v>43281</v>
      </c>
      <c r="R2" s="29">
        <v>43312</v>
      </c>
      <c r="S2" s="29">
        <v>43343</v>
      </c>
      <c r="T2" s="29">
        <v>43373</v>
      </c>
      <c r="U2" s="29">
        <v>43404</v>
      </c>
      <c r="V2" s="29">
        <v>43434</v>
      </c>
      <c r="W2" s="29">
        <v>43465</v>
      </c>
      <c r="X2" s="29">
        <v>43496</v>
      </c>
      <c r="Y2" s="29">
        <v>43524</v>
      </c>
      <c r="Z2" s="29">
        <v>43555</v>
      </c>
      <c r="AA2" s="29">
        <v>43585</v>
      </c>
      <c r="AB2" s="29">
        <v>43616</v>
      </c>
      <c r="AC2" s="29">
        <v>43646</v>
      </c>
      <c r="AD2" s="29">
        <v>43677</v>
      </c>
      <c r="AE2" s="29">
        <v>43708</v>
      </c>
      <c r="AF2" s="29">
        <v>43738</v>
      </c>
      <c r="AG2" s="29">
        <v>43769</v>
      </c>
      <c r="AH2" s="29">
        <v>43799</v>
      </c>
      <c r="AI2" s="29"/>
      <c r="AJ2" s="27"/>
    </row>
    <row r="8" spans="12:36"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24" spans="12:36"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</row>
    <row r="29" spans="12:36"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</row>
    <row r="43" spans="12:36"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</row>
    <row r="46" spans="12:36"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</row>
    <row r="49" spans="12:36"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</row>
    <row r="56" spans="12:36"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</row>
    <row r="59" spans="12:36"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</row>
    <row r="62" spans="12:36"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</row>
    <row r="63" spans="12:36"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</row>
    <row r="64" spans="12:36"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</row>
    <row r="77" spans="12:36"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</row>
    <row r="79" spans="12:36"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</row>
    <row r="94" spans="12:36"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</row>
    <row r="103" spans="12:36"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</row>
    <row r="111" spans="12:36"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</row>
  </sheetData>
  <sortState xmlns:xlrd2="http://schemas.microsoft.com/office/spreadsheetml/2017/richdata2" ref="K3:AJ3">
    <sortCondition descending="1" ref="AJ3"/>
  </sortState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8"/>
  <dimension ref="A1:H6"/>
  <sheetViews>
    <sheetView showGridLines="0" showRowColHeaders="0" zoomScaleNormal="100" workbookViewId="0">
      <pane ySplit="4" topLeftCell="A5" activePane="bottomLeft" state="frozen"/>
      <selection pane="bottomLeft" activeCell="A5" sqref="A5"/>
    </sheetView>
  </sheetViews>
  <sheetFormatPr defaultColWidth="8.75" defaultRowHeight="14.25"/>
  <cols>
    <col min="1" max="1" width="10.25" style="64" bestFit="1" customWidth="1"/>
    <col min="2" max="2" width="14.25" style="75" customWidth="1"/>
    <col min="3" max="3" width="9.25" style="64" bestFit="1" customWidth="1"/>
    <col min="4" max="4" width="14.75" style="66" customWidth="1"/>
    <col min="5" max="5" width="13.625" style="65" bestFit="1" customWidth="1"/>
    <col min="6" max="6" width="14.75" style="66" customWidth="1"/>
    <col min="7" max="7" width="15.125" style="65" bestFit="1" customWidth="1"/>
    <col min="8" max="8" width="16.25" style="65" bestFit="1" customWidth="1"/>
    <col min="9" max="16384" width="8.75" style="216"/>
  </cols>
  <sheetData>
    <row r="1" spans="1:8" ht="24">
      <c r="A1" s="212" t="s">
        <v>109</v>
      </c>
      <c r="B1" s="213"/>
      <c r="C1" s="214"/>
      <c r="D1" s="215"/>
      <c r="E1" s="214"/>
      <c r="F1" s="215"/>
      <c r="G1" s="214"/>
      <c r="H1" s="214"/>
    </row>
    <row r="2" spans="1:8" ht="4.9000000000000004" customHeight="1">
      <c r="A2" s="212"/>
      <c r="B2" s="217"/>
      <c r="C2" s="214"/>
      <c r="D2" s="215"/>
      <c r="E2" s="214"/>
      <c r="F2" s="215"/>
      <c r="G2" s="214"/>
      <c r="H2" s="214"/>
    </row>
    <row r="3" spans="1:8" ht="14.45" customHeight="1">
      <c r="A3" s="218" t="s">
        <v>110</v>
      </c>
      <c r="B3" s="217"/>
      <c r="C3" s="214"/>
      <c r="D3" s="215"/>
      <c r="E3" s="214"/>
      <c r="F3" s="215"/>
      <c r="G3" s="214"/>
      <c r="H3" s="214"/>
    </row>
    <row r="4" spans="1:8" s="214" customFormat="1" ht="29.45" customHeight="1">
      <c r="A4" s="219" t="s">
        <v>111</v>
      </c>
      <c r="B4" s="220" t="s">
        <v>112</v>
      </c>
      <c r="C4" s="221" t="s">
        <v>14</v>
      </c>
      <c r="D4" s="222" t="s">
        <v>113</v>
      </c>
      <c r="E4" s="223" t="s">
        <v>119</v>
      </c>
      <c r="F4" s="224" t="s">
        <v>163</v>
      </c>
      <c r="G4" s="225" t="s">
        <v>162</v>
      </c>
      <c r="H4" s="225" t="s">
        <v>118</v>
      </c>
    </row>
    <row r="6" spans="1:8">
      <c r="D6" s="95"/>
    </row>
  </sheetData>
  <sheetProtection sheet="1" objects="1" scenarios="1" selectLockedCells="1"/>
  <phoneticPr fontId="2"/>
  <dataValidations count="5">
    <dataValidation type="decimal" allowBlank="1" showInputMessage="1" showErrorMessage="1" sqref="G1:G1048576" xr:uid="{00000000-0002-0000-0600-000003000000}">
      <formula1>0</formula1>
      <formula2>40</formula2>
    </dataValidation>
    <dataValidation type="date" allowBlank="1" showInputMessage="1" showErrorMessage="1" sqref="D1:D1048576 F1:F1048576" xr:uid="{00000000-0002-0000-0600-000004000000}">
      <formula1>1</formula1>
      <formula2>DATE(YEAR(TODAY())+100,MONTH(TODAY()),DAY(TODAY()))</formula2>
    </dataValidation>
    <dataValidation type="whole" operator="greaterThanOrEqual" allowBlank="1" showInputMessage="1" showErrorMessage="1" sqref="A1:A1048576" xr:uid="{00000000-0002-0000-0600-000001000000}">
      <formula1>0</formula1>
    </dataValidation>
    <dataValidation type="decimal" allowBlank="1" showInputMessage="1" showErrorMessage="1" sqref="E1:E1048576 H1:H1048576" xr:uid="{00000000-0002-0000-0600-000002000000}">
      <formula1>0</formula1>
      <formula2>20</formula2>
    </dataValidation>
    <dataValidation type="list" allowBlank="1" showInputMessage="1" showErrorMessage="1" sqref="C1:C1048576" xr:uid="{5CBF9DB1-2143-47F7-835C-58B6868B1D64}">
      <formula1>"1, 2, 3, 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BackToTopFromRegisterSheet">
                <anchor>
                  <from>
                    <xdr:col>7</xdr:col>
                    <xdr:colOff>219075</xdr:colOff>
                    <xdr:row>0</xdr:row>
                    <xdr:rowOff>76200</xdr:rowOff>
                  </from>
                  <to>
                    <xdr:col>7</xdr:col>
                    <xdr:colOff>1057275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gisterBySheet">
                <anchor>
                  <from>
                    <xdr:col>6</xdr:col>
                    <xdr:colOff>295275</xdr:colOff>
                    <xdr:row>0</xdr:row>
                    <xdr:rowOff>76200</xdr:rowOff>
                  </from>
                  <to>
                    <xdr:col>7</xdr:col>
                    <xdr:colOff>28575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7"/>
  <dimension ref="A1:W27"/>
  <sheetViews>
    <sheetView showRowColHeaders="0" zoomScaleNormal="100" workbookViewId="0"/>
  </sheetViews>
  <sheetFormatPr defaultColWidth="8.75" defaultRowHeight="15.75"/>
  <cols>
    <col min="1" max="14" width="8.75" style="1"/>
    <col min="15" max="15" width="8.75" style="1" customWidth="1"/>
    <col min="16" max="16384" width="8.75" style="1"/>
  </cols>
  <sheetData>
    <row r="1" spans="1:23">
      <c r="A1" s="56"/>
    </row>
    <row r="2" spans="1:23">
      <c r="B2" s="3" t="s">
        <v>9</v>
      </c>
    </row>
    <row r="3" spans="1:23">
      <c r="B3" s="4" t="s">
        <v>10</v>
      </c>
      <c r="C3" s="5">
        <v>0</v>
      </c>
      <c r="D3" s="5">
        <v>0.5</v>
      </c>
      <c r="E3" s="5">
        <v>1.5</v>
      </c>
      <c r="F3" s="5">
        <v>2.5</v>
      </c>
      <c r="G3" s="5">
        <v>3.5</v>
      </c>
      <c r="H3" s="5">
        <v>4.5</v>
      </c>
      <c r="I3" s="5">
        <v>5.5</v>
      </c>
      <c r="J3" s="5">
        <v>6.5</v>
      </c>
      <c r="K3" s="5">
        <v>7.5</v>
      </c>
      <c r="N3" s="4" t="s">
        <v>10</v>
      </c>
      <c r="O3" s="5">
        <v>-10</v>
      </c>
      <c r="P3" s="5">
        <v>0</v>
      </c>
      <c r="Q3" s="5">
        <v>0.5</v>
      </c>
      <c r="R3" s="5">
        <v>1.5</v>
      </c>
      <c r="S3" s="5">
        <v>2.5</v>
      </c>
      <c r="T3" s="5">
        <v>3.5</v>
      </c>
      <c r="U3" s="5">
        <v>4.5</v>
      </c>
      <c r="V3" s="5">
        <v>5.5</v>
      </c>
      <c r="W3" s="5">
        <v>6.5</v>
      </c>
    </row>
    <row r="4" spans="1:23">
      <c r="B4" s="2" t="s">
        <v>11</v>
      </c>
      <c r="C4" s="6">
        <v>0</v>
      </c>
      <c r="D4" s="6">
        <v>10</v>
      </c>
      <c r="E4" s="6">
        <v>11</v>
      </c>
      <c r="F4" s="6">
        <v>12</v>
      </c>
      <c r="G4" s="6">
        <v>14</v>
      </c>
      <c r="H4" s="6">
        <v>16</v>
      </c>
      <c r="I4" s="6">
        <v>18</v>
      </c>
      <c r="J4" s="6">
        <v>20</v>
      </c>
      <c r="K4" s="6">
        <v>20</v>
      </c>
      <c r="M4" s="3" t="s">
        <v>38</v>
      </c>
      <c r="N4" s="2" t="s">
        <v>11</v>
      </c>
      <c r="O4" s="6">
        <v>0</v>
      </c>
      <c r="P4" s="6">
        <v>0</v>
      </c>
      <c r="Q4" s="6">
        <v>10</v>
      </c>
      <c r="R4" s="6">
        <v>11</v>
      </c>
      <c r="S4" s="6">
        <v>12</v>
      </c>
      <c r="T4" s="6">
        <v>14</v>
      </c>
      <c r="U4" s="6">
        <v>16</v>
      </c>
      <c r="V4" s="6">
        <v>18</v>
      </c>
      <c r="W4" s="6">
        <v>20</v>
      </c>
    </row>
    <row r="5" spans="1:23">
      <c r="B5" s="1" t="s">
        <v>12</v>
      </c>
      <c r="M5" s="18" t="s">
        <v>42</v>
      </c>
      <c r="N5" s="2" t="s">
        <v>11</v>
      </c>
      <c r="O5" s="6">
        <v>0</v>
      </c>
      <c r="P5" s="6">
        <v>0</v>
      </c>
      <c r="Q5" s="6">
        <v>1</v>
      </c>
      <c r="R5" s="6">
        <v>2</v>
      </c>
      <c r="S5" s="6">
        <v>2</v>
      </c>
      <c r="T5" s="6">
        <v>2</v>
      </c>
      <c r="U5" s="6">
        <v>3</v>
      </c>
      <c r="V5" s="6">
        <v>3</v>
      </c>
      <c r="W5" s="6">
        <v>3</v>
      </c>
    </row>
    <row r="6" spans="1:23">
      <c r="B6" s="3" t="s">
        <v>13</v>
      </c>
      <c r="M6" s="18" t="s">
        <v>41</v>
      </c>
      <c r="N6" s="2" t="s">
        <v>11</v>
      </c>
      <c r="O6" s="6">
        <v>0</v>
      </c>
      <c r="P6" s="6">
        <v>0</v>
      </c>
      <c r="Q6" s="6">
        <v>3</v>
      </c>
      <c r="R6" s="6">
        <v>4</v>
      </c>
      <c r="S6" s="6">
        <v>4</v>
      </c>
      <c r="T6" s="6">
        <v>5</v>
      </c>
      <c r="U6" s="6">
        <v>6</v>
      </c>
      <c r="V6" s="6">
        <v>6</v>
      </c>
      <c r="W6" s="6">
        <v>7</v>
      </c>
    </row>
    <row r="7" spans="1:23">
      <c r="B7" s="4" t="s">
        <v>10</v>
      </c>
      <c r="C7" s="5">
        <v>8</v>
      </c>
      <c r="D7" s="5">
        <v>9</v>
      </c>
      <c r="E7" s="5">
        <v>10</v>
      </c>
      <c r="F7" s="5">
        <v>11</v>
      </c>
      <c r="G7" s="5">
        <v>12</v>
      </c>
      <c r="H7" s="5">
        <v>13</v>
      </c>
      <c r="I7" s="5">
        <v>14</v>
      </c>
      <c r="J7" s="5">
        <v>15</v>
      </c>
      <c r="K7" s="5">
        <v>16</v>
      </c>
      <c r="M7" s="18" t="s">
        <v>40</v>
      </c>
      <c r="N7" s="2" t="s">
        <v>11</v>
      </c>
      <c r="O7" s="6">
        <v>0</v>
      </c>
      <c r="P7" s="6">
        <v>0</v>
      </c>
      <c r="Q7" s="6">
        <v>5</v>
      </c>
      <c r="R7" s="6">
        <v>6</v>
      </c>
      <c r="S7" s="6">
        <v>6</v>
      </c>
      <c r="T7" s="6">
        <v>8</v>
      </c>
      <c r="U7" s="6">
        <v>9</v>
      </c>
      <c r="V7" s="6">
        <v>10</v>
      </c>
      <c r="W7" s="6">
        <v>11</v>
      </c>
    </row>
    <row r="8" spans="1:23">
      <c r="B8" s="2" t="s">
        <v>11</v>
      </c>
      <c r="C8" s="6">
        <v>20</v>
      </c>
      <c r="D8" s="6">
        <v>20</v>
      </c>
      <c r="E8" s="6">
        <v>20</v>
      </c>
      <c r="F8" s="6">
        <v>20</v>
      </c>
      <c r="G8" s="6">
        <v>20</v>
      </c>
      <c r="H8" s="6">
        <v>20</v>
      </c>
      <c r="I8" s="6">
        <v>20</v>
      </c>
      <c r="J8" s="6">
        <v>20</v>
      </c>
      <c r="K8" s="6">
        <v>20</v>
      </c>
      <c r="M8" s="18" t="s">
        <v>39</v>
      </c>
      <c r="N8" s="2" t="s">
        <v>11</v>
      </c>
      <c r="O8" s="6">
        <v>0</v>
      </c>
      <c r="P8" s="6">
        <v>0</v>
      </c>
      <c r="Q8" s="6">
        <v>7</v>
      </c>
      <c r="R8" s="6">
        <v>8</v>
      </c>
      <c r="S8" s="6">
        <v>9</v>
      </c>
      <c r="T8" s="6">
        <v>10</v>
      </c>
      <c r="U8" s="6">
        <v>12</v>
      </c>
      <c r="V8" s="6">
        <v>13</v>
      </c>
      <c r="W8" s="6">
        <v>15</v>
      </c>
    </row>
    <row r="10" spans="1:23">
      <c r="M10" s="20" t="s">
        <v>106</v>
      </c>
      <c r="N10" s="1" t="s">
        <v>10</v>
      </c>
      <c r="O10" s="1">
        <v>-10</v>
      </c>
      <c r="P10" s="1">
        <v>0</v>
      </c>
      <c r="Q10" s="1">
        <v>0.5</v>
      </c>
      <c r="R10" s="1">
        <v>1.5</v>
      </c>
      <c r="S10" s="1">
        <v>2.5</v>
      </c>
      <c r="T10" s="1">
        <v>3.5</v>
      </c>
      <c r="U10" s="1">
        <v>4.5</v>
      </c>
      <c r="V10" s="1">
        <v>5.5</v>
      </c>
      <c r="W10" s="1">
        <v>6.5</v>
      </c>
    </row>
    <row r="11" spans="1:23">
      <c r="M11" s="3" t="s">
        <v>38</v>
      </c>
      <c r="N11" s="1" t="s">
        <v>11</v>
      </c>
      <c r="O11" s="1">
        <v>0</v>
      </c>
      <c r="P11" s="1">
        <v>0</v>
      </c>
      <c r="Q11" s="1">
        <v>10</v>
      </c>
      <c r="R11" s="1">
        <v>11</v>
      </c>
      <c r="S11" s="1">
        <v>12</v>
      </c>
      <c r="T11" s="1">
        <v>14</v>
      </c>
      <c r="U11" s="1">
        <v>16</v>
      </c>
      <c r="V11" s="1">
        <v>18</v>
      </c>
      <c r="W11" s="1">
        <v>20</v>
      </c>
    </row>
    <row r="12" spans="1:23">
      <c r="M12" s="18" t="s">
        <v>42</v>
      </c>
      <c r="N12" s="1" t="s">
        <v>11</v>
      </c>
      <c r="O12" s="1">
        <v>0</v>
      </c>
      <c r="P12" s="1">
        <v>0</v>
      </c>
      <c r="Q12" s="1">
        <v>1</v>
      </c>
      <c r="R12" s="1">
        <v>2</v>
      </c>
      <c r="S12" s="1">
        <v>2</v>
      </c>
      <c r="T12" s="1">
        <v>2</v>
      </c>
      <c r="U12" s="1">
        <v>3</v>
      </c>
      <c r="V12" s="1">
        <v>3</v>
      </c>
      <c r="W12" s="1">
        <v>3</v>
      </c>
    </row>
    <row r="13" spans="1:23">
      <c r="M13" s="18" t="s">
        <v>41</v>
      </c>
      <c r="N13" s="1" t="s">
        <v>11</v>
      </c>
      <c r="O13" s="1">
        <v>0</v>
      </c>
      <c r="P13" s="1">
        <v>0</v>
      </c>
      <c r="Q13" s="1">
        <v>3</v>
      </c>
      <c r="R13" s="1">
        <v>4</v>
      </c>
      <c r="S13" s="1">
        <v>4</v>
      </c>
      <c r="T13" s="1">
        <v>5</v>
      </c>
      <c r="U13" s="1">
        <v>6</v>
      </c>
      <c r="V13" s="1">
        <v>6</v>
      </c>
      <c r="W13" s="1">
        <v>7</v>
      </c>
    </row>
    <row r="14" spans="1:23">
      <c r="M14" s="18" t="s">
        <v>40</v>
      </c>
      <c r="N14" s="1" t="s">
        <v>11</v>
      </c>
      <c r="O14" s="1">
        <v>0</v>
      </c>
      <c r="P14" s="1">
        <v>0</v>
      </c>
      <c r="Q14" s="1">
        <v>5</v>
      </c>
      <c r="R14" s="1">
        <v>6</v>
      </c>
      <c r="S14" s="1">
        <v>6</v>
      </c>
      <c r="T14" s="1">
        <v>8</v>
      </c>
      <c r="U14" s="1">
        <v>9</v>
      </c>
      <c r="V14" s="1">
        <v>10</v>
      </c>
      <c r="W14" s="1">
        <v>11</v>
      </c>
    </row>
    <row r="15" spans="1:23">
      <c r="M15" s="18" t="s">
        <v>39</v>
      </c>
      <c r="N15" s="1" t="s">
        <v>11</v>
      </c>
      <c r="O15" s="1">
        <v>0</v>
      </c>
      <c r="P15" s="1">
        <v>0</v>
      </c>
      <c r="Q15" s="1">
        <v>7</v>
      </c>
      <c r="R15" s="1">
        <v>8</v>
      </c>
      <c r="S15" s="1">
        <v>9</v>
      </c>
      <c r="T15" s="1">
        <v>10</v>
      </c>
      <c r="U15" s="1">
        <v>12</v>
      </c>
      <c r="V15" s="1">
        <v>13</v>
      </c>
      <c r="W15" s="1">
        <v>15</v>
      </c>
    </row>
    <row r="17" spans="13:23">
      <c r="M17" s="18"/>
      <c r="N17" s="19"/>
    </row>
    <row r="18" spans="13:23">
      <c r="M18" s="18"/>
    </row>
    <row r="19" spans="13:23">
      <c r="N19" s="3" t="s">
        <v>43</v>
      </c>
    </row>
    <row r="20" spans="13:23">
      <c r="N20" s="4" t="s">
        <v>10</v>
      </c>
      <c r="O20" s="5">
        <v>0.5</v>
      </c>
      <c r="P20" s="5">
        <v>1.5</v>
      </c>
      <c r="Q20" s="5">
        <v>2.5</v>
      </c>
      <c r="R20" s="5">
        <v>3.5</v>
      </c>
      <c r="S20" s="5">
        <v>4.5</v>
      </c>
      <c r="T20" s="5">
        <v>5.5</v>
      </c>
      <c r="U20" s="5">
        <v>6.5</v>
      </c>
      <c r="V20" s="5">
        <v>7.5</v>
      </c>
      <c r="W20" s="5">
        <v>100</v>
      </c>
    </row>
    <row r="21" spans="13:23">
      <c r="N21" s="2" t="s">
        <v>11</v>
      </c>
      <c r="O21" s="6">
        <v>7</v>
      </c>
      <c r="P21" s="6">
        <v>8</v>
      </c>
      <c r="Q21" s="6">
        <v>9</v>
      </c>
      <c r="R21" s="6">
        <v>10</v>
      </c>
      <c r="S21" s="6">
        <v>12</v>
      </c>
      <c r="T21" s="6">
        <v>13</v>
      </c>
      <c r="U21" s="6">
        <v>15</v>
      </c>
      <c r="V21" s="6">
        <v>15</v>
      </c>
      <c r="W21" s="6">
        <v>15</v>
      </c>
    </row>
    <row r="22" spans="13:23">
      <c r="N22" s="4" t="s">
        <v>10</v>
      </c>
      <c r="O22" s="5">
        <v>0.5</v>
      </c>
      <c r="P22" s="5">
        <v>1.5</v>
      </c>
      <c r="Q22" s="5">
        <v>2.5</v>
      </c>
      <c r="R22" s="5">
        <v>3.5</v>
      </c>
      <c r="S22" s="5">
        <v>4.5</v>
      </c>
      <c r="T22" s="5">
        <v>5.5</v>
      </c>
      <c r="U22" s="5">
        <v>6.5</v>
      </c>
      <c r="V22" s="5">
        <v>7.5</v>
      </c>
      <c r="W22" s="5">
        <v>100</v>
      </c>
    </row>
    <row r="23" spans="13:23">
      <c r="N23" s="2" t="s">
        <v>11</v>
      </c>
      <c r="O23" s="6">
        <v>5</v>
      </c>
      <c r="P23" s="6">
        <v>6</v>
      </c>
      <c r="Q23" s="6">
        <v>6</v>
      </c>
      <c r="R23" s="6">
        <v>8</v>
      </c>
      <c r="S23" s="6">
        <v>9</v>
      </c>
      <c r="T23" s="6">
        <v>10</v>
      </c>
      <c r="U23" s="6">
        <v>11</v>
      </c>
      <c r="V23" s="6">
        <v>11</v>
      </c>
      <c r="W23" s="6">
        <v>11</v>
      </c>
    </row>
    <row r="26" spans="13:23">
      <c r="N26" s="4" t="s">
        <v>10</v>
      </c>
      <c r="O26" s="5">
        <v>8</v>
      </c>
      <c r="P26" s="5">
        <v>9</v>
      </c>
      <c r="Q26" s="5">
        <v>10</v>
      </c>
      <c r="R26" s="5">
        <v>11</v>
      </c>
      <c r="S26" s="5">
        <v>12</v>
      </c>
      <c r="T26" s="5">
        <v>13</v>
      </c>
      <c r="U26" s="5">
        <v>14</v>
      </c>
      <c r="V26" s="5">
        <v>15</v>
      </c>
      <c r="W26" s="5">
        <v>16</v>
      </c>
    </row>
    <row r="27" spans="13:23">
      <c r="N27" s="2" t="s">
        <v>11</v>
      </c>
      <c r="O27" s="6">
        <v>20</v>
      </c>
      <c r="P27" s="6">
        <v>20</v>
      </c>
      <c r="Q27" s="6">
        <v>20</v>
      </c>
      <c r="R27" s="6">
        <v>20</v>
      </c>
      <c r="S27" s="6">
        <v>20</v>
      </c>
      <c r="T27" s="6">
        <v>20</v>
      </c>
      <c r="U27" s="6">
        <v>20</v>
      </c>
      <c r="V27" s="6">
        <v>20</v>
      </c>
      <c r="W27" s="6">
        <v>20</v>
      </c>
    </row>
  </sheetData>
  <sheetProtection selectLockedCells="1"/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09">
    <pageSetUpPr fitToPage="1"/>
  </sheetPr>
  <dimension ref="B1:AN732"/>
  <sheetViews>
    <sheetView showGridLines="0" showRowColHeaders="0" zoomScaleNormal="100" zoomScaleSheetLayoutView="58" workbookViewId="0">
      <pane ySplit="4" topLeftCell="A5" activePane="bottomLeft" state="frozen"/>
      <selection pane="bottomLeft"/>
    </sheetView>
  </sheetViews>
  <sheetFormatPr defaultColWidth="8.75" defaultRowHeight="14.25"/>
  <cols>
    <col min="1" max="1" width="1.75" style="74" customWidth="1"/>
    <col min="2" max="2" width="5.75" style="17" customWidth="1"/>
    <col min="3" max="4" width="4.75" style="17" customWidth="1"/>
    <col min="5" max="35" width="3.75" style="17" customWidth="1"/>
    <col min="36" max="36" width="8.75" style="17" customWidth="1"/>
    <col min="37" max="39" width="8.75" style="17"/>
    <col min="40" max="40" width="8.75" style="73"/>
    <col min="41" max="16384" width="8.75" style="74"/>
  </cols>
  <sheetData>
    <row r="1" spans="2:40">
      <c r="AN1" s="73">
        <v>1</v>
      </c>
    </row>
    <row r="4" spans="2:40">
      <c r="AJ4" s="92" t="str">
        <f>IF(COUNT($AN:$AN)=0,"","全 "&amp;COUNT($AN:$AN)&amp;"ページ")</f>
        <v>全 1ページ</v>
      </c>
    </row>
    <row r="10" spans="2:40" ht="16.5">
      <c r="B10" s="33" t="s">
        <v>52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</row>
    <row r="11" spans="2:40" ht="14.45" customHeight="1">
      <c r="AA11" s="32"/>
      <c r="AB11" s="32"/>
      <c r="AC11" s="32"/>
      <c r="AD11" s="32"/>
      <c r="AE11" s="32"/>
      <c r="AF11" s="32"/>
      <c r="AG11" s="32"/>
      <c r="AH11" s="32"/>
      <c r="AI11" s="34"/>
    </row>
    <row r="12" spans="2:40" ht="10.15" customHeight="1" thickBot="1">
      <c r="E12" s="99"/>
      <c r="F12" s="99"/>
      <c r="G12" s="100"/>
      <c r="H12" s="100"/>
      <c r="AI12" s="73"/>
    </row>
    <row r="13" spans="2:40" ht="15.4" customHeight="1">
      <c r="B13" s="26"/>
      <c r="C13" s="26"/>
      <c r="D13" s="26"/>
      <c r="E13" s="101" t="s">
        <v>35</v>
      </c>
      <c r="F13" s="102"/>
      <c r="G13" s="103"/>
      <c r="H13" s="97" t="s">
        <v>2</v>
      </c>
      <c r="I13" s="97"/>
      <c r="J13" s="97"/>
      <c r="K13" s="97"/>
      <c r="L13" s="97" t="s">
        <v>4</v>
      </c>
      <c r="M13" s="97"/>
      <c r="N13" s="97"/>
      <c r="O13" s="97" t="s">
        <v>30</v>
      </c>
      <c r="P13" s="97"/>
      <c r="Q13" s="97"/>
      <c r="R13" s="97" t="s">
        <v>54</v>
      </c>
      <c r="S13" s="97"/>
      <c r="T13" s="97"/>
      <c r="U13" s="97" t="s">
        <v>50</v>
      </c>
      <c r="V13" s="97"/>
      <c r="W13" s="97" t="s">
        <v>55</v>
      </c>
      <c r="X13" s="97"/>
      <c r="Y13" s="97"/>
      <c r="Z13" s="97" t="s">
        <v>56</v>
      </c>
      <c r="AA13" s="97"/>
      <c r="AB13" s="97" t="s">
        <v>8</v>
      </c>
      <c r="AC13" s="97"/>
      <c r="AD13" s="97" t="s">
        <v>51</v>
      </c>
      <c r="AE13" s="98"/>
      <c r="AF13" s="26"/>
      <c r="AG13" s="26"/>
      <c r="AH13" s="26"/>
      <c r="AI13" s="26"/>
    </row>
    <row r="14" spans="2:40" ht="15.4" customHeight="1" thickBot="1">
      <c r="B14" s="26"/>
      <c r="C14" s="26"/>
      <c r="D14" s="89"/>
      <c r="E14" s="108"/>
      <c r="F14" s="109"/>
      <c r="G14" s="110"/>
      <c r="H14" s="105"/>
      <c r="I14" s="105"/>
      <c r="J14" s="105"/>
      <c r="K14" s="105"/>
      <c r="L14" s="104"/>
      <c r="M14" s="104"/>
      <c r="N14" s="104"/>
      <c r="O14" s="111"/>
      <c r="P14" s="111"/>
      <c r="Q14" s="111"/>
      <c r="R14" s="104"/>
      <c r="S14" s="104"/>
      <c r="T14" s="104"/>
      <c r="U14" s="105"/>
      <c r="V14" s="105"/>
      <c r="W14" s="104"/>
      <c r="X14" s="104"/>
      <c r="Y14" s="104"/>
      <c r="Z14" s="105"/>
      <c r="AA14" s="105"/>
      <c r="AB14" s="106"/>
      <c r="AC14" s="106"/>
      <c r="AD14" s="106"/>
      <c r="AE14" s="107"/>
      <c r="AF14" s="90"/>
      <c r="AG14" s="78"/>
      <c r="AH14" s="90"/>
      <c r="AI14" s="90"/>
    </row>
    <row r="15" spans="2:40" ht="4.9000000000000004" customHeight="1" thickBot="1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</row>
    <row r="16" spans="2:40" ht="15.4" customHeight="1" thickBot="1">
      <c r="B16" s="91">
        <v>1</v>
      </c>
      <c r="C16" s="35" t="s">
        <v>53</v>
      </c>
      <c r="D16" s="36" t="s">
        <v>158</v>
      </c>
      <c r="E16" s="40">
        <v>1</v>
      </c>
      <c r="F16" s="41">
        <v>2</v>
      </c>
      <c r="G16" s="41">
        <v>3</v>
      </c>
      <c r="H16" s="41">
        <v>4</v>
      </c>
      <c r="I16" s="41">
        <v>5</v>
      </c>
      <c r="J16" s="41">
        <v>6</v>
      </c>
      <c r="K16" s="41">
        <v>7</v>
      </c>
      <c r="L16" s="41">
        <v>8</v>
      </c>
      <c r="M16" s="41">
        <v>9</v>
      </c>
      <c r="N16" s="41">
        <v>10</v>
      </c>
      <c r="O16" s="41">
        <v>11</v>
      </c>
      <c r="P16" s="41">
        <v>12</v>
      </c>
      <c r="Q16" s="41">
        <v>13</v>
      </c>
      <c r="R16" s="41">
        <v>14</v>
      </c>
      <c r="S16" s="41">
        <v>15</v>
      </c>
      <c r="T16" s="41">
        <v>16</v>
      </c>
      <c r="U16" s="41">
        <v>17</v>
      </c>
      <c r="V16" s="41">
        <v>18</v>
      </c>
      <c r="W16" s="41">
        <v>19</v>
      </c>
      <c r="X16" s="41">
        <v>20</v>
      </c>
      <c r="Y16" s="41">
        <v>21</v>
      </c>
      <c r="Z16" s="41">
        <v>22</v>
      </c>
      <c r="AA16" s="41">
        <v>23</v>
      </c>
      <c r="AB16" s="41">
        <v>24</v>
      </c>
      <c r="AC16" s="41">
        <v>25</v>
      </c>
      <c r="AD16" s="41">
        <v>26</v>
      </c>
      <c r="AE16" s="41">
        <v>27</v>
      </c>
      <c r="AF16" s="41">
        <v>28</v>
      </c>
      <c r="AG16" s="41">
        <v>29</v>
      </c>
      <c r="AH16" s="41">
        <v>30</v>
      </c>
      <c r="AI16" s="42">
        <v>31</v>
      </c>
    </row>
    <row r="17" spans="2:36" ht="15.4" customHeight="1">
      <c r="B17" s="37">
        <v>1</v>
      </c>
      <c r="C17" s="43">
        <f t="shared" ref="C17:C28" si="0">SUM($E17:$AI17)</f>
        <v>0</v>
      </c>
      <c r="D17" s="46"/>
      <c r="E17" s="80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2"/>
      <c r="AJ17" s="78"/>
    </row>
    <row r="18" spans="2:36" ht="15.4" customHeight="1">
      <c r="B18" s="38">
        <f t="shared" ref="B18:B28" si="1">IF(B17 = 12,1,B17+1)</f>
        <v>2</v>
      </c>
      <c r="C18" s="44">
        <f t="shared" si="0"/>
        <v>0</v>
      </c>
      <c r="D18" s="47"/>
      <c r="E18" s="83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5"/>
      <c r="AJ18" s="78"/>
    </row>
    <row r="19" spans="2:36" ht="15.4" customHeight="1">
      <c r="B19" s="38">
        <f t="shared" si="1"/>
        <v>3</v>
      </c>
      <c r="C19" s="44">
        <f t="shared" si="0"/>
        <v>0</v>
      </c>
      <c r="D19" s="47"/>
      <c r="E19" s="83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5"/>
      <c r="AJ19" s="78"/>
    </row>
    <row r="20" spans="2:36" ht="15.4" customHeight="1">
      <c r="B20" s="38">
        <f t="shared" si="1"/>
        <v>4</v>
      </c>
      <c r="C20" s="44">
        <f t="shared" si="0"/>
        <v>0</v>
      </c>
      <c r="D20" s="47"/>
      <c r="E20" s="83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5"/>
      <c r="AJ20" s="78"/>
    </row>
    <row r="21" spans="2:36" ht="15.4" customHeight="1">
      <c r="B21" s="38">
        <f t="shared" si="1"/>
        <v>5</v>
      </c>
      <c r="C21" s="44">
        <f t="shared" si="0"/>
        <v>0</v>
      </c>
      <c r="D21" s="47"/>
      <c r="E21" s="83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5"/>
      <c r="AJ21" s="78"/>
    </row>
    <row r="22" spans="2:36" ht="15.4" customHeight="1">
      <c r="B22" s="38">
        <f t="shared" si="1"/>
        <v>6</v>
      </c>
      <c r="C22" s="44">
        <f t="shared" si="0"/>
        <v>0</v>
      </c>
      <c r="D22" s="47"/>
      <c r="E22" s="83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5"/>
      <c r="AJ22" s="78"/>
    </row>
    <row r="23" spans="2:36" ht="15.4" customHeight="1">
      <c r="B23" s="38">
        <f t="shared" si="1"/>
        <v>7</v>
      </c>
      <c r="C23" s="44">
        <f t="shared" si="0"/>
        <v>0</v>
      </c>
      <c r="D23" s="47"/>
      <c r="E23" s="83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5"/>
      <c r="AJ23" s="78"/>
    </row>
    <row r="24" spans="2:36" ht="15.4" customHeight="1">
      <c r="B24" s="38">
        <f t="shared" si="1"/>
        <v>8</v>
      </c>
      <c r="C24" s="44">
        <f t="shared" si="0"/>
        <v>0</v>
      </c>
      <c r="D24" s="47"/>
      <c r="E24" s="83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5"/>
      <c r="AJ24" s="78"/>
    </row>
    <row r="25" spans="2:36" ht="15.4" customHeight="1">
      <c r="B25" s="38">
        <f t="shared" si="1"/>
        <v>9</v>
      </c>
      <c r="C25" s="44">
        <f t="shared" si="0"/>
        <v>0</v>
      </c>
      <c r="D25" s="47"/>
      <c r="E25" s="83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5"/>
      <c r="AJ25" s="78"/>
    </row>
    <row r="26" spans="2:36" ht="15.4" customHeight="1">
      <c r="B26" s="38">
        <f t="shared" si="1"/>
        <v>10</v>
      </c>
      <c r="C26" s="44">
        <f t="shared" si="0"/>
        <v>0</v>
      </c>
      <c r="D26" s="47"/>
      <c r="E26" s="83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5"/>
      <c r="AJ26" s="78"/>
    </row>
    <row r="27" spans="2:36" ht="15.4" customHeight="1">
      <c r="B27" s="38">
        <f t="shared" si="1"/>
        <v>11</v>
      </c>
      <c r="C27" s="44">
        <f t="shared" si="0"/>
        <v>0</v>
      </c>
      <c r="D27" s="47"/>
      <c r="E27" s="83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5"/>
      <c r="AJ27" s="78"/>
    </row>
    <row r="28" spans="2:36" ht="15.4" customHeight="1" thickBot="1">
      <c r="B28" s="39">
        <f t="shared" si="1"/>
        <v>12</v>
      </c>
      <c r="C28" s="45">
        <f t="shared" si="0"/>
        <v>0</v>
      </c>
      <c r="D28" s="48"/>
      <c r="E28" s="86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8"/>
      <c r="AJ28" s="78"/>
    </row>
    <row r="29" spans="2:36">
      <c r="AJ29" s="78"/>
    </row>
    <row r="47" spans="2:40" s="17" customFormat="1" ht="16.5">
      <c r="B47" s="33" t="s">
        <v>52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N47" s="73"/>
    </row>
    <row r="48" spans="2:40" s="17" customFormat="1" ht="14.45" customHeight="1">
      <c r="AI48" s="34" t="str">
        <f>IF($AI$11="","",$AI$11)</f>
        <v/>
      </c>
      <c r="AN48" s="73"/>
    </row>
    <row r="49" spans="2:40" s="17" customFormat="1" ht="10.15" customHeight="1" thickBot="1">
      <c r="E49" s="99"/>
      <c r="F49" s="99"/>
      <c r="G49" s="100"/>
      <c r="H49" s="100"/>
      <c r="AI49" s="73"/>
      <c r="AN49" s="73"/>
    </row>
    <row r="50" spans="2:40" s="17" customFormat="1" ht="15.4" customHeight="1">
      <c r="B50" s="26"/>
      <c r="C50" s="26"/>
      <c r="D50" s="26"/>
      <c r="E50" s="101" t="s">
        <v>35</v>
      </c>
      <c r="F50" s="102"/>
      <c r="G50" s="103"/>
      <c r="H50" s="97" t="s">
        <v>2</v>
      </c>
      <c r="I50" s="97"/>
      <c r="J50" s="97"/>
      <c r="K50" s="97"/>
      <c r="L50" s="97" t="s">
        <v>4</v>
      </c>
      <c r="M50" s="97"/>
      <c r="N50" s="97"/>
      <c r="O50" s="97" t="s">
        <v>30</v>
      </c>
      <c r="P50" s="97"/>
      <c r="Q50" s="97"/>
      <c r="R50" s="97" t="s">
        <v>54</v>
      </c>
      <c r="S50" s="97"/>
      <c r="T50" s="97"/>
      <c r="U50" s="97" t="s">
        <v>50</v>
      </c>
      <c r="V50" s="97"/>
      <c r="W50" s="97" t="s">
        <v>55</v>
      </c>
      <c r="X50" s="97"/>
      <c r="Y50" s="97"/>
      <c r="Z50" s="97" t="s">
        <v>56</v>
      </c>
      <c r="AA50" s="97"/>
      <c r="AB50" s="97" t="s">
        <v>8</v>
      </c>
      <c r="AC50" s="97"/>
      <c r="AD50" s="97" t="s">
        <v>51</v>
      </c>
      <c r="AE50" s="98"/>
      <c r="AF50" s="26"/>
      <c r="AG50" s="26"/>
      <c r="AH50" s="26"/>
      <c r="AI50" s="26"/>
      <c r="AN50" s="73"/>
    </row>
    <row r="51" spans="2:40" s="17" customFormat="1" ht="15.4" customHeight="1" thickBot="1">
      <c r="B51" s="26"/>
      <c r="C51" s="26"/>
      <c r="D51" s="89"/>
      <c r="E51" s="108"/>
      <c r="F51" s="109"/>
      <c r="G51" s="110"/>
      <c r="H51" s="105"/>
      <c r="I51" s="105"/>
      <c r="J51" s="105"/>
      <c r="K51" s="105"/>
      <c r="L51" s="104"/>
      <c r="M51" s="104"/>
      <c r="N51" s="104"/>
      <c r="O51" s="111"/>
      <c r="P51" s="111"/>
      <c r="Q51" s="111"/>
      <c r="R51" s="104"/>
      <c r="S51" s="104"/>
      <c r="T51" s="104"/>
      <c r="U51" s="105"/>
      <c r="V51" s="105"/>
      <c r="W51" s="104"/>
      <c r="X51" s="104"/>
      <c r="Y51" s="104"/>
      <c r="Z51" s="105"/>
      <c r="AA51" s="105"/>
      <c r="AB51" s="106"/>
      <c r="AC51" s="106"/>
      <c r="AD51" s="106"/>
      <c r="AE51" s="107"/>
      <c r="AF51" s="90"/>
      <c r="AG51" s="78"/>
      <c r="AH51" s="90"/>
      <c r="AI51" s="90"/>
      <c r="AN51" s="73"/>
    </row>
    <row r="52" spans="2:40" s="17" customFormat="1" ht="4.9000000000000004" customHeight="1" thickBot="1"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N52" s="73"/>
    </row>
    <row r="53" spans="2:40" s="17" customFormat="1" ht="15.4" customHeight="1" thickBot="1">
      <c r="B53" s="91">
        <v>1</v>
      </c>
      <c r="C53" s="35" t="s">
        <v>53</v>
      </c>
      <c r="D53" s="36" t="s">
        <v>158</v>
      </c>
      <c r="E53" s="40">
        <v>1</v>
      </c>
      <c r="F53" s="41">
        <v>2</v>
      </c>
      <c r="G53" s="41">
        <v>3</v>
      </c>
      <c r="H53" s="41">
        <v>4</v>
      </c>
      <c r="I53" s="41">
        <v>5</v>
      </c>
      <c r="J53" s="41">
        <v>6</v>
      </c>
      <c r="K53" s="41">
        <v>7</v>
      </c>
      <c r="L53" s="41">
        <v>8</v>
      </c>
      <c r="M53" s="41">
        <v>9</v>
      </c>
      <c r="N53" s="41">
        <v>10</v>
      </c>
      <c r="O53" s="41">
        <v>11</v>
      </c>
      <c r="P53" s="41">
        <v>12</v>
      </c>
      <c r="Q53" s="41">
        <v>13</v>
      </c>
      <c r="R53" s="41">
        <v>14</v>
      </c>
      <c r="S53" s="41">
        <v>15</v>
      </c>
      <c r="T53" s="41">
        <v>16</v>
      </c>
      <c r="U53" s="41">
        <v>17</v>
      </c>
      <c r="V53" s="41">
        <v>18</v>
      </c>
      <c r="W53" s="41">
        <v>19</v>
      </c>
      <c r="X53" s="41">
        <v>20</v>
      </c>
      <c r="Y53" s="41">
        <v>21</v>
      </c>
      <c r="Z53" s="41">
        <v>22</v>
      </c>
      <c r="AA53" s="41">
        <v>23</v>
      </c>
      <c r="AB53" s="41">
        <v>24</v>
      </c>
      <c r="AC53" s="41">
        <v>25</v>
      </c>
      <c r="AD53" s="41">
        <v>26</v>
      </c>
      <c r="AE53" s="41">
        <v>27</v>
      </c>
      <c r="AF53" s="41">
        <v>28</v>
      </c>
      <c r="AG53" s="41">
        <v>29</v>
      </c>
      <c r="AH53" s="41">
        <v>30</v>
      </c>
      <c r="AI53" s="42">
        <v>31</v>
      </c>
      <c r="AN53" s="73"/>
    </row>
    <row r="54" spans="2:40" s="17" customFormat="1" ht="15.4" customHeight="1">
      <c r="B54" s="37">
        <f>$B$17</f>
        <v>1</v>
      </c>
      <c r="C54" s="43">
        <f t="shared" ref="C54:C65" si="2">SUM($E54:$AI54)</f>
        <v>0</v>
      </c>
      <c r="D54" s="46"/>
      <c r="E54" s="80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2"/>
      <c r="AJ54" s="78"/>
      <c r="AN54" s="73"/>
    </row>
    <row r="55" spans="2:40" s="17" customFormat="1" ht="15.4" customHeight="1">
      <c r="B55" s="38">
        <f>IF(B54 = 12,1,B54+1)</f>
        <v>2</v>
      </c>
      <c r="C55" s="44">
        <f t="shared" si="2"/>
        <v>0</v>
      </c>
      <c r="D55" s="47"/>
      <c r="E55" s="83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5"/>
      <c r="AJ55" s="78"/>
      <c r="AN55" s="73"/>
    </row>
    <row r="56" spans="2:40" s="17" customFormat="1" ht="15.4" customHeight="1">
      <c r="B56" s="38">
        <f>IF(B55 = 12,1,B55+1)</f>
        <v>3</v>
      </c>
      <c r="C56" s="44">
        <f t="shared" si="2"/>
        <v>0</v>
      </c>
      <c r="D56" s="47"/>
      <c r="E56" s="83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5"/>
      <c r="AJ56" s="78"/>
      <c r="AN56" s="73"/>
    </row>
    <row r="57" spans="2:40" s="17" customFormat="1" ht="15.4" customHeight="1">
      <c r="B57" s="38">
        <f>IF(B56 = 12,1,B56+1)</f>
        <v>4</v>
      </c>
      <c r="C57" s="44">
        <f t="shared" si="2"/>
        <v>0</v>
      </c>
      <c r="D57" s="47"/>
      <c r="E57" s="83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5"/>
      <c r="AJ57" s="78"/>
      <c r="AN57" s="73"/>
    </row>
    <row r="58" spans="2:40" s="17" customFormat="1" ht="15.4" customHeight="1">
      <c r="B58" s="38">
        <f t="shared" ref="B58:B65" si="3">IF(B57 = 12,1,B57+1)</f>
        <v>5</v>
      </c>
      <c r="C58" s="44">
        <f t="shared" si="2"/>
        <v>0</v>
      </c>
      <c r="D58" s="47"/>
      <c r="E58" s="83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5"/>
      <c r="AJ58" s="78"/>
      <c r="AN58" s="73"/>
    </row>
    <row r="59" spans="2:40" s="17" customFormat="1" ht="15.4" customHeight="1">
      <c r="B59" s="38">
        <f t="shared" si="3"/>
        <v>6</v>
      </c>
      <c r="C59" s="44">
        <f t="shared" si="2"/>
        <v>0</v>
      </c>
      <c r="D59" s="47"/>
      <c r="E59" s="83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5"/>
      <c r="AJ59" s="78"/>
      <c r="AN59" s="73"/>
    </row>
    <row r="60" spans="2:40" s="17" customFormat="1" ht="15.4" customHeight="1">
      <c r="B60" s="38">
        <f t="shared" si="3"/>
        <v>7</v>
      </c>
      <c r="C60" s="44">
        <f t="shared" si="2"/>
        <v>0</v>
      </c>
      <c r="D60" s="47"/>
      <c r="E60" s="83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5"/>
      <c r="AJ60" s="78"/>
      <c r="AN60" s="73"/>
    </row>
    <row r="61" spans="2:40" s="17" customFormat="1" ht="15.4" customHeight="1">
      <c r="B61" s="38">
        <f t="shared" si="3"/>
        <v>8</v>
      </c>
      <c r="C61" s="44">
        <f t="shared" si="2"/>
        <v>0</v>
      </c>
      <c r="D61" s="47"/>
      <c r="E61" s="83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5"/>
      <c r="AJ61" s="78"/>
      <c r="AN61" s="73"/>
    </row>
    <row r="62" spans="2:40" s="17" customFormat="1" ht="15.4" customHeight="1">
      <c r="B62" s="38">
        <f t="shared" si="3"/>
        <v>9</v>
      </c>
      <c r="C62" s="44">
        <f t="shared" si="2"/>
        <v>0</v>
      </c>
      <c r="D62" s="47"/>
      <c r="E62" s="83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5"/>
      <c r="AJ62" s="78"/>
      <c r="AN62" s="73"/>
    </row>
    <row r="63" spans="2:40" s="17" customFormat="1" ht="15.4" customHeight="1">
      <c r="B63" s="38">
        <f t="shared" si="3"/>
        <v>10</v>
      </c>
      <c r="C63" s="44">
        <f t="shared" si="2"/>
        <v>0</v>
      </c>
      <c r="D63" s="47"/>
      <c r="E63" s="83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5"/>
      <c r="AJ63" s="78"/>
      <c r="AN63" s="73"/>
    </row>
    <row r="64" spans="2:40" s="17" customFormat="1" ht="15.4" customHeight="1">
      <c r="B64" s="38">
        <f t="shared" si="3"/>
        <v>11</v>
      </c>
      <c r="C64" s="44">
        <f t="shared" si="2"/>
        <v>0</v>
      </c>
      <c r="D64" s="47"/>
      <c r="E64" s="83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5"/>
      <c r="AJ64" s="78"/>
      <c r="AN64" s="73"/>
    </row>
    <row r="65" spans="2:40" s="17" customFormat="1" ht="15.4" customHeight="1" thickBot="1">
      <c r="B65" s="39">
        <f t="shared" si="3"/>
        <v>12</v>
      </c>
      <c r="C65" s="45">
        <f t="shared" si="2"/>
        <v>0</v>
      </c>
      <c r="D65" s="48"/>
      <c r="E65" s="86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8"/>
      <c r="AJ65" s="78"/>
      <c r="AN65" s="73"/>
    </row>
    <row r="66" spans="2:40" s="17" customFormat="1">
      <c r="AJ66" s="78"/>
      <c r="AN66" s="73"/>
    </row>
    <row r="84" spans="2:40" s="17" customFormat="1" ht="16.5">
      <c r="B84" s="33" t="s">
        <v>52</v>
      </c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N84" s="73"/>
    </row>
    <row r="85" spans="2:40" s="17" customFormat="1" ht="14.45" customHeight="1">
      <c r="AI85" s="34" t="str">
        <f>IF($AI$11="","",$AI$11)</f>
        <v/>
      </c>
      <c r="AN85" s="73"/>
    </row>
    <row r="86" spans="2:40" s="17" customFormat="1" ht="10.15" customHeight="1" thickBot="1">
      <c r="E86" s="99"/>
      <c r="F86" s="99"/>
      <c r="G86" s="100"/>
      <c r="H86" s="100"/>
      <c r="AI86" s="73"/>
      <c r="AN86" s="73"/>
    </row>
    <row r="87" spans="2:40" s="17" customFormat="1" ht="15.4" customHeight="1">
      <c r="B87" s="26"/>
      <c r="C87" s="26"/>
      <c r="D87" s="26"/>
      <c r="E87" s="101" t="s">
        <v>35</v>
      </c>
      <c r="F87" s="102"/>
      <c r="G87" s="103"/>
      <c r="H87" s="97" t="s">
        <v>2</v>
      </c>
      <c r="I87" s="97"/>
      <c r="J87" s="97"/>
      <c r="K87" s="97"/>
      <c r="L87" s="97" t="s">
        <v>4</v>
      </c>
      <c r="M87" s="97"/>
      <c r="N87" s="97"/>
      <c r="O87" s="97" t="s">
        <v>30</v>
      </c>
      <c r="P87" s="97"/>
      <c r="Q87" s="97"/>
      <c r="R87" s="97" t="s">
        <v>54</v>
      </c>
      <c r="S87" s="97"/>
      <c r="T87" s="97"/>
      <c r="U87" s="97" t="s">
        <v>50</v>
      </c>
      <c r="V87" s="97"/>
      <c r="W87" s="97" t="s">
        <v>55</v>
      </c>
      <c r="X87" s="97"/>
      <c r="Y87" s="97"/>
      <c r="Z87" s="97" t="s">
        <v>56</v>
      </c>
      <c r="AA87" s="97"/>
      <c r="AB87" s="97" t="s">
        <v>8</v>
      </c>
      <c r="AC87" s="97"/>
      <c r="AD87" s="97" t="s">
        <v>51</v>
      </c>
      <c r="AE87" s="98"/>
      <c r="AF87" s="26"/>
      <c r="AG87" s="26"/>
      <c r="AH87" s="26"/>
      <c r="AI87" s="26"/>
      <c r="AN87" s="73"/>
    </row>
    <row r="88" spans="2:40" s="17" customFormat="1" ht="15.4" customHeight="1" thickBot="1">
      <c r="B88" s="26"/>
      <c r="C88" s="26"/>
      <c r="D88" s="89"/>
      <c r="E88" s="108"/>
      <c r="F88" s="109"/>
      <c r="G88" s="110"/>
      <c r="H88" s="105"/>
      <c r="I88" s="105"/>
      <c r="J88" s="105"/>
      <c r="K88" s="105"/>
      <c r="L88" s="104"/>
      <c r="M88" s="104"/>
      <c r="N88" s="104"/>
      <c r="O88" s="111"/>
      <c r="P88" s="111"/>
      <c r="Q88" s="111"/>
      <c r="R88" s="104"/>
      <c r="S88" s="104"/>
      <c r="T88" s="104"/>
      <c r="U88" s="105"/>
      <c r="V88" s="105"/>
      <c r="W88" s="104"/>
      <c r="X88" s="104"/>
      <c r="Y88" s="104"/>
      <c r="Z88" s="105"/>
      <c r="AA88" s="105"/>
      <c r="AB88" s="106"/>
      <c r="AC88" s="106"/>
      <c r="AD88" s="106"/>
      <c r="AE88" s="107"/>
      <c r="AF88" s="90"/>
      <c r="AG88" s="78"/>
      <c r="AH88" s="90"/>
      <c r="AI88" s="90"/>
      <c r="AN88" s="73"/>
    </row>
    <row r="89" spans="2:40" s="17" customFormat="1" ht="4.9000000000000004" customHeight="1" thickBot="1"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N89" s="73"/>
    </row>
    <row r="90" spans="2:40" s="17" customFormat="1" ht="15.4" customHeight="1" thickBot="1">
      <c r="B90" s="91">
        <v>1</v>
      </c>
      <c r="C90" s="35" t="s">
        <v>53</v>
      </c>
      <c r="D90" s="36" t="s">
        <v>158</v>
      </c>
      <c r="E90" s="40">
        <v>1</v>
      </c>
      <c r="F90" s="41">
        <v>2</v>
      </c>
      <c r="G90" s="41">
        <v>3</v>
      </c>
      <c r="H90" s="41">
        <v>4</v>
      </c>
      <c r="I90" s="41">
        <v>5</v>
      </c>
      <c r="J90" s="41">
        <v>6</v>
      </c>
      <c r="K90" s="41">
        <v>7</v>
      </c>
      <c r="L90" s="41">
        <v>8</v>
      </c>
      <c r="M90" s="41">
        <v>9</v>
      </c>
      <c r="N90" s="41">
        <v>10</v>
      </c>
      <c r="O90" s="41">
        <v>11</v>
      </c>
      <c r="P90" s="41">
        <v>12</v>
      </c>
      <c r="Q90" s="41">
        <v>13</v>
      </c>
      <c r="R90" s="41">
        <v>14</v>
      </c>
      <c r="S90" s="41">
        <v>15</v>
      </c>
      <c r="T90" s="41">
        <v>16</v>
      </c>
      <c r="U90" s="41">
        <v>17</v>
      </c>
      <c r="V90" s="41">
        <v>18</v>
      </c>
      <c r="W90" s="41">
        <v>19</v>
      </c>
      <c r="X90" s="41">
        <v>20</v>
      </c>
      <c r="Y90" s="41">
        <v>21</v>
      </c>
      <c r="Z90" s="41">
        <v>22</v>
      </c>
      <c r="AA90" s="41">
        <v>23</v>
      </c>
      <c r="AB90" s="41">
        <v>24</v>
      </c>
      <c r="AC90" s="41">
        <v>25</v>
      </c>
      <c r="AD90" s="41">
        <v>26</v>
      </c>
      <c r="AE90" s="41">
        <v>27</v>
      </c>
      <c r="AF90" s="41">
        <v>28</v>
      </c>
      <c r="AG90" s="41">
        <v>29</v>
      </c>
      <c r="AH90" s="41">
        <v>30</v>
      </c>
      <c r="AI90" s="42">
        <v>31</v>
      </c>
      <c r="AN90" s="73"/>
    </row>
    <row r="91" spans="2:40" s="17" customFormat="1" ht="15.4" customHeight="1">
      <c r="B91" s="37">
        <f>$B$17</f>
        <v>1</v>
      </c>
      <c r="C91" s="43">
        <f t="shared" ref="C91:C102" si="4">SUM($E91:$AI91)</f>
        <v>0</v>
      </c>
      <c r="D91" s="46"/>
      <c r="E91" s="80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81"/>
      <c r="AG91" s="81"/>
      <c r="AH91" s="81"/>
      <c r="AI91" s="82"/>
      <c r="AJ91" s="78"/>
      <c r="AN91" s="73"/>
    </row>
    <row r="92" spans="2:40" s="17" customFormat="1" ht="15.4" customHeight="1">
      <c r="B92" s="38">
        <f>IF(B91 = 12,1,B91+1)</f>
        <v>2</v>
      </c>
      <c r="C92" s="44">
        <f t="shared" si="4"/>
        <v>0</v>
      </c>
      <c r="D92" s="47"/>
      <c r="E92" s="83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5"/>
      <c r="AJ92" s="78"/>
      <c r="AN92" s="73"/>
    </row>
    <row r="93" spans="2:40" s="17" customFormat="1" ht="15.4" customHeight="1">
      <c r="B93" s="38">
        <f>IF(B92 = 12,1,B92+1)</f>
        <v>3</v>
      </c>
      <c r="C93" s="44">
        <f t="shared" si="4"/>
        <v>0</v>
      </c>
      <c r="D93" s="47"/>
      <c r="E93" s="83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5"/>
      <c r="AJ93" s="78"/>
      <c r="AN93" s="73"/>
    </row>
    <row r="94" spans="2:40" s="17" customFormat="1" ht="15.4" customHeight="1">
      <c r="B94" s="38">
        <f>IF(B93 = 12,1,B93+1)</f>
        <v>4</v>
      </c>
      <c r="C94" s="44">
        <f t="shared" si="4"/>
        <v>0</v>
      </c>
      <c r="D94" s="47"/>
      <c r="E94" s="83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5"/>
      <c r="AJ94" s="78"/>
      <c r="AN94" s="73"/>
    </row>
    <row r="95" spans="2:40" s="17" customFormat="1" ht="15.4" customHeight="1">
      <c r="B95" s="38">
        <f t="shared" ref="B95:B102" si="5">IF(B94 = 12,1,B94+1)</f>
        <v>5</v>
      </c>
      <c r="C95" s="44">
        <f t="shared" si="4"/>
        <v>0</v>
      </c>
      <c r="D95" s="47"/>
      <c r="E95" s="83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5"/>
      <c r="AJ95" s="78"/>
      <c r="AN95" s="73"/>
    </row>
    <row r="96" spans="2:40" s="17" customFormat="1" ht="15.4" customHeight="1">
      <c r="B96" s="38">
        <f t="shared" si="5"/>
        <v>6</v>
      </c>
      <c r="C96" s="44">
        <f t="shared" si="4"/>
        <v>0</v>
      </c>
      <c r="D96" s="47"/>
      <c r="E96" s="83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5"/>
      <c r="AJ96" s="78"/>
      <c r="AN96" s="73"/>
    </row>
    <row r="97" spans="2:40" s="17" customFormat="1" ht="15.4" customHeight="1">
      <c r="B97" s="38">
        <f t="shared" si="5"/>
        <v>7</v>
      </c>
      <c r="C97" s="44">
        <f t="shared" si="4"/>
        <v>0</v>
      </c>
      <c r="D97" s="47"/>
      <c r="E97" s="83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5"/>
      <c r="AJ97" s="78"/>
      <c r="AN97" s="73"/>
    </row>
    <row r="98" spans="2:40" s="17" customFormat="1" ht="15.4" customHeight="1">
      <c r="B98" s="38">
        <f t="shared" si="5"/>
        <v>8</v>
      </c>
      <c r="C98" s="44">
        <f t="shared" si="4"/>
        <v>0</v>
      </c>
      <c r="D98" s="47"/>
      <c r="E98" s="83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5"/>
      <c r="AJ98" s="78"/>
      <c r="AN98" s="73"/>
    </row>
    <row r="99" spans="2:40" s="17" customFormat="1" ht="15.4" customHeight="1">
      <c r="B99" s="38">
        <f t="shared" si="5"/>
        <v>9</v>
      </c>
      <c r="C99" s="44">
        <f t="shared" si="4"/>
        <v>0</v>
      </c>
      <c r="D99" s="47"/>
      <c r="E99" s="83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5"/>
      <c r="AJ99" s="78"/>
      <c r="AN99" s="73"/>
    </row>
    <row r="100" spans="2:40" s="17" customFormat="1" ht="15.4" customHeight="1">
      <c r="B100" s="38">
        <f t="shared" si="5"/>
        <v>10</v>
      </c>
      <c r="C100" s="44">
        <f t="shared" si="4"/>
        <v>0</v>
      </c>
      <c r="D100" s="47"/>
      <c r="E100" s="83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5"/>
      <c r="AJ100" s="78"/>
      <c r="AN100" s="73"/>
    </row>
    <row r="101" spans="2:40" s="17" customFormat="1" ht="15.4" customHeight="1">
      <c r="B101" s="38">
        <f t="shared" si="5"/>
        <v>11</v>
      </c>
      <c r="C101" s="44">
        <f t="shared" si="4"/>
        <v>0</v>
      </c>
      <c r="D101" s="47"/>
      <c r="E101" s="83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5"/>
      <c r="AJ101" s="78"/>
      <c r="AN101" s="73"/>
    </row>
    <row r="102" spans="2:40" s="17" customFormat="1" ht="15.4" customHeight="1" thickBot="1">
      <c r="B102" s="39">
        <f t="shared" si="5"/>
        <v>12</v>
      </c>
      <c r="C102" s="45">
        <f t="shared" si="4"/>
        <v>0</v>
      </c>
      <c r="D102" s="48"/>
      <c r="E102" s="86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  <c r="AA102" s="87"/>
      <c r="AB102" s="87"/>
      <c r="AC102" s="87"/>
      <c r="AD102" s="87"/>
      <c r="AE102" s="87"/>
      <c r="AF102" s="87"/>
      <c r="AG102" s="87"/>
      <c r="AH102" s="87"/>
      <c r="AI102" s="88"/>
      <c r="AJ102" s="78"/>
      <c r="AN102" s="73"/>
    </row>
    <row r="103" spans="2:40" s="17" customFormat="1">
      <c r="AJ103" s="78"/>
      <c r="AN103" s="73"/>
    </row>
    <row r="121" spans="2:40" s="17" customFormat="1" ht="16.5">
      <c r="B121" s="33" t="s">
        <v>52</v>
      </c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N121" s="73"/>
    </row>
    <row r="122" spans="2:40" s="17" customFormat="1" ht="14.45" customHeight="1">
      <c r="AI122" s="34" t="str">
        <f>IF($AI$11="","",$AI$11)</f>
        <v/>
      </c>
      <c r="AN122" s="73"/>
    </row>
    <row r="123" spans="2:40" s="17" customFormat="1" ht="10.15" customHeight="1" thickBot="1">
      <c r="E123" s="99"/>
      <c r="F123" s="99"/>
      <c r="G123" s="100"/>
      <c r="H123" s="100"/>
      <c r="AI123" s="73"/>
      <c r="AN123" s="73"/>
    </row>
    <row r="124" spans="2:40" s="17" customFormat="1" ht="15.4" customHeight="1">
      <c r="B124" s="26"/>
      <c r="C124" s="26"/>
      <c r="D124" s="26"/>
      <c r="E124" s="101" t="s">
        <v>35</v>
      </c>
      <c r="F124" s="102"/>
      <c r="G124" s="103"/>
      <c r="H124" s="97" t="s">
        <v>2</v>
      </c>
      <c r="I124" s="97"/>
      <c r="J124" s="97"/>
      <c r="K124" s="97"/>
      <c r="L124" s="97" t="s">
        <v>4</v>
      </c>
      <c r="M124" s="97"/>
      <c r="N124" s="97"/>
      <c r="O124" s="97" t="s">
        <v>30</v>
      </c>
      <c r="P124" s="97"/>
      <c r="Q124" s="97"/>
      <c r="R124" s="97" t="s">
        <v>54</v>
      </c>
      <c r="S124" s="97"/>
      <c r="T124" s="97"/>
      <c r="U124" s="97" t="s">
        <v>50</v>
      </c>
      <c r="V124" s="97"/>
      <c r="W124" s="97" t="s">
        <v>55</v>
      </c>
      <c r="X124" s="97"/>
      <c r="Y124" s="97"/>
      <c r="Z124" s="97" t="s">
        <v>56</v>
      </c>
      <c r="AA124" s="97"/>
      <c r="AB124" s="97" t="s">
        <v>8</v>
      </c>
      <c r="AC124" s="97"/>
      <c r="AD124" s="97" t="s">
        <v>51</v>
      </c>
      <c r="AE124" s="98"/>
      <c r="AF124" s="26"/>
      <c r="AG124" s="26"/>
      <c r="AH124" s="26"/>
      <c r="AI124" s="26"/>
      <c r="AN124" s="73"/>
    </row>
    <row r="125" spans="2:40" s="17" customFormat="1" ht="15.4" customHeight="1" thickBot="1">
      <c r="B125" s="26"/>
      <c r="C125" s="26"/>
      <c r="D125" s="89"/>
      <c r="E125" s="108"/>
      <c r="F125" s="109"/>
      <c r="G125" s="110"/>
      <c r="H125" s="105"/>
      <c r="I125" s="105"/>
      <c r="J125" s="105"/>
      <c r="K125" s="105"/>
      <c r="L125" s="104"/>
      <c r="M125" s="104"/>
      <c r="N125" s="104"/>
      <c r="O125" s="111"/>
      <c r="P125" s="111"/>
      <c r="Q125" s="111"/>
      <c r="R125" s="104"/>
      <c r="S125" s="104"/>
      <c r="T125" s="104"/>
      <c r="U125" s="105"/>
      <c r="V125" s="105"/>
      <c r="W125" s="104"/>
      <c r="X125" s="104"/>
      <c r="Y125" s="104"/>
      <c r="Z125" s="105"/>
      <c r="AA125" s="105"/>
      <c r="AB125" s="106"/>
      <c r="AC125" s="106"/>
      <c r="AD125" s="106"/>
      <c r="AE125" s="107"/>
      <c r="AF125" s="90"/>
      <c r="AG125" s="78"/>
      <c r="AH125" s="90"/>
      <c r="AI125" s="90"/>
      <c r="AN125" s="73"/>
    </row>
    <row r="126" spans="2:40" s="17" customFormat="1" ht="4.9000000000000004" customHeight="1" thickBot="1"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N126" s="73"/>
    </row>
    <row r="127" spans="2:40" s="17" customFormat="1" ht="15.4" customHeight="1" thickBot="1">
      <c r="B127" s="91">
        <v>1</v>
      </c>
      <c r="C127" s="35" t="s">
        <v>53</v>
      </c>
      <c r="D127" s="36" t="s">
        <v>158</v>
      </c>
      <c r="E127" s="40">
        <v>1</v>
      </c>
      <c r="F127" s="41">
        <v>2</v>
      </c>
      <c r="G127" s="41">
        <v>3</v>
      </c>
      <c r="H127" s="41">
        <v>4</v>
      </c>
      <c r="I127" s="41">
        <v>5</v>
      </c>
      <c r="J127" s="41">
        <v>6</v>
      </c>
      <c r="K127" s="41">
        <v>7</v>
      </c>
      <c r="L127" s="41">
        <v>8</v>
      </c>
      <c r="M127" s="41">
        <v>9</v>
      </c>
      <c r="N127" s="41">
        <v>10</v>
      </c>
      <c r="O127" s="41">
        <v>11</v>
      </c>
      <c r="P127" s="41">
        <v>12</v>
      </c>
      <c r="Q127" s="41">
        <v>13</v>
      </c>
      <c r="R127" s="41">
        <v>14</v>
      </c>
      <c r="S127" s="41">
        <v>15</v>
      </c>
      <c r="T127" s="41">
        <v>16</v>
      </c>
      <c r="U127" s="41">
        <v>17</v>
      </c>
      <c r="V127" s="41">
        <v>18</v>
      </c>
      <c r="W127" s="41">
        <v>19</v>
      </c>
      <c r="X127" s="41">
        <v>20</v>
      </c>
      <c r="Y127" s="41">
        <v>21</v>
      </c>
      <c r="Z127" s="41">
        <v>22</v>
      </c>
      <c r="AA127" s="41">
        <v>23</v>
      </c>
      <c r="AB127" s="41">
        <v>24</v>
      </c>
      <c r="AC127" s="41">
        <v>25</v>
      </c>
      <c r="AD127" s="41">
        <v>26</v>
      </c>
      <c r="AE127" s="41">
        <v>27</v>
      </c>
      <c r="AF127" s="41">
        <v>28</v>
      </c>
      <c r="AG127" s="41">
        <v>29</v>
      </c>
      <c r="AH127" s="41">
        <v>30</v>
      </c>
      <c r="AI127" s="42">
        <v>31</v>
      </c>
      <c r="AN127" s="73"/>
    </row>
    <row r="128" spans="2:40" s="17" customFormat="1" ht="15.4" customHeight="1">
      <c r="B128" s="37">
        <f>$B$17</f>
        <v>1</v>
      </c>
      <c r="C128" s="43">
        <f t="shared" ref="C128:C139" si="6">SUM($E128:$AI128)</f>
        <v>0</v>
      </c>
      <c r="D128" s="46"/>
      <c r="E128" s="80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  <c r="AD128" s="81"/>
      <c r="AE128" s="81"/>
      <c r="AF128" s="81"/>
      <c r="AG128" s="81"/>
      <c r="AH128" s="81"/>
      <c r="AI128" s="82"/>
      <c r="AJ128" s="78"/>
      <c r="AN128" s="73"/>
    </row>
    <row r="129" spans="2:40" s="17" customFormat="1" ht="15.4" customHeight="1">
      <c r="B129" s="38">
        <f>IF(B128 = 12,1,B128+1)</f>
        <v>2</v>
      </c>
      <c r="C129" s="44">
        <f t="shared" si="6"/>
        <v>0</v>
      </c>
      <c r="D129" s="47"/>
      <c r="E129" s="83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5"/>
      <c r="AJ129" s="78"/>
      <c r="AN129" s="73"/>
    </row>
    <row r="130" spans="2:40" s="17" customFormat="1" ht="15.4" customHeight="1">
      <c r="B130" s="38">
        <f>IF(B129 = 12,1,B129+1)</f>
        <v>3</v>
      </c>
      <c r="C130" s="44">
        <f t="shared" si="6"/>
        <v>0</v>
      </c>
      <c r="D130" s="47"/>
      <c r="E130" s="83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5"/>
      <c r="AJ130" s="78"/>
      <c r="AN130" s="73"/>
    </row>
    <row r="131" spans="2:40" s="17" customFormat="1" ht="15.4" customHeight="1">
      <c r="B131" s="38">
        <f>IF(B130 = 12,1,B130+1)</f>
        <v>4</v>
      </c>
      <c r="C131" s="44">
        <f t="shared" si="6"/>
        <v>0</v>
      </c>
      <c r="D131" s="47"/>
      <c r="E131" s="83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5"/>
      <c r="AJ131" s="78"/>
      <c r="AN131" s="73"/>
    </row>
    <row r="132" spans="2:40" s="17" customFormat="1" ht="15.4" customHeight="1">
      <c r="B132" s="38">
        <f t="shared" ref="B132:B139" si="7">IF(B131 = 12,1,B131+1)</f>
        <v>5</v>
      </c>
      <c r="C132" s="44">
        <f t="shared" si="6"/>
        <v>0</v>
      </c>
      <c r="D132" s="47"/>
      <c r="E132" s="83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5"/>
      <c r="AJ132" s="78"/>
      <c r="AN132" s="73"/>
    </row>
    <row r="133" spans="2:40" s="17" customFormat="1" ht="15.4" customHeight="1">
      <c r="B133" s="38">
        <f t="shared" si="7"/>
        <v>6</v>
      </c>
      <c r="C133" s="44">
        <f t="shared" si="6"/>
        <v>0</v>
      </c>
      <c r="D133" s="47"/>
      <c r="E133" s="83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5"/>
      <c r="AJ133" s="78"/>
      <c r="AN133" s="73"/>
    </row>
    <row r="134" spans="2:40" s="17" customFormat="1" ht="15.4" customHeight="1">
      <c r="B134" s="38">
        <f t="shared" si="7"/>
        <v>7</v>
      </c>
      <c r="C134" s="44">
        <f t="shared" si="6"/>
        <v>0</v>
      </c>
      <c r="D134" s="47"/>
      <c r="E134" s="83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5"/>
      <c r="AJ134" s="78"/>
      <c r="AN134" s="73"/>
    </row>
    <row r="135" spans="2:40" s="17" customFormat="1" ht="15.4" customHeight="1">
      <c r="B135" s="38">
        <f t="shared" si="7"/>
        <v>8</v>
      </c>
      <c r="C135" s="44">
        <f t="shared" si="6"/>
        <v>0</v>
      </c>
      <c r="D135" s="47"/>
      <c r="E135" s="83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5"/>
      <c r="AJ135" s="78"/>
      <c r="AN135" s="73"/>
    </row>
    <row r="136" spans="2:40" s="17" customFormat="1" ht="15.4" customHeight="1">
      <c r="B136" s="38">
        <f t="shared" si="7"/>
        <v>9</v>
      </c>
      <c r="C136" s="44">
        <f t="shared" si="6"/>
        <v>0</v>
      </c>
      <c r="D136" s="47"/>
      <c r="E136" s="83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5"/>
      <c r="AJ136" s="78"/>
      <c r="AN136" s="73"/>
    </row>
    <row r="137" spans="2:40" s="17" customFormat="1" ht="15.4" customHeight="1">
      <c r="B137" s="38">
        <f t="shared" si="7"/>
        <v>10</v>
      </c>
      <c r="C137" s="44">
        <f t="shared" si="6"/>
        <v>0</v>
      </c>
      <c r="D137" s="47"/>
      <c r="E137" s="83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5"/>
      <c r="AJ137" s="78"/>
      <c r="AN137" s="73"/>
    </row>
    <row r="138" spans="2:40" s="17" customFormat="1" ht="15.4" customHeight="1">
      <c r="B138" s="38">
        <f t="shared" si="7"/>
        <v>11</v>
      </c>
      <c r="C138" s="44">
        <f t="shared" si="6"/>
        <v>0</v>
      </c>
      <c r="D138" s="47"/>
      <c r="E138" s="83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5"/>
      <c r="AJ138" s="78"/>
      <c r="AN138" s="73"/>
    </row>
    <row r="139" spans="2:40" s="17" customFormat="1" ht="15.4" customHeight="1" thickBot="1">
      <c r="B139" s="39">
        <f t="shared" si="7"/>
        <v>12</v>
      </c>
      <c r="C139" s="45">
        <f t="shared" si="6"/>
        <v>0</v>
      </c>
      <c r="D139" s="48"/>
      <c r="E139" s="86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  <c r="AA139" s="87"/>
      <c r="AB139" s="87"/>
      <c r="AC139" s="87"/>
      <c r="AD139" s="87"/>
      <c r="AE139" s="87"/>
      <c r="AF139" s="87"/>
      <c r="AG139" s="87"/>
      <c r="AH139" s="87"/>
      <c r="AI139" s="88"/>
      <c r="AJ139" s="78"/>
      <c r="AN139" s="73"/>
    </row>
    <row r="140" spans="2:40" s="17" customFormat="1">
      <c r="AJ140" s="78"/>
      <c r="AN140" s="73"/>
    </row>
    <row r="158" spans="2:40" s="17" customFormat="1" ht="16.5">
      <c r="B158" s="33" t="s">
        <v>52</v>
      </c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N158" s="73"/>
    </row>
    <row r="159" spans="2:40" s="17" customFormat="1" ht="14.45" customHeight="1">
      <c r="AI159" s="34" t="str">
        <f>IF($AI$11="","",$AI$11)</f>
        <v/>
      </c>
      <c r="AN159" s="73"/>
    </row>
    <row r="160" spans="2:40" s="17" customFormat="1" ht="10.15" customHeight="1" thickBot="1">
      <c r="E160" s="99"/>
      <c r="F160" s="99"/>
      <c r="G160" s="100"/>
      <c r="H160" s="100"/>
      <c r="AI160" s="73"/>
      <c r="AN160" s="73"/>
    </row>
    <row r="161" spans="2:40" s="17" customFormat="1" ht="15.4" customHeight="1">
      <c r="B161" s="26"/>
      <c r="C161" s="26"/>
      <c r="D161" s="26"/>
      <c r="E161" s="101" t="s">
        <v>35</v>
      </c>
      <c r="F161" s="102"/>
      <c r="G161" s="103"/>
      <c r="H161" s="97" t="s">
        <v>2</v>
      </c>
      <c r="I161" s="97"/>
      <c r="J161" s="97"/>
      <c r="K161" s="97"/>
      <c r="L161" s="97" t="s">
        <v>4</v>
      </c>
      <c r="M161" s="97"/>
      <c r="N161" s="97"/>
      <c r="O161" s="97" t="s">
        <v>30</v>
      </c>
      <c r="P161" s="97"/>
      <c r="Q161" s="97"/>
      <c r="R161" s="97" t="s">
        <v>54</v>
      </c>
      <c r="S161" s="97"/>
      <c r="T161" s="97"/>
      <c r="U161" s="97" t="s">
        <v>50</v>
      </c>
      <c r="V161" s="97"/>
      <c r="W161" s="97" t="s">
        <v>55</v>
      </c>
      <c r="X161" s="97"/>
      <c r="Y161" s="97"/>
      <c r="Z161" s="97" t="s">
        <v>56</v>
      </c>
      <c r="AA161" s="97"/>
      <c r="AB161" s="97" t="s">
        <v>8</v>
      </c>
      <c r="AC161" s="97"/>
      <c r="AD161" s="97" t="s">
        <v>51</v>
      </c>
      <c r="AE161" s="98"/>
      <c r="AF161" s="26"/>
      <c r="AG161" s="26"/>
      <c r="AH161" s="26"/>
      <c r="AI161" s="26"/>
      <c r="AN161" s="73"/>
    </row>
    <row r="162" spans="2:40" s="17" customFormat="1" ht="15.4" customHeight="1" thickBot="1">
      <c r="B162" s="26"/>
      <c r="C162" s="26"/>
      <c r="D162" s="89"/>
      <c r="E162" s="108"/>
      <c r="F162" s="109"/>
      <c r="G162" s="110"/>
      <c r="H162" s="105"/>
      <c r="I162" s="105"/>
      <c r="J162" s="105"/>
      <c r="K162" s="105"/>
      <c r="L162" s="104"/>
      <c r="M162" s="104"/>
      <c r="N162" s="104"/>
      <c r="O162" s="111"/>
      <c r="P162" s="111"/>
      <c r="Q162" s="111"/>
      <c r="R162" s="104"/>
      <c r="S162" s="104"/>
      <c r="T162" s="104"/>
      <c r="U162" s="105"/>
      <c r="V162" s="105"/>
      <c r="W162" s="104"/>
      <c r="X162" s="104"/>
      <c r="Y162" s="104"/>
      <c r="Z162" s="105"/>
      <c r="AA162" s="105"/>
      <c r="AB162" s="106"/>
      <c r="AC162" s="106"/>
      <c r="AD162" s="106"/>
      <c r="AE162" s="107"/>
      <c r="AF162" s="90"/>
      <c r="AG162" s="78"/>
      <c r="AH162" s="90"/>
      <c r="AI162" s="90"/>
      <c r="AN162" s="73"/>
    </row>
    <row r="163" spans="2:40" s="17" customFormat="1" ht="4.9000000000000004" customHeight="1" thickBot="1"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N163" s="73"/>
    </row>
    <row r="164" spans="2:40" s="17" customFormat="1" ht="15.4" customHeight="1" thickBot="1">
      <c r="B164" s="91">
        <v>1</v>
      </c>
      <c r="C164" s="35" t="s">
        <v>53</v>
      </c>
      <c r="D164" s="36" t="s">
        <v>158</v>
      </c>
      <c r="E164" s="40">
        <v>1</v>
      </c>
      <c r="F164" s="41">
        <v>2</v>
      </c>
      <c r="G164" s="41">
        <v>3</v>
      </c>
      <c r="H164" s="41">
        <v>4</v>
      </c>
      <c r="I164" s="41">
        <v>5</v>
      </c>
      <c r="J164" s="41">
        <v>6</v>
      </c>
      <c r="K164" s="41">
        <v>7</v>
      </c>
      <c r="L164" s="41">
        <v>8</v>
      </c>
      <c r="M164" s="41">
        <v>9</v>
      </c>
      <c r="N164" s="41">
        <v>10</v>
      </c>
      <c r="O164" s="41">
        <v>11</v>
      </c>
      <c r="P164" s="41">
        <v>12</v>
      </c>
      <c r="Q164" s="41">
        <v>13</v>
      </c>
      <c r="R164" s="41">
        <v>14</v>
      </c>
      <c r="S164" s="41">
        <v>15</v>
      </c>
      <c r="T164" s="41">
        <v>16</v>
      </c>
      <c r="U164" s="41">
        <v>17</v>
      </c>
      <c r="V164" s="41">
        <v>18</v>
      </c>
      <c r="W164" s="41">
        <v>19</v>
      </c>
      <c r="X164" s="41">
        <v>20</v>
      </c>
      <c r="Y164" s="41">
        <v>21</v>
      </c>
      <c r="Z164" s="41">
        <v>22</v>
      </c>
      <c r="AA164" s="41">
        <v>23</v>
      </c>
      <c r="AB164" s="41">
        <v>24</v>
      </c>
      <c r="AC164" s="41">
        <v>25</v>
      </c>
      <c r="AD164" s="41">
        <v>26</v>
      </c>
      <c r="AE164" s="41">
        <v>27</v>
      </c>
      <c r="AF164" s="41">
        <v>28</v>
      </c>
      <c r="AG164" s="41">
        <v>29</v>
      </c>
      <c r="AH164" s="41">
        <v>30</v>
      </c>
      <c r="AI164" s="42">
        <v>31</v>
      </c>
      <c r="AN164" s="73"/>
    </row>
    <row r="165" spans="2:40" s="17" customFormat="1" ht="15.4" customHeight="1">
      <c r="B165" s="37">
        <f>$B$17</f>
        <v>1</v>
      </c>
      <c r="C165" s="43">
        <f t="shared" ref="C165:C176" si="8">SUM($E165:$AI165)</f>
        <v>0</v>
      </c>
      <c r="D165" s="46"/>
      <c r="E165" s="80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  <c r="AD165" s="81"/>
      <c r="AE165" s="81"/>
      <c r="AF165" s="81"/>
      <c r="AG165" s="81"/>
      <c r="AH165" s="81"/>
      <c r="AI165" s="82"/>
      <c r="AJ165" s="78"/>
      <c r="AN165" s="73"/>
    </row>
    <row r="166" spans="2:40" s="17" customFormat="1" ht="15.4" customHeight="1">
      <c r="B166" s="38">
        <f>IF(B165 = 12,1,B165+1)</f>
        <v>2</v>
      </c>
      <c r="C166" s="44">
        <f t="shared" si="8"/>
        <v>0</v>
      </c>
      <c r="D166" s="47"/>
      <c r="E166" s="83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5"/>
      <c r="AJ166" s="78"/>
      <c r="AN166" s="73"/>
    </row>
    <row r="167" spans="2:40" s="17" customFormat="1" ht="15.4" customHeight="1">
      <c r="B167" s="38">
        <f>IF(B166 = 12,1,B166+1)</f>
        <v>3</v>
      </c>
      <c r="C167" s="44">
        <f t="shared" si="8"/>
        <v>0</v>
      </c>
      <c r="D167" s="47"/>
      <c r="E167" s="83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5"/>
      <c r="AJ167" s="78"/>
      <c r="AN167" s="73"/>
    </row>
    <row r="168" spans="2:40" s="17" customFormat="1" ht="15.4" customHeight="1">
      <c r="B168" s="38">
        <f>IF(B167 = 12,1,B167+1)</f>
        <v>4</v>
      </c>
      <c r="C168" s="44">
        <f t="shared" si="8"/>
        <v>0</v>
      </c>
      <c r="D168" s="47"/>
      <c r="E168" s="83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5"/>
      <c r="AJ168" s="78"/>
      <c r="AN168" s="73"/>
    </row>
    <row r="169" spans="2:40" s="17" customFormat="1" ht="15.4" customHeight="1">
      <c r="B169" s="38">
        <f t="shared" ref="B169:B176" si="9">IF(B168 = 12,1,B168+1)</f>
        <v>5</v>
      </c>
      <c r="C169" s="44">
        <f t="shared" si="8"/>
        <v>0</v>
      </c>
      <c r="D169" s="47"/>
      <c r="E169" s="83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5"/>
      <c r="AJ169" s="78"/>
      <c r="AN169" s="73"/>
    </row>
    <row r="170" spans="2:40" s="17" customFormat="1" ht="15.4" customHeight="1">
      <c r="B170" s="38">
        <f t="shared" si="9"/>
        <v>6</v>
      </c>
      <c r="C170" s="44">
        <f t="shared" si="8"/>
        <v>0</v>
      </c>
      <c r="D170" s="47"/>
      <c r="E170" s="83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5"/>
      <c r="AJ170" s="78"/>
      <c r="AN170" s="73"/>
    </row>
    <row r="171" spans="2:40" s="17" customFormat="1" ht="15.4" customHeight="1">
      <c r="B171" s="38">
        <f t="shared" si="9"/>
        <v>7</v>
      </c>
      <c r="C171" s="44">
        <f t="shared" si="8"/>
        <v>0</v>
      </c>
      <c r="D171" s="47"/>
      <c r="E171" s="83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5"/>
      <c r="AJ171" s="78"/>
      <c r="AN171" s="73"/>
    </row>
    <row r="172" spans="2:40" s="17" customFormat="1" ht="15.4" customHeight="1">
      <c r="B172" s="38">
        <f t="shared" si="9"/>
        <v>8</v>
      </c>
      <c r="C172" s="44">
        <f t="shared" si="8"/>
        <v>0</v>
      </c>
      <c r="D172" s="47"/>
      <c r="E172" s="83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5"/>
      <c r="AJ172" s="78"/>
      <c r="AN172" s="73"/>
    </row>
    <row r="173" spans="2:40" s="17" customFormat="1" ht="15.4" customHeight="1">
      <c r="B173" s="38">
        <f t="shared" si="9"/>
        <v>9</v>
      </c>
      <c r="C173" s="44">
        <f t="shared" si="8"/>
        <v>0</v>
      </c>
      <c r="D173" s="47"/>
      <c r="E173" s="83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  <c r="AA173" s="84"/>
      <c r="AB173" s="84"/>
      <c r="AC173" s="84"/>
      <c r="AD173" s="84"/>
      <c r="AE173" s="84"/>
      <c r="AF173" s="84"/>
      <c r="AG173" s="84"/>
      <c r="AH173" s="84"/>
      <c r="AI173" s="85"/>
      <c r="AJ173" s="78"/>
      <c r="AN173" s="73"/>
    </row>
    <row r="174" spans="2:40" s="17" customFormat="1" ht="15.4" customHeight="1">
      <c r="B174" s="38">
        <f t="shared" si="9"/>
        <v>10</v>
      </c>
      <c r="C174" s="44">
        <f t="shared" si="8"/>
        <v>0</v>
      </c>
      <c r="D174" s="47"/>
      <c r="E174" s="83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5"/>
      <c r="AJ174" s="78"/>
      <c r="AN174" s="73"/>
    </row>
    <row r="175" spans="2:40" s="17" customFormat="1" ht="15.4" customHeight="1">
      <c r="B175" s="38">
        <f t="shared" si="9"/>
        <v>11</v>
      </c>
      <c r="C175" s="44">
        <f t="shared" si="8"/>
        <v>0</v>
      </c>
      <c r="D175" s="47"/>
      <c r="E175" s="83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5"/>
      <c r="AJ175" s="78"/>
      <c r="AN175" s="73"/>
    </row>
    <row r="176" spans="2:40" s="17" customFormat="1" ht="15.4" customHeight="1" thickBot="1">
      <c r="B176" s="39">
        <f t="shared" si="9"/>
        <v>12</v>
      </c>
      <c r="C176" s="45">
        <f t="shared" si="8"/>
        <v>0</v>
      </c>
      <c r="D176" s="48"/>
      <c r="E176" s="86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  <c r="AA176" s="87"/>
      <c r="AB176" s="87"/>
      <c r="AC176" s="87"/>
      <c r="AD176" s="87"/>
      <c r="AE176" s="87"/>
      <c r="AF176" s="87"/>
      <c r="AG176" s="87"/>
      <c r="AH176" s="87"/>
      <c r="AI176" s="88"/>
      <c r="AJ176" s="78"/>
      <c r="AN176" s="73"/>
    </row>
    <row r="177" spans="36:40" s="17" customFormat="1">
      <c r="AJ177" s="78"/>
      <c r="AN177" s="73"/>
    </row>
    <row r="195" spans="2:40" s="17" customFormat="1" ht="16.5">
      <c r="B195" s="33" t="s">
        <v>52</v>
      </c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N195" s="73"/>
    </row>
    <row r="196" spans="2:40" s="17" customFormat="1" ht="14.45" customHeight="1">
      <c r="AI196" s="34" t="str">
        <f>IF($AI$11="","",$AI$11)</f>
        <v/>
      </c>
      <c r="AN196" s="73"/>
    </row>
    <row r="197" spans="2:40" s="17" customFormat="1" ht="10.15" customHeight="1" thickBot="1">
      <c r="E197" s="99"/>
      <c r="F197" s="99"/>
      <c r="G197" s="100"/>
      <c r="H197" s="100"/>
      <c r="AI197" s="73"/>
      <c r="AN197" s="73"/>
    </row>
    <row r="198" spans="2:40" s="17" customFormat="1" ht="15.4" customHeight="1">
      <c r="B198" s="26"/>
      <c r="C198" s="26"/>
      <c r="D198" s="26"/>
      <c r="E198" s="101" t="s">
        <v>35</v>
      </c>
      <c r="F198" s="102"/>
      <c r="G198" s="103"/>
      <c r="H198" s="97" t="s">
        <v>2</v>
      </c>
      <c r="I198" s="97"/>
      <c r="J198" s="97"/>
      <c r="K198" s="97"/>
      <c r="L198" s="97" t="s">
        <v>4</v>
      </c>
      <c r="M198" s="97"/>
      <c r="N198" s="97"/>
      <c r="O198" s="97" t="s">
        <v>30</v>
      </c>
      <c r="P198" s="97"/>
      <c r="Q198" s="97"/>
      <c r="R198" s="97" t="s">
        <v>54</v>
      </c>
      <c r="S198" s="97"/>
      <c r="T198" s="97"/>
      <c r="U198" s="97" t="s">
        <v>50</v>
      </c>
      <c r="V198" s="97"/>
      <c r="W198" s="97" t="s">
        <v>55</v>
      </c>
      <c r="X198" s="97"/>
      <c r="Y198" s="97"/>
      <c r="Z198" s="97" t="s">
        <v>56</v>
      </c>
      <c r="AA198" s="97"/>
      <c r="AB198" s="97" t="s">
        <v>8</v>
      </c>
      <c r="AC198" s="97"/>
      <c r="AD198" s="97" t="s">
        <v>51</v>
      </c>
      <c r="AE198" s="98"/>
      <c r="AF198" s="26"/>
      <c r="AG198" s="26"/>
      <c r="AH198" s="26"/>
      <c r="AI198" s="26"/>
      <c r="AN198" s="73"/>
    </row>
    <row r="199" spans="2:40" s="17" customFormat="1" ht="15.4" customHeight="1" thickBot="1">
      <c r="B199" s="26"/>
      <c r="C199" s="26"/>
      <c r="D199" s="89"/>
      <c r="E199" s="108"/>
      <c r="F199" s="109"/>
      <c r="G199" s="110"/>
      <c r="H199" s="105"/>
      <c r="I199" s="105"/>
      <c r="J199" s="105"/>
      <c r="K199" s="105"/>
      <c r="L199" s="104"/>
      <c r="M199" s="104"/>
      <c r="N199" s="104"/>
      <c r="O199" s="111"/>
      <c r="P199" s="111"/>
      <c r="Q199" s="111"/>
      <c r="R199" s="104"/>
      <c r="S199" s="104"/>
      <c r="T199" s="104"/>
      <c r="U199" s="105"/>
      <c r="V199" s="105"/>
      <c r="W199" s="104"/>
      <c r="X199" s="104"/>
      <c r="Y199" s="104"/>
      <c r="Z199" s="105"/>
      <c r="AA199" s="105"/>
      <c r="AB199" s="106"/>
      <c r="AC199" s="106"/>
      <c r="AD199" s="106"/>
      <c r="AE199" s="107"/>
      <c r="AF199" s="90"/>
      <c r="AG199" s="78"/>
      <c r="AH199" s="90"/>
      <c r="AI199" s="90"/>
      <c r="AN199" s="73"/>
    </row>
    <row r="200" spans="2:40" s="17" customFormat="1" ht="4.9000000000000004" customHeight="1" thickBot="1"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N200" s="73"/>
    </row>
    <row r="201" spans="2:40" s="17" customFormat="1" ht="15.4" customHeight="1" thickBot="1">
      <c r="B201" s="91">
        <v>1</v>
      </c>
      <c r="C201" s="35" t="s">
        <v>53</v>
      </c>
      <c r="D201" s="36" t="s">
        <v>158</v>
      </c>
      <c r="E201" s="40">
        <v>1</v>
      </c>
      <c r="F201" s="41">
        <v>2</v>
      </c>
      <c r="G201" s="41">
        <v>3</v>
      </c>
      <c r="H201" s="41">
        <v>4</v>
      </c>
      <c r="I201" s="41">
        <v>5</v>
      </c>
      <c r="J201" s="41">
        <v>6</v>
      </c>
      <c r="K201" s="41">
        <v>7</v>
      </c>
      <c r="L201" s="41">
        <v>8</v>
      </c>
      <c r="M201" s="41">
        <v>9</v>
      </c>
      <c r="N201" s="41">
        <v>10</v>
      </c>
      <c r="O201" s="41">
        <v>11</v>
      </c>
      <c r="P201" s="41">
        <v>12</v>
      </c>
      <c r="Q201" s="41">
        <v>13</v>
      </c>
      <c r="R201" s="41">
        <v>14</v>
      </c>
      <c r="S201" s="41">
        <v>15</v>
      </c>
      <c r="T201" s="41">
        <v>16</v>
      </c>
      <c r="U201" s="41">
        <v>17</v>
      </c>
      <c r="V201" s="41">
        <v>18</v>
      </c>
      <c r="W201" s="41">
        <v>19</v>
      </c>
      <c r="X201" s="41">
        <v>20</v>
      </c>
      <c r="Y201" s="41">
        <v>21</v>
      </c>
      <c r="Z201" s="41">
        <v>22</v>
      </c>
      <c r="AA201" s="41">
        <v>23</v>
      </c>
      <c r="AB201" s="41">
        <v>24</v>
      </c>
      <c r="AC201" s="41">
        <v>25</v>
      </c>
      <c r="AD201" s="41">
        <v>26</v>
      </c>
      <c r="AE201" s="41">
        <v>27</v>
      </c>
      <c r="AF201" s="41">
        <v>28</v>
      </c>
      <c r="AG201" s="41">
        <v>29</v>
      </c>
      <c r="AH201" s="41">
        <v>30</v>
      </c>
      <c r="AI201" s="42">
        <v>31</v>
      </c>
      <c r="AN201" s="73"/>
    </row>
    <row r="202" spans="2:40" s="17" customFormat="1" ht="15.4" customHeight="1">
      <c r="B202" s="37">
        <f>$B$17</f>
        <v>1</v>
      </c>
      <c r="C202" s="43">
        <f t="shared" ref="C202:C213" si="10">SUM($E202:$AI202)</f>
        <v>0</v>
      </c>
      <c r="D202" s="46"/>
      <c r="E202" s="80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  <c r="AA202" s="81"/>
      <c r="AB202" s="81"/>
      <c r="AC202" s="81"/>
      <c r="AD202" s="81"/>
      <c r="AE202" s="81"/>
      <c r="AF202" s="81"/>
      <c r="AG202" s="81"/>
      <c r="AH202" s="81"/>
      <c r="AI202" s="82"/>
      <c r="AJ202" s="78"/>
      <c r="AN202" s="73"/>
    </row>
    <row r="203" spans="2:40" s="17" customFormat="1" ht="15.4" customHeight="1">
      <c r="B203" s="38">
        <f>IF(B202 = 12,1,B202+1)</f>
        <v>2</v>
      </c>
      <c r="C203" s="44">
        <f t="shared" si="10"/>
        <v>0</v>
      </c>
      <c r="D203" s="47"/>
      <c r="E203" s="83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5"/>
      <c r="AJ203" s="78"/>
      <c r="AN203" s="73"/>
    </row>
    <row r="204" spans="2:40" s="17" customFormat="1" ht="15.4" customHeight="1">
      <c r="B204" s="38">
        <f>IF(B203 = 12,1,B203+1)</f>
        <v>3</v>
      </c>
      <c r="C204" s="44">
        <f t="shared" si="10"/>
        <v>0</v>
      </c>
      <c r="D204" s="47"/>
      <c r="E204" s="83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5"/>
      <c r="AJ204" s="78"/>
      <c r="AN204" s="73"/>
    </row>
    <row r="205" spans="2:40" s="17" customFormat="1" ht="15.4" customHeight="1">
      <c r="B205" s="38">
        <f>IF(B204 = 12,1,B204+1)</f>
        <v>4</v>
      </c>
      <c r="C205" s="44">
        <f t="shared" si="10"/>
        <v>0</v>
      </c>
      <c r="D205" s="47"/>
      <c r="E205" s="83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5"/>
      <c r="AJ205" s="78"/>
      <c r="AN205" s="73"/>
    </row>
    <row r="206" spans="2:40" s="17" customFormat="1" ht="15.4" customHeight="1">
      <c r="B206" s="38">
        <f t="shared" ref="B206:B213" si="11">IF(B205 = 12,1,B205+1)</f>
        <v>5</v>
      </c>
      <c r="C206" s="44">
        <f t="shared" si="10"/>
        <v>0</v>
      </c>
      <c r="D206" s="47"/>
      <c r="E206" s="83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5"/>
      <c r="AJ206" s="78"/>
      <c r="AN206" s="73"/>
    </row>
    <row r="207" spans="2:40" s="17" customFormat="1" ht="15.4" customHeight="1">
      <c r="B207" s="38">
        <f t="shared" si="11"/>
        <v>6</v>
      </c>
      <c r="C207" s="44">
        <f t="shared" si="10"/>
        <v>0</v>
      </c>
      <c r="D207" s="47"/>
      <c r="E207" s="83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4"/>
      <c r="AF207" s="84"/>
      <c r="AG207" s="84"/>
      <c r="AH207" s="84"/>
      <c r="AI207" s="85"/>
      <c r="AJ207" s="78"/>
      <c r="AN207" s="73"/>
    </row>
    <row r="208" spans="2:40" s="17" customFormat="1" ht="15.4" customHeight="1">
      <c r="B208" s="38">
        <f t="shared" si="11"/>
        <v>7</v>
      </c>
      <c r="C208" s="44">
        <f t="shared" si="10"/>
        <v>0</v>
      </c>
      <c r="D208" s="47"/>
      <c r="E208" s="83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5"/>
      <c r="AJ208" s="78"/>
      <c r="AN208" s="73"/>
    </row>
    <row r="209" spans="2:40" s="17" customFormat="1" ht="15.4" customHeight="1">
      <c r="B209" s="38">
        <f t="shared" si="11"/>
        <v>8</v>
      </c>
      <c r="C209" s="44">
        <f t="shared" si="10"/>
        <v>0</v>
      </c>
      <c r="D209" s="47"/>
      <c r="E209" s="83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5"/>
      <c r="AJ209" s="78"/>
      <c r="AN209" s="73"/>
    </row>
    <row r="210" spans="2:40" s="17" customFormat="1" ht="15.4" customHeight="1">
      <c r="B210" s="38">
        <f t="shared" si="11"/>
        <v>9</v>
      </c>
      <c r="C210" s="44">
        <f t="shared" si="10"/>
        <v>0</v>
      </c>
      <c r="D210" s="47"/>
      <c r="E210" s="83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5"/>
      <c r="AJ210" s="78"/>
      <c r="AN210" s="73"/>
    </row>
    <row r="211" spans="2:40" s="17" customFormat="1" ht="15.4" customHeight="1">
      <c r="B211" s="38">
        <f t="shared" si="11"/>
        <v>10</v>
      </c>
      <c r="C211" s="44">
        <f t="shared" si="10"/>
        <v>0</v>
      </c>
      <c r="D211" s="47"/>
      <c r="E211" s="83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5"/>
      <c r="AJ211" s="78"/>
      <c r="AN211" s="73"/>
    </row>
    <row r="212" spans="2:40" s="17" customFormat="1" ht="15.4" customHeight="1">
      <c r="B212" s="38">
        <f t="shared" si="11"/>
        <v>11</v>
      </c>
      <c r="C212" s="44">
        <f t="shared" si="10"/>
        <v>0</v>
      </c>
      <c r="D212" s="47"/>
      <c r="E212" s="83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5"/>
      <c r="AJ212" s="78"/>
      <c r="AN212" s="73"/>
    </row>
    <row r="213" spans="2:40" s="17" customFormat="1" ht="15.4" customHeight="1" thickBot="1">
      <c r="B213" s="39">
        <f t="shared" si="11"/>
        <v>12</v>
      </c>
      <c r="C213" s="45">
        <f t="shared" si="10"/>
        <v>0</v>
      </c>
      <c r="D213" s="48"/>
      <c r="E213" s="86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  <c r="AA213" s="87"/>
      <c r="AB213" s="87"/>
      <c r="AC213" s="87"/>
      <c r="AD213" s="87"/>
      <c r="AE213" s="87"/>
      <c r="AF213" s="87"/>
      <c r="AG213" s="87"/>
      <c r="AH213" s="87"/>
      <c r="AI213" s="88"/>
      <c r="AJ213" s="78"/>
      <c r="AN213" s="73"/>
    </row>
    <row r="214" spans="2:40" s="17" customFormat="1">
      <c r="AJ214" s="78"/>
      <c r="AN214" s="73"/>
    </row>
    <row r="232" spans="2:40" s="17" customFormat="1" ht="16.5">
      <c r="B232" s="33" t="s">
        <v>52</v>
      </c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N232" s="73"/>
    </row>
    <row r="233" spans="2:40" s="17" customFormat="1" ht="14.45" customHeight="1">
      <c r="AI233" s="34" t="str">
        <f>IF($AI$11="","",$AI$11)</f>
        <v/>
      </c>
      <c r="AN233" s="73"/>
    </row>
    <row r="234" spans="2:40" s="17" customFormat="1" ht="10.15" customHeight="1" thickBot="1">
      <c r="E234" s="99"/>
      <c r="F234" s="99"/>
      <c r="G234" s="100"/>
      <c r="H234" s="100"/>
      <c r="AI234" s="73"/>
      <c r="AN234" s="73"/>
    </row>
    <row r="235" spans="2:40" s="17" customFormat="1" ht="15.4" customHeight="1">
      <c r="B235" s="26"/>
      <c r="C235" s="26"/>
      <c r="D235" s="26"/>
      <c r="E235" s="101" t="s">
        <v>35</v>
      </c>
      <c r="F235" s="102"/>
      <c r="G235" s="103"/>
      <c r="H235" s="97" t="s">
        <v>2</v>
      </c>
      <c r="I235" s="97"/>
      <c r="J235" s="97"/>
      <c r="K235" s="97"/>
      <c r="L235" s="97" t="s">
        <v>4</v>
      </c>
      <c r="M235" s="97"/>
      <c r="N235" s="97"/>
      <c r="O235" s="97" t="s">
        <v>30</v>
      </c>
      <c r="P235" s="97"/>
      <c r="Q235" s="97"/>
      <c r="R235" s="97" t="s">
        <v>54</v>
      </c>
      <c r="S235" s="97"/>
      <c r="T235" s="97"/>
      <c r="U235" s="97" t="s">
        <v>50</v>
      </c>
      <c r="V235" s="97"/>
      <c r="W235" s="97" t="s">
        <v>55</v>
      </c>
      <c r="X235" s="97"/>
      <c r="Y235" s="97"/>
      <c r="Z235" s="97" t="s">
        <v>56</v>
      </c>
      <c r="AA235" s="97"/>
      <c r="AB235" s="97" t="s">
        <v>8</v>
      </c>
      <c r="AC235" s="97"/>
      <c r="AD235" s="97" t="s">
        <v>51</v>
      </c>
      <c r="AE235" s="98"/>
      <c r="AF235" s="26"/>
      <c r="AG235" s="26"/>
      <c r="AH235" s="26"/>
      <c r="AI235" s="26"/>
      <c r="AN235" s="73"/>
    </row>
    <row r="236" spans="2:40" s="17" customFormat="1" ht="15.4" customHeight="1" thickBot="1">
      <c r="B236" s="26"/>
      <c r="C236" s="26"/>
      <c r="D236" s="89"/>
      <c r="E236" s="108"/>
      <c r="F236" s="109"/>
      <c r="G236" s="110"/>
      <c r="H236" s="105"/>
      <c r="I236" s="105"/>
      <c r="J236" s="105"/>
      <c r="K236" s="105"/>
      <c r="L236" s="104"/>
      <c r="M236" s="104"/>
      <c r="N236" s="104"/>
      <c r="O236" s="111"/>
      <c r="P236" s="111"/>
      <c r="Q236" s="111"/>
      <c r="R236" s="104"/>
      <c r="S236" s="104"/>
      <c r="T236" s="104"/>
      <c r="U236" s="105"/>
      <c r="V236" s="105"/>
      <c r="W236" s="104"/>
      <c r="X236" s="104"/>
      <c r="Y236" s="104"/>
      <c r="Z236" s="105"/>
      <c r="AA236" s="105"/>
      <c r="AB236" s="106"/>
      <c r="AC236" s="106"/>
      <c r="AD236" s="106"/>
      <c r="AE236" s="107"/>
      <c r="AF236" s="90"/>
      <c r="AG236" s="78"/>
      <c r="AH236" s="90"/>
      <c r="AI236" s="90"/>
      <c r="AN236" s="73"/>
    </row>
    <row r="237" spans="2:40" s="17" customFormat="1" ht="4.9000000000000004" customHeight="1" thickBot="1"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N237" s="73"/>
    </row>
    <row r="238" spans="2:40" s="17" customFormat="1" ht="15.4" customHeight="1" thickBot="1">
      <c r="B238" s="91">
        <v>1</v>
      </c>
      <c r="C238" s="35" t="s">
        <v>53</v>
      </c>
      <c r="D238" s="36" t="s">
        <v>158</v>
      </c>
      <c r="E238" s="40">
        <v>1</v>
      </c>
      <c r="F238" s="41">
        <v>2</v>
      </c>
      <c r="G238" s="41">
        <v>3</v>
      </c>
      <c r="H238" s="41">
        <v>4</v>
      </c>
      <c r="I238" s="41">
        <v>5</v>
      </c>
      <c r="J238" s="41">
        <v>6</v>
      </c>
      <c r="K238" s="41">
        <v>7</v>
      </c>
      <c r="L238" s="41">
        <v>8</v>
      </c>
      <c r="M238" s="41">
        <v>9</v>
      </c>
      <c r="N238" s="41">
        <v>10</v>
      </c>
      <c r="O238" s="41">
        <v>11</v>
      </c>
      <c r="P238" s="41">
        <v>12</v>
      </c>
      <c r="Q238" s="41">
        <v>13</v>
      </c>
      <c r="R238" s="41">
        <v>14</v>
      </c>
      <c r="S238" s="41">
        <v>15</v>
      </c>
      <c r="T238" s="41">
        <v>16</v>
      </c>
      <c r="U238" s="41">
        <v>17</v>
      </c>
      <c r="V238" s="41">
        <v>18</v>
      </c>
      <c r="W238" s="41">
        <v>19</v>
      </c>
      <c r="X238" s="41">
        <v>20</v>
      </c>
      <c r="Y238" s="41">
        <v>21</v>
      </c>
      <c r="Z238" s="41">
        <v>22</v>
      </c>
      <c r="AA238" s="41">
        <v>23</v>
      </c>
      <c r="AB238" s="41">
        <v>24</v>
      </c>
      <c r="AC238" s="41">
        <v>25</v>
      </c>
      <c r="AD238" s="41">
        <v>26</v>
      </c>
      <c r="AE238" s="41">
        <v>27</v>
      </c>
      <c r="AF238" s="41">
        <v>28</v>
      </c>
      <c r="AG238" s="41">
        <v>29</v>
      </c>
      <c r="AH238" s="41">
        <v>30</v>
      </c>
      <c r="AI238" s="42">
        <v>31</v>
      </c>
      <c r="AN238" s="73"/>
    </row>
    <row r="239" spans="2:40" s="17" customFormat="1" ht="15.4" customHeight="1">
      <c r="B239" s="37">
        <f>$B$17</f>
        <v>1</v>
      </c>
      <c r="C239" s="43">
        <f t="shared" ref="C239:C250" si="12">SUM($E239:$AI239)</f>
        <v>0</v>
      </c>
      <c r="D239" s="46"/>
      <c r="E239" s="80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  <c r="AC239" s="81"/>
      <c r="AD239" s="81"/>
      <c r="AE239" s="81"/>
      <c r="AF239" s="81"/>
      <c r="AG239" s="81"/>
      <c r="AH239" s="81"/>
      <c r="AI239" s="82"/>
      <c r="AJ239" s="78"/>
      <c r="AN239" s="73"/>
    </row>
    <row r="240" spans="2:40" s="17" customFormat="1" ht="15.4" customHeight="1">
      <c r="B240" s="38">
        <f>IF(B239 = 12,1,B239+1)</f>
        <v>2</v>
      </c>
      <c r="C240" s="44">
        <f t="shared" si="12"/>
        <v>0</v>
      </c>
      <c r="D240" s="47"/>
      <c r="E240" s="83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5"/>
      <c r="AJ240" s="78"/>
      <c r="AN240" s="73"/>
    </row>
    <row r="241" spans="2:40" s="17" customFormat="1" ht="15.4" customHeight="1">
      <c r="B241" s="38">
        <f>IF(B240 = 12,1,B240+1)</f>
        <v>3</v>
      </c>
      <c r="C241" s="44">
        <f t="shared" si="12"/>
        <v>0</v>
      </c>
      <c r="D241" s="47"/>
      <c r="E241" s="83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4"/>
      <c r="AF241" s="84"/>
      <c r="AG241" s="84"/>
      <c r="AH241" s="84"/>
      <c r="AI241" s="85"/>
      <c r="AJ241" s="78"/>
      <c r="AN241" s="73"/>
    </row>
    <row r="242" spans="2:40" s="17" customFormat="1" ht="15.4" customHeight="1">
      <c r="B242" s="38">
        <f>IF(B241 = 12,1,B241+1)</f>
        <v>4</v>
      </c>
      <c r="C242" s="44">
        <f t="shared" si="12"/>
        <v>0</v>
      </c>
      <c r="D242" s="47"/>
      <c r="E242" s="83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5"/>
      <c r="AJ242" s="78"/>
      <c r="AN242" s="73"/>
    </row>
    <row r="243" spans="2:40" s="17" customFormat="1" ht="15.4" customHeight="1">
      <c r="B243" s="38">
        <f t="shared" ref="B243:B250" si="13">IF(B242 = 12,1,B242+1)</f>
        <v>5</v>
      </c>
      <c r="C243" s="44">
        <f t="shared" si="12"/>
        <v>0</v>
      </c>
      <c r="D243" s="47"/>
      <c r="E243" s="83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5"/>
      <c r="AJ243" s="78"/>
      <c r="AN243" s="73"/>
    </row>
    <row r="244" spans="2:40" s="17" customFormat="1" ht="15.4" customHeight="1">
      <c r="B244" s="38">
        <f t="shared" si="13"/>
        <v>6</v>
      </c>
      <c r="C244" s="44">
        <f t="shared" si="12"/>
        <v>0</v>
      </c>
      <c r="D244" s="47"/>
      <c r="E244" s="83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5"/>
      <c r="AJ244" s="78"/>
      <c r="AN244" s="73"/>
    </row>
    <row r="245" spans="2:40" s="17" customFormat="1" ht="15.4" customHeight="1">
      <c r="B245" s="38">
        <f t="shared" si="13"/>
        <v>7</v>
      </c>
      <c r="C245" s="44">
        <f t="shared" si="12"/>
        <v>0</v>
      </c>
      <c r="D245" s="47"/>
      <c r="E245" s="83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5"/>
      <c r="AJ245" s="78"/>
      <c r="AN245" s="73"/>
    </row>
    <row r="246" spans="2:40" s="17" customFormat="1" ht="15.4" customHeight="1">
      <c r="B246" s="38">
        <f t="shared" si="13"/>
        <v>8</v>
      </c>
      <c r="C246" s="44">
        <f t="shared" si="12"/>
        <v>0</v>
      </c>
      <c r="D246" s="47"/>
      <c r="E246" s="83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5"/>
      <c r="AJ246" s="78"/>
      <c r="AN246" s="73"/>
    </row>
    <row r="247" spans="2:40" s="17" customFormat="1" ht="15.4" customHeight="1">
      <c r="B247" s="38">
        <f t="shared" si="13"/>
        <v>9</v>
      </c>
      <c r="C247" s="44">
        <f t="shared" si="12"/>
        <v>0</v>
      </c>
      <c r="D247" s="47"/>
      <c r="E247" s="83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5"/>
      <c r="AJ247" s="78"/>
      <c r="AN247" s="73"/>
    </row>
    <row r="248" spans="2:40" s="17" customFormat="1" ht="15.4" customHeight="1">
      <c r="B248" s="38">
        <f t="shared" si="13"/>
        <v>10</v>
      </c>
      <c r="C248" s="44">
        <f t="shared" si="12"/>
        <v>0</v>
      </c>
      <c r="D248" s="47"/>
      <c r="E248" s="83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5"/>
      <c r="AJ248" s="78"/>
      <c r="AN248" s="73"/>
    </row>
    <row r="249" spans="2:40" s="17" customFormat="1" ht="15.4" customHeight="1">
      <c r="B249" s="38">
        <f t="shared" si="13"/>
        <v>11</v>
      </c>
      <c r="C249" s="44">
        <f t="shared" si="12"/>
        <v>0</v>
      </c>
      <c r="D249" s="47"/>
      <c r="E249" s="83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5"/>
      <c r="AJ249" s="78"/>
      <c r="AN249" s="73"/>
    </row>
    <row r="250" spans="2:40" s="17" customFormat="1" ht="15.4" customHeight="1" thickBot="1">
      <c r="B250" s="39">
        <f t="shared" si="13"/>
        <v>12</v>
      </c>
      <c r="C250" s="45">
        <f t="shared" si="12"/>
        <v>0</v>
      </c>
      <c r="D250" s="48"/>
      <c r="E250" s="86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8"/>
      <c r="AJ250" s="78"/>
      <c r="AN250" s="73"/>
    </row>
    <row r="251" spans="2:40" s="17" customFormat="1">
      <c r="AJ251" s="78"/>
      <c r="AN251" s="73"/>
    </row>
    <row r="269" spans="2:40" s="17" customFormat="1" ht="16.5">
      <c r="B269" s="33" t="s">
        <v>52</v>
      </c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N269" s="73"/>
    </row>
    <row r="270" spans="2:40" s="17" customFormat="1" ht="14.45" customHeight="1">
      <c r="AI270" s="34" t="str">
        <f>IF($AI$11="","",$AI$11)</f>
        <v/>
      </c>
      <c r="AN270" s="73"/>
    </row>
    <row r="271" spans="2:40" s="17" customFormat="1" ht="10.15" customHeight="1" thickBot="1">
      <c r="E271" s="99"/>
      <c r="F271" s="99"/>
      <c r="G271" s="100"/>
      <c r="H271" s="100"/>
      <c r="AI271" s="73"/>
      <c r="AN271" s="73"/>
    </row>
    <row r="272" spans="2:40" s="17" customFormat="1" ht="15.4" customHeight="1">
      <c r="B272" s="26"/>
      <c r="C272" s="26"/>
      <c r="D272" s="26"/>
      <c r="E272" s="101" t="s">
        <v>35</v>
      </c>
      <c r="F272" s="102"/>
      <c r="G272" s="103"/>
      <c r="H272" s="97" t="s">
        <v>2</v>
      </c>
      <c r="I272" s="97"/>
      <c r="J272" s="97"/>
      <c r="K272" s="97"/>
      <c r="L272" s="97" t="s">
        <v>4</v>
      </c>
      <c r="M272" s="97"/>
      <c r="N272" s="97"/>
      <c r="O272" s="97" t="s">
        <v>30</v>
      </c>
      <c r="P272" s="97"/>
      <c r="Q272" s="97"/>
      <c r="R272" s="97" t="s">
        <v>54</v>
      </c>
      <c r="S272" s="97"/>
      <c r="T272" s="97"/>
      <c r="U272" s="97" t="s">
        <v>50</v>
      </c>
      <c r="V272" s="97"/>
      <c r="W272" s="97" t="s">
        <v>55</v>
      </c>
      <c r="X272" s="97"/>
      <c r="Y272" s="97"/>
      <c r="Z272" s="97" t="s">
        <v>56</v>
      </c>
      <c r="AA272" s="97"/>
      <c r="AB272" s="97" t="s">
        <v>8</v>
      </c>
      <c r="AC272" s="97"/>
      <c r="AD272" s="97" t="s">
        <v>51</v>
      </c>
      <c r="AE272" s="98"/>
      <c r="AF272" s="26"/>
      <c r="AG272" s="26"/>
      <c r="AH272" s="26"/>
      <c r="AI272" s="26"/>
      <c r="AN272" s="73"/>
    </row>
    <row r="273" spans="2:40" s="17" customFormat="1" ht="15.4" customHeight="1" thickBot="1">
      <c r="B273" s="26"/>
      <c r="C273" s="26"/>
      <c r="D273" s="89"/>
      <c r="E273" s="108"/>
      <c r="F273" s="109"/>
      <c r="G273" s="110"/>
      <c r="H273" s="115"/>
      <c r="I273" s="120"/>
      <c r="J273" s="120"/>
      <c r="K273" s="116"/>
      <c r="L273" s="112"/>
      <c r="M273" s="113"/>
      <c r="N273" s="114"/>
      <c r="O273" s="121"/>
      <c r="P273" s="122"/>
      <c r="Q273" s="123"/>
      <c r="R273" s="112"/>
      <c r="S273" s="113"/>
      <c r="T273" s="114"/>
      <c r="U273" s="115"/>
      <c r="V273" s="116"/>
      <c r="W273" s="112"/>
      <c r="X273" s="113"/>
      <c r="Y273" s="114"/>
      <c r="Z273" s="115"/>
      <c r="AA273" s="116"/>
      <c r="AB273" s="117"/>
      <c r="AC273" s="118"/>
      <c r="AD273" s="117"/>
      <c r="AE273" s="119"/>
      <c r="AF273" s="90"/>
      <c r="AG273" s="78"/>
      <c r="AH273" s="90"/>
      <c r="AI273" s="90"/>
      <c r="AN273" s="73"/>
    </row>
    <row r="274" spans="2:40" s="17" customFormat="1" ht="4.9000000000000004" customHeight="1" thickBot="1"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N274" s="73"/>
    </row>
    <row r="275" spans="2:40" s="17" customFormat="1" ht="15.4" customHeight="1" thickBot="1">
      <c r="B275" s="91">
        <v>1</v>
      </c>
      <c r="C275" s="35" t="s">
        <v>53</v>
      </c>
      <c r="D275" s="36" t="s">
        <v>158</v>
      </c>
      <c r="E275" s="40">
        <v>1</v>
      </c>
      <c r="F275" s="41">
        <v>2</v>
      </c>
      <c r="G275" s="41">
        <v>3</v>
      </c>
      <c r="H275" s="41">
        <v>4</v>
      </c>
      <c r="I275" s="41">
        <v>5</v>
      </c>
      <c r="J275" s="41">
        <v>6</v>
      </c>
      <c r="K275" s="41">
        <v>7</v>
      </c>
      <c r="L275" s="41">
        <v>8</v>
      </c>
      <c r="M275" s="41">
        <v>9</v>
      </c>
      <c r="N275" s="41">
        <v>10</v>
      </c>
      <c r="O275" s="41">
        <v>11</v>
      </c>
      <c r="P275" s="41">
        <v>12</v>
      </c>
      <c r="Q275" s="41">
        <v>13</v>
      </c>
      <c r="R275" s="41">
        <v>14</v>
      </c>
      <c r="S275" s="41">
        <v>15</v>
      </c>
      <c r="T275" s="41">
        <v>16</v>
      </c>
      <c r="U275" s="41">
        <v>17</v>
      </c>
      <c r="V275" s="41">
        <v>18</v>
      </c>
      <c r="W275" s="41">
        <v>19</v>
      </c>
      <c r="X275" s="41">
        <v>20</v>
      </c>
      <c r="Y275" s="41">
        <v>21</v>
      </c>
      <c r="Z275" s="41">
        <v>22</v>
      </c>
      <c r="AA275" s="41">
        <v>23</v>
      </c>
      <c r="AB275" s="41">
        <v>24</v>
      </c>
      <c r="AC275" s="41">
        <v>25</v>
      </c>
      <c r="AD275" s="41">
        <v>26</v>
      </c>
      <c r="AE275" s="41">
        <v>27</v>
      </c>
      <c r="AF275" s="41">
        <v>28</v>
      </c>
      <c r="AG275" s="41">
        <v>29</v>
      </c>
      <c r="AH275" s="41">
        <v>30</v>
      </c>
      <c r="AI275" s="42">
        <v>31</v>
      </c>
      <c r="AN275" s="73"/>
    </row>
    <row r="276" spans="2:40" s="17" customFormat="1" ht="15.4" customHeight="1">
      <c r="B276" s="37">
        <f>$B$17</f>
        <v>1</v>
      </c>
      <c r="C276" s="43">
        <f t="shared" ref="C276:C287" si="14">SUM($E276:$AI276)</f>
        <v>0</v>
      </c>
      <c r="D276" s="46"/>
      <c r="E276" s="80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  <c r="AD276" s="81"/>
      <c r="AE276" s="81"/>
      <c r="AF276" s="81"/>
      <c r="AG276" s="81"/>
      <c r="AH276" s="81"/>
      <c r="AI276" s="82"/>
      <c r="AJ276" s="78"/>
      <c r="AN276" s="73"/>
    </row>
    <row r="277" spans="2:40" s="17" customFormat="1" ht="15.4" customHeight="1">
      <c r="B277" s="38">
        <f>IF(B276 = 12,1,B276+1)</f>
        <v>2</v>
      </c>
      <c r="C277" s="44">
        <f t="shared" si="14"/>
        <v>0</v>
      </c>
      <c r="D277" s="47"/>
      <c r="E277" s="83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5"/>
      <c r="AJ277" s="78"/>
      <c r="AN277" s="73"/>
    </row>
    <row r="278" spans="2:40" s="17" customFormat="1" ht="15.4" customHeight="1">
      <c r="B278" s="38">
        <f>IF(B277 = 12,1,B277+1)</f>
        <v>3</v>
      </c>
      <c r="C278" s="44">
        <f t="shared" si="14"/>
        <v>0</v>
      </c>
      <c r="D278" s="47"/>
      <c r="E278" s="83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5"/>
      <c r="AJ278" s="78"/>
      <c r="AN278" s="73"/>
    </row>
    <row r="279" spans="2:40" s="17" customFormat="1" ht="15.4" customHeight="1">
      <c r="B279" s="38">
        <f>IF(B278 = 12,1,B278+1)</f>
        <v>4</v>
      </c>
      <c r="C279" s="44">
        <f t="shared" si="14"/>
        <v>0</v>
      </c>
      <c r="D279" s="47"/>
      <c r="E279" s="83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5"/>
      <c r="AJ279" s="78"/>
      <c r="AN279" s="73"/>
    </row>
    <row r="280" spans="2:40" s="17" customFormat="1" ht="15.4" customHeight="1">
      <c r="B280" s="38">
        <f t="shared" ref="B280:B287" si="15">IF(B279 = 12,1,B279+1)</f>
        <v>5</v>
      </c>
      <c r="C280" s="44">
        <f t="shared" si="14"/>
        <v>0</v>
      </c>
      <c r="D280" s="47"/>
      <c r="E280" s="83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5"/>
      <c r="AJ280" s="78"/>
      <c r="AN280" s="73"/>
    </row>
    <row r="281" spans="2:40" s="17" customFormat="1" ht="15.4" customHeight="1">
      <c r="B281" s="38">
        <f t="shared" si="15"/>
        <v>6</v>
      </c>
      <c r="C281" s="44">
        <f t="shared" si="14"/>
        <v>0</v>
      </c>
      <c r="D281" s="47"/>
      <c r="E281" s="83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5"/>
      <c r="AJ281" s="78"/>
      <c r="AN281" s="73"/>
    </row>
    <row r="282" spans="2:40" s="17" customFormat="1" ht="15.4" customHeight="1">
      <c r="B282" s="38">
        <f t="shared" si="15"/>
        <v>7</v>
      </c>
      <c r="C282" s="44">
        <f t="shared" si="14"/>
        <v>0</v>
      </c>
      <c r="D282" s="47"/>
      <c r="E282" s="83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5"/>
      <c r="AJ282" s="78"/>
      <c r="AN282" s="73"/>
    </row>
    <row r="283" spans="2:40" s="17" customFormat="1" ht="15.4" customHeight="1">
      <c r="B283" s="38">
        <f t="shared" si="15"/>
        <v>8</v>
      </c>
      <c r="C283" s="44">
        <f t="shared" si="14"/>
        <v>0</v>
      </c>
      <c r="D283" s="47"/>
      <c r="E283" s="83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5"/>
      <c r="AJ283" s="78"/>
      <c r="AN283" s="73"/>
    </row>
    <row r="284" spans="2:40" s="17" customFormat="1" ht="15.4" customHeight="1">
      <c r="B284" s="38">
        <f t="shared" si="15"/>
        <v>9</v>
      </c>
      <c r="C284" s="44">
        <f t="shared" si="14"/>
        <v>0</v>
      </c>
      <c r="D284" s="47"/>
      <c r="E284" s="83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5"/>
      <c r="AJ284" s="78"/>
      <c r="AN284" s="73"/>
    </row>
    <row r="285" spans="2:40" s="17" customFormat="1" ht="15.4" customHeight="1">
      <c r="B285" s="38">
        <f t="shared" si="15"/>
        <v>10</v>
      </c>
      <c r="C285" s="44">
        <f t="shared" si="14"/>
        <v>0</v>
      </c>
      <c r="D285" s="47"/>
      <c r="E285" s="83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5"/>
      <c r="AJ285" s="78"/>
      <c r="AN285" s="73"/>
    </row>
    <row r="286" spans="2:40" s="17" customFormat="1" ht="15.4" customHeight="1">
      <c r="B286" s="38">
        <f t="shared" si="15"/>
        <v>11</v>
      </c>
      <c r="C286" s="44">
        <f t="shared" si="14"/>
        <v>0</v>
      </c>
      <c r="D286" s="47"/>
      <c r="E286" s="83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5"/>
      <c r="AJ286" s="78"/>
      <c r="AN286" s="73"/>
    </row>
    <row r="287" spans="2:40" s="17" customFormat="1" ht="15.4" customHeight="1" thickBot="1">
      <c r="B287" s="39">
        <f t="shared" si="15"/>
        <v>12</v>
      </c>
      <c r="C287" s="45">
        <f t="shared" si="14"/>
        <v>0</v>
      </c>
      <c r="D287" s="48"/>
      <c r="E287" s="86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  <c r="AA287" s="87"/>
      <c r="AB287" s="87"/>
      <c r="AC287" s="87"/>
      <c r="AD287" s="87"/>
      <c r="AE287" s="87"/>
      <c r="AF287" s="87"/>
      <c r="AG287" s="87"/>
      <c r="AH287" s="87"/>
      <c r="AI287" s="88"/>
      <c r="AJ287" s="78"/>
      <c r="AN287" s="73"/>
    </row>
    <row r="288" spans="2:40" s="17" customFormat="1">
      <c r="AJ288" s="78"/>
      <c r="AN288" s="73"/>
    </row>
    <row r="306" spans="2:40" s="17" customFormat="1" ht="16.5">
      <c r="B306" s="33" t="s">
        <v>52</v>
      </c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N306" s="73"/>
    </row>
    <row r="307" spans="2:40" s="17" customFormat="1" ht="14.45" customHeight="1">
      <c r="AI307" s="34" t="str">
        <f>IF($AI$11="","",$AI$11)</f>
        <v/>
      </c>
      <c r="AN307" s="73"/>
    </row>
    <row r="308" spans="2:40" s="17" customFormat="1" ht="10.15" customHeight="1" thickBot="1">
      <c r="E308" s="99"/>
      <c r="F308" s="99"/>
      <c r="G308" s="100"/>
      <c r="H308" s="100"/>
      <c r="AI308" s="73"/>
      <c r="AN308" s="73"/>
    </row>
    <row r="309" spans="2:40" s="17" customFormat="1" ht="15.4" customHeight="1">
      <c r="B309" s="26"/>
      <c r="C309" s="26"/>
      <c r="D309" s="26"/>
      <c r="E309" s="101" t="s">
        <v>35</v>
      </c>
      <c r="F309" s="102"/>
      <c r="G309" s="103"/>
      <c r="H309" s="97" t="s">
        <v>2</v>
      </c>
      <c r="I309" s="97"/>
      <c r="J309" s="97"/>
      <c r="K309" s="97"/>
      <c r="L309" s="97" t="s">
        <v>4</v>
      </c>
      <c r="M309" s="97"/>
      <c r="N309" s="97"/>
      <c r="O309" s="97" t="s">
        <v>30</v>
      </c>
      <c r="P309" s="97"/>
      <c r="Q309" s="97"/>
      <c r="R309" s="97" t="s">
        <v>54</v>
      </c>
      <c r="S309" s="97"/>
      <c r="T309" s="97"/>
      <c r="U309" s="97" t="s">
        <v>50</v>
      </c>
      <c r="V309" s="97"/>
      <c r="W309" s="97" t="s">
        <v>55</v>
      </c>
      <c r="X309" s="97"/>
      <c r="Y309" s="97"/>
      <c r="Z309" s="97" t="s">
        <v>56</v>
      </c>
      <c r="AA309" s="97"/>
      <c r="AB309" s="97" t="s">
        <v>8</v>
      </c>
      <c r="AC309" s="97"/>
      <c r="AD309" s="97" t="s">
        <v>51</v>
      </c>
      <c r="AE309" s="98"/>
      <c r="AF309" s="26"/>
      <c r="AG309" s="26"/>
      <c r="AH309" s="26"/>
      <c r="AI309" s="26"/>
      <c r="AN309" s="73"/>
    </row>
    <row r="310" spans="2:40" s="17" customFormat="1" ht="15.4" customHeight="1" thickBot="1">
      <c r="B310" s="26"/>
      <c r="C310" s="26"/>
      <c r="D310" s="89"/>
      <c r="E310" s="108"/>
      <c r="F310" s="109"/>
      <c r="G310" s="110"/>
      <c r="H310" s="105"/>
      <c r="I310" s="105"/>
      <c r="J310" s="105"/>
      <c r="K310" s="105"/>
      <c r="L310" s="104"/>
      <c r="M310" s="104"/>
      <c r="N310" s="104"/>
      <c r="O310" s="111"/>
      <c r="P310" s="111"/>
      <c r="Q310" s="111"/>
      <c r="R310" s="104"/>
      <c r="S310" s="104"/>
      <c r="T310" s="104"/>
      <c r="U310" s="105"/>
      <c r="V310" s="105"/>
      <c r="W310" s="104"/>
      <c r="X310" s="104"/>
      <c r="Y310" s="104"/>
      <c r="Z310" s="105"/>
      <c r="AA310" s="105"/>
      <c r="AB310" s="106"/>
      <c r="AC310" s="106"/>
      <c r="AD310" s="106"/>
      <c r="AE310" s="107"/>
      <c r="AF310" s="90"/>
      <c r="AG310" s="78"/>
      <c r="AH310" s="90"/>
      <c r="AI310" s="90"/>
      <c r="AN310" s="73"/>
    </row>
    <row r="311" spans="2:40" s="17" customFormat="1" ht="4.9000000000000004" customHeight="1" thickBot="1"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N311" s="73"/>
    </row>
    <row r="312" spans="2:40" s="17" customFormat="1" ht="15.4" customHeight="1" thickBot="1">
      <c r="B312" s="91">
        <v>1</v>
      </c>
      <c r="C312" s="35" t="s">
        <v>53</v>
      </c>
      <c r="D312" s="36" t="s">
        <v>158</v>
      </c>
      <c r="E312" s="40">
        <v>1</v>
      </c>
      <c r="F312" s="41">
        <v>2</v>
      </c>
      <c r="G312" s="41">
        <v>3</v>
      </c>
      <c r="H312" s="41">
        <v>4</v>
      </c>
      <c r="I312" s="41">
        <v>5</v>
      </c>
      <c r="J312" s="41">
        <v>6</v>
      </c>
      <c r="K312" s="41">
        <v>7</v>
      </c>
      <c r="L312" s="41">
        <v>8</v>
      </c>
      <c r="M312" s="41">
        <v>9</v>
      </c>
      <c r="N312" s="41">
        <v>10</v>
      </c>
      <c r="O312" s="41">
        <v>11</v>
      </c>
      <c r="P312" s="41">
        <v>12</v>
      </c>
      <c r="Q312" s="41">
        <v>13</v>
      </c>
      <c r="R312" s="41">
        <v>14</v>
      </c>
      <c r="S312" s="41">
        <v>15</v>
      </c>
      <c r="T312" s="41">
        <v>16</v>
      </c>
      <c r="U312" s="41">
        <v>17</v>
      </c>
      <c r="V312" s="41">
        <v>18</v>
      </c>
      <c r="W312" s="41">
        <v>19</v>
      </c>
      <c r="X312" s="41">
        <v>20</v>
      </c>
      <c r="Y312" s="41">
        <v>21</v>
      </c>
      <c r="Z312" s="41">
        <v>22</v>
      </c>
      <c r="AA312" s="41">
        <v>23</v>
      </c>
      <c r="AB312" s="41">
        <v>24</v>
      </c>
      <c r="AC312" s="41">
        <v>25</v>
      </c>
      <c r="AD312" s="41">
        <v>26</v>
      </c>
      <c r="AE312" s="41">
        <v>27</v>
      </c>
      <c r="AF312" s="41">
        <v>28</v>
      </c>
      <c r="AG312" s="41">
        <v>29</v>
      </c>
      <c r="AH312" s="41">
        <v>30</v>
      </c>
      <c r="AI312" s="42">
        <v>31</v>
      </c>
      <c r="AN312" s="73"/>
    </row>
    <row r="313" spans="2:40" s="17" customFormat="1" ht="15.4" customHeight="1">
      <c r="B313" s="37">
        <f>$B$17</f>
        <v>1</v>
      </c>
      <c r="C313" s="43">
        <f t="shared" ref="C313:C324" si="16">SUM($E313:$AI313)</f>
        <v>0</v>
      </c>
      <c r="D313" s="46"/>
      <c r="E313" s="80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  <c r="AD313" s="81"/>
      <c r="AE313" s="81"/>
      <c r="AF313" s="81"/>
      <c r="AG313" s="81"/>
      <c r="AH313" s="81"/>
      <c r="AI313" s="82"/>
      <c r="AJ313" s="78"/>
      <c r="AN313" s="73"/>
    </row>
    <row r="314" spans="2:40" s="17" customFormat="1" ht="15.4" customHeight="1">
      <c r="B314" s="38">
        <f>IF(B313 = 12,1,B313+1)</f>
        <v>2</v>
      </c>
      <c r="C314" s="44">
        <f t="shared" si="16"/>
        <v>0</v>
      </c>
      <c r="D314" s="47"/>
      <c r="E314" s="83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5"/>
      <c r="AJ314" s="78"/>
      <c r="AN314" s="73"/>
    </row>
    <row r="315" spans="2:40" s="17" customFormat="1" ht="15.4" customHeight="1">
      <c r="B315" s="38">
        <f>IF(B314 = 12,1,B314+1)</f>
        <v>3</v>
      </c>
      <c r="C315" s="44">
        <f t="shared" si="16"/>
        <v>0</v>
      </c>
      <c r="D315" s="47"/>
      <c r="E315" s="83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5"/>
      <c r="AJ315" s="78"/>
      <c r="AN315" s="73"/>
    </row>
    <row r="316" spans="2:40" s="17" customFormat="1" ht="15.4" customHeight="1">
      <c r="B316" s="38">
        <f>IF(B315 = 12,1,B315+1)</f>
        <v>4</v>
      </c>
      <c r="C316" s="44">
        <f t="shared" si="16"/>
        <v>0</v>
      </c>
      <c r="D316" s="47"/>
      <c r="E316" s="83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5"/>
      <c r="AJ316" s="78"/>
      <c r="AN316" s="73"/>
    </row>
    <row r="317" spans="2:40" s="17" customFormat="1" ht="15.4" customHeight="1">
      <c r="B317" s="38">
        <f t="shared" ref="B317:B324" si="17">IF(B316 = 12,1,B316+1)</f>
        <v>5</v>
      </c>
      <c r="C317" s="44">
        <f t="shared" si="16"/>
        <v>0</v>
      </c>
      <c r="D317" s="47"/>
      <c r="E317" s="83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5"/>
      <c r="AJ317" s="78"/>
      <c r="AN317" s="73"/>
    </row>
    <row r="318" spans="2:40" s="17" customFormat="1" ht="15.4" customHeight="1">
      <c r="B318" s="38">
        <f t="shared" si="17"/>
        <v>6</v>
      </c>
      <c r="C318" s="44">
        <f t="shared" si="16"/>
        <v>0</v>
      </c>
      <c r="D318" s="47"/>
      <c r="E318" s="83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5"/>
      <c r="AJ318" s="78"/>
      <c r="AN318" s="73"/>
    </row>
    <row r="319" spans="2:40" s="17" customFormat="1" ht="15.4" customHeight="1">
      <c r="B319" s="38">
        <f t="shared" si="17"/>
        <v>7</v>
      </c>
      <c r="C319" s="44">
        <f t="shared" si="16"/>
        <v>0</v>
      </c>
      <c r="D319" s="47"/>
      <c r="E319" s="83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5"/>
      <c r="AJ319" s="78"/>
      <c r="AN319" s="73"/>
    </row>
    <row r="320" spans="2:40" s="17" customFormat="1" ht="15.4" customHeight="1">
      <c r="B320" s="38">
        <f t="shared" si="17"/>
        <v>8</v>
      </c>
      <c r="C320" s="44">
        <f t="shared" si="16"/>
        <v>0</v>
      </c>
      <c r="D320" s="47"/>
      <c r="E320" s="83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5"/>
      <c r="AJ320" s="78"/>
      <c r="AN320" s="73"/>
    </row>
    <row r="321" spans="2:40" s="17" customFormat="1" ht="15.4" customHeight="1">
      <c r="B321" s="38">
        <f t="shared" si="17"/>
        <v>9</v>
      </c>
      <c r="C321" s="44">
        <f t="shared" si="16"/>
        <v>0</v>
      </c>
      <c r="D321" s="47"/>
      <c r="E321" s="83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5"/>
      <c r="AJ321" s="78"/>
      <c r="AN321" s="73"/>
    </row>
    <row r="322" spans="2:40" s="17" customFormat="1" ht="15.4" customHeight="1">
      <c r="B322" s="38">
        <f t="shared" si="17"/>
        <v>10</v>
      </c>
      <c r="C322" s="44">
        <f t="shared" si="16"/>
        <v>0</v>
      </c>
      <c r="D322" s="47"/>
      <c r="E322" s="83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5"/>
      <c r="AJ322" s="78"/>
      <c r="AN322" s="73"/>
    </row>
    <row r="323" spans="2:40" s="17" customFormat="1" ht="15.4" customHeight="1">
      <c r="B323" s="38">
        <f t="shared" si="17"/>
        <v>11</v>
      </c>
      <c r="C323" s="44">
        <f t="shared" si="16"/>
        <v>0</v>
      </c>
      <c r="D323" s="47"/>
      <c r="E323" s="83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5"/>
      <c r="AJ323" s="78"/>
      <c r="AN323" s="73"/>
    </row>
    <row r="324" spans="2:40" s="17" customFormat="1" ht="15.4" customHeight="1" thickBot="1">
      <c r="B324" s="39">
        <f t="shared" si="17"/>
        <v>12</v>
      </c>
      <c r="C324" s="45">
        <f t="shared" si="16"/>
        <v>0</v>
      </c>
      <c r="D324" s="48"/>
      <c r="E324" s="86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  <c r="AA324" s="87"/>
      <c r="AB324" s="87"/>
      <c r="AC324" s="87"/>
      <c r="AD324" s="87"/>
      <c r="AE324" s="87"/>
      <c r="AF324" s="87"/>
      <c r="AG324" s="87"/>
      <c r="AH324" s="87"/>
      <c r="AI324" s="88"/>
      <c r="AJ324" s="78"/>
      <c r="AN324" s="73"/>
    </row>
    <row r="333" spans="2:40" s="17" customFormat="1">
      <c r="AJ333" s="78"/>
      <c r="AN333" s="73"/>
    </row>
    <row r="343" spans="2:40" s="17" customFormat="1" ht="16.5">
      <c r="B343" s="33" t="s">
        <v>52</v>
      </c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N343" s="73"/>
    </row>
    <row r="344" spans="2:40" s="17" customFormat="1" ht="14.45" customHeight="1">
      <c r="AI344" s="34" t="str">
        <f>IF($AI$11="","",$AI$11)</f>
        <v/>
      </c>
      <c r="AN344" s="73"/>
    </row>
    <row r="345" spans="2:40" s="17" customFormat="1" ht="10.15" customHeight="1" thickBot="1">
      <c r="E345" s="99"/>
      <c r="F345" s="99"/>
      <c r="G345" s="100"/>
      <c r="H345" s="100"/>
      <c r="AI345" s="73"/>
      <c r="AN345" s="73"/>
    </row>
    <row r="346" spans="2:40" s="17" customFormat="1" ht="15.4" customHeight="1">
      <c r="B346" s="26"/>
      <c r="C346" s="26"/>
      <c r="D346" s="26"/>
      <c r="E346" s="101" t="s">
        <v>35</v>
      </c>
      <c r="F346" s="102"/>
      <c r="G346" s="103"/>
      <c r="H346" s="97" t="s">
        <v>2</v>
      </c>
      <c r="I346" s="97"/>
      <c r="J346" s="97"/>
      <c r="K346" s="97"/>
      <c r="L346" s="97" t="s">
        <v>4</v>
      </c>
      <c r="M346" s="97"/>
      <c r="N346" s="97"/>
      <c r="O346" s="97" t="s">
        <v>30</v>
      </c>
      <c r="P346" s="97"/>
      <c r="Q346" s="97"/>
      <c r="R346" s="97" t="s">
        <v>54</v>
      </c>
      <c r="S346" s="97"/>
      <c r="T346" s="97"/>
      <c r="U346" s="97" t="s">
        <v>50</v>
      </c>
      <c r="V346" s="97"/>
      <c r="W346" s="97" t="s">
        <v>55</v>
      </c>
      <c r="X346" s="97"/>
      <c r="Y346" s="97"/>
      <c r="Z346" s="97" t="s">
        <v>56</v>
      </c>
      <c r="AA346" s="97"/>
      <c r="AB346" s="97" t="s">
        <v>8</v>
      </c>
      <c r="AC346" s="97"/>
      <c r="AD346" s="97" t="s">
        <v>51</v>
      </c>
      <c r="AE346" s="98"/>
      <c r="AF346" s="26"/>
      <c r="AG346" s="26"/>
      <c r="AH346" s="26"/>
      <c r="AI346" s="26"/>
      <c r="AN346" s="73"/>
    </row>
    <row r="347" spans="2:40" s="17" customFormat="1" ht="15.4" customHeight="1" thickBot="1">
      <c r="B347" s="26"/>
      <c r="C347" s="26"/>
      <c r="D347" s="89"/>
      <c r="E347" s="108"/>
      <c r="F347" s="109"/>
      <c r="G347" s="110"/>
      <c r="H347" s="105"/>
      <c r="I347" s="105"/>
      <c r="J347" s="105"/>
      <c r="K347" s="105"/>
      <c r="L347" s="104"/>
      <c r="M347" s="104"/>
      <c r="N347" s="104"/>
      <c r="O347" s="111"/>
      <c r="P347" s="111"/>
      <c r="Q347" s="111"/>
      <c r="R347" s="104"/>
      <c r="S347" s="104"/>
      <c r="T347" s="104"/>
      <c r="U347" s="105"/>
      <c r="V347" s="105"/>
      <c r="W347" s="104"/>
      <c r="X347" s="104"/>
      <c r="Y347" s="104"/>
      <c r="Z347" s="105"/>
      <c r="AA347" s="105"/>
      <c r="AB347" s="106"/>
      <c r="AC347" s="106"/>
      <c r="AD347" s="106"/>
      <c r="AE347" s="107"/>
      <c r="AF347" s="90"/>
      <c r="AG347" s="78"/>
      <c r="AH347" s="90"/>
      <c r="AI347" s="90"/>
      <c r="AN347" s="73"/>
    </row>
    <row r="348" spans="2:40" s="17" customFormat="1" ht="4.9000000000000004" customHeight="1" thickBot="1"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N348" s="73"/>
    </row>
    <row r="349" spans="2:40" s="17" customFormat="1" ht="15.4" customHeight="1" thickBot="1">
      <c r="B349" s="91">
        <v>1</v>
      </c>
      <c r="C349" s="35" t="s">
        <v>53</v>
      </c>
      <c r="D349" s="36" t="s">
        <v>158</v>
      </c>
      <c r="E349" s="40">
        <v>1</v>
      </c>
      <c r="F349" s="41">
        <v>2</v>
      </c>
      <c r="G349" s="41">
        <v>3</v>
      </c>
      <c r="H349" s="41">
        <v>4</v>
      </c>
      <c r="I349" s="41">
        <v>5</v>
      </c>
      <c r="J349" s="41">
        <v>6</v>
      </c>
      <c r="K349" s="41">
        <v>7</v>
      </c>
      <c r="L349" s="41">
        <v>8</v>
      </c>
      <c r="M349" s="41">
        <v>9</v>
      </c>
      <c r="N349" s="41">
        <v>10</v>
      </c>
      <c r="O349" s="41">
        <v>11</v>
      </c>
      <c r="P349" s="41">
        <v>12</v>
      </c>
      <c r="Q349" s="41">
        <v>13</v>
      </c>
      <c r="R349" s="41">
        <v>14</v>
      </c>
      <c r="S349" s="41">
        <v>15</v>
      </c>
      <c r="T349" s="41">
        <v>16</v>
      </c>
      <c r="U349" s="41">
        <v>17</v>
      </c>
      <c r="V349" s="41">
        <v>18</v>
      </c>
      <c r="W349" s="41">
        <v>19</v>
      </c>
      <c r="X349" s="41">
        <v>20</v>
      </c>
      <c r="Y349" s="41">
        <v>21</v>
      </c>
      <c r="Z349" s="41">
        <v>22</v>
      </c>
      <c r="AA349" s="41">
        <v>23</v>
      </c>
      <c r="AB349" s="41">
        <v>24</v>
      </c>
      <c r="AC349" s="41">
        <v>25</v>
      </c>
      <c r="AD349" s="41">
        <v>26</v>
      </c>
      <c r="AE349" s="41">
        <v>27</v>
      </c>
      <c r="AF349" s="41">
        <v>28</v>
      </c>
      <c r="AG349" s="41">
        <v>29</v>
      </c>
      <c r="AH349" s="41">
        <v>30</v>
      </c>
      <c r="AI349" s="42">
        <v>31</v>
      </c>
      <c r="AN349" s="73"/>
    </row>
    <row r="350" spans="2:40" s="17" customFormat="1" ht="15.4" customHeight="1">
      <c r="B350" s="37">
        <f>$B$17</f>
        <v>1</v>
      </c>
      <c r="C350" s="43">
        <f t="shared" ref="C350:C361" si="18">SUM($E350:$AI350)</f>
        <v>0</v>
      </c>
      <c r="D350" s="46"/>
      <c r="E350" s="80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81"/>
      <c r="AE350" s="81"/>
      <c r="AF350" s="81"/>
      <c r="AG350" s="81"/>
      <c r="AH350" s="81"/>
      <c r="AI350" s="82"/>
      <c r="AJ350" s="78"/>
      <c r="AN350" s="73"/>
    </row>
    <row r="351" spans="2:40" s="17" customFormat="1" ht="15.4" customHeight="1">
      <c r="B351" s="38">
        <f>IF(B350 = 12,1,B350+1)</f>
        <v>2</v>
      </c>
      <c r="C351" s="44">
        <f t="shared" si="18"/>
        <v>0</v>
      </c>
      <c r="D351" s="47"/>
      <c r="E351" s="83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5"/>
      <c r="AJ351" s="78"/>
      <c r="AN351" s="73"/>
    </row>
    <row r="352" spans="2:40" s="17" customFormat="1" ht="15.4" customHeight="1">
      <c r="B352" s="38">
        <f>IF(B351 = 12,1,B351+1)</f>
        <v>3</v>
      </c>
      <c r="C352" s="44">
        <f t="shared" si="18"/>
        <v>0</v>
      </c>
      <c r="D352" s="47"/>
      <c r="E352" s="83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5"/>
      <c r="AJ352" s="78"/>
      <c r="AN352" s="73"/>
    </row>
    <row r="353" spans="2:40" s="17" customFormat="1" ht="15.4" customHeight="1">
      <c r="B353" s="38">
        <f>IF(B352 = 12,1,B352+1)</f>
        <v>4</v>
      </c>
      <c r="C353" s="44">
        <f t="shared" si="18"/>
        <v>0</v>
      </c>
      <c r="D353" s="47"/>
      <c r="E353" s="83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5"/>
      <c r="AJ353" s="78"/>
      <c r="AN353" s="73"/>
    </row>
    <row r="354" spans="2:40" s="17" customFormat="1" ht="15.4" customHeight="1">
      <c r="B354" s="38">
        <f t="shared" ref="B354:B361" si="19">IF(B353 = 12,1,B353+1)</f>
        <v>5</v>
      </c>
      <c r="C354" s="44">
        <f t="shared" si="18"/>
        <v>0</v>
      </c>
      <c r="D354" s="47"/>
      <c r="E354" s="83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5"/>
      <c r="AJ354" s="78"/>
      <c r="AN354" s="73"/>
    </row>
    <row r="355" spans="2:40" s="17" customFormat="1" ht="15.4" customHeight="1">
      <c r="B355" s="38">
        <f t="shared" si="19"/>
        <v>6</v>
      </c>
      <c r="C355" s="44">
        <f t="shared" si="18"/>
        <v>0</v>
      </c>
      <c r="D355" s="47"/>
      <c r="E355" s="83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5"/>
      <c r="AJ355" s="78"/>
      <c r="AN355" s="73"/>
    </row>
    <row r="356" spans="2:40" s="17" customFormat="1" ht="15.4" customHeight="1">
      <c r="B356" s="38">
        <f t="shared" si="19"/>
        <v>7</v>
      </c>
      <c r="C356" s="44">
        <f t="shared" si="18"/>
        <v>0</v>
      </c>
      <c r="D356" s="47"/>
      <c r="E356" s="83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5"/>
      <c r="AJ356" s="78"/>
      <c r="AN356" s="73"/>
    </row>
    <row r="357" spans="2:40" s="17" customFormat="1" ht="15.4" customHeight="1">
      <c r="B357" s="38">
        <f t="shared" si="19"/>
        <v>8</v>
      </c>
      <c r="C357" s="44">
        <f t="shared" si="18"/>
        <v>0</v>
      </c>
      <c r="D357" s="47"/>
      <c r="E357" s="83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5"/>
      <c r="AJ357" s="78"/>
      <c r="AN357" s="73"/>
    </row>
    <row r="358" spans="2:40" s="17" customFormat="1" ht="15.4" customHeight="1">
      <c r="B358" s="38">
        <f t="shared" si="19"/>
        <v>9</v>
      </c>
      <c r="C358" s="44">
        <f t="shared" si="18"/>
        <v>0</v>
      </c>
      <c r="D358" s="47"/>
      <c r="E358" s="83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5"/>
      <c r="AJ358" s="78"/>
      <c r="AN358" s="73"/>
    </row>
    <row r="359" spans="2:40" s="17" customFormat="1" ht="15.4" customHeight="1">
      <c r="B359" s="38">
        <f t="shared" si="19"/>
        <v>10</v>
      </c>
      <c r="C359" s="44">
        <f t="shared" si="18"/>
        <v>0</v>
      </c>
      <c r="D359" s="47"/>
      <c r="E359" s="83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5"/>
      <c r="AJ359" s="78"/>
      <c r="AN359" s="73"/>
    </row>
    <row r="360" spans="2:40" s="17" customFormat="1" ht="15.4" customHeight="1">
      <c r="B360" s="38">
        <f t="shared" si="19"/>
        <v>11</v>
      </c>
      <c r="C360" s="44">
        <f t="shared" si="18"/>
        <v>0</v>
      </c>
      <c r="D360" s="47"/>
      <c r="E360" s="83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  <c r="AA360" s="84"/>
      <c r="AB360" s="84"/>
      <c r="AC360" s="84"/>
      <c r="AD360" s="84"/>
      <c r="AE360" s="84"/>
      <c r="AF360" s="84"/>
      <c r="AG360" s="84"/>
      <c r="AH360" s="84"/>
      <c r="AI360" s="85"/>
      <c r="AJ360" s="78"/>
      <c r="AN360" s="73"/>
    </row>
    <row r="361" spans="2:40" s="17" customFormat="1" ht="15.4" customHeight="1" thickBot="1">
      <c r="B361" s="39">
        <f t="shared" si="19"/>
        <v>12</v>
      </c>
      <c r="C361" s="45">
        <f t="shared" si="18"/>
        <v>0</v>
      </c>
      <c r="D361" s="48"/>
      <c r="E361" s="86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  <c r="AA361" s="87"/>
      <c r="AB361" s="87"/>
      <c r="AC361" s="87"/>
      <c r="AD361" s="87"/>
      <c r="AE361" s="87"/>
      <c r="AF361" s="87"/>
      <c r="AG361" s="87"/>
      <c r="AH361" s="87"/>
      <c r="AI361" s="88"/>
      <c r="AJ361" s="78"/>
      <c r="AN361" s="73"/>
    </row>
    <row r="371" spans="2:40" s="17" customFormat="1">
      <c r="AJ371" s="78"/>
      <c r="AN371" s="73"/>
    </row>
    <row r="380" spans="2:40" s="17" customFormat="1" ht="16.5">
      <c r="B380" s="33" t="s">
        <v>52</v>
      </c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N380" s="73"/>
    </row>
    <row r="381" spans="2:40" s="17" customFormat="1" ht="14.45" customHeight="1">
      <c r="AI381" s="34" t="str">
        <f>IF($AI$11="","",$AI$11)</f>
        <v/>
      </c>
      <c r="AN381" s="73"/>
    </row>
    <row r="382" spans="2:40" s="17" customFormat="1" ht="10.15" customHeight="1" thickBot="1">
      <c r="E382" s="99"/>
      <c r="F382" s="99"/>
      <c r="G382" s="100"/>
      <c r="H382" s="100"/>
      <c r="AI382" s="73"/>
      <c r="AN382" s="73"/>
    </row>
    <row r="383" spans="2:40" s="17" customFormat="1" ht="15.4" customHeight="1">
      <c r="B383" s="26"/>
      <c r="C383" s="26"/>
      <c r="D383" s="26"/>
      <c r="E383" s="101" t="s">
        <v>35</v>
      </c>
      <c r="F383" s="102"/>
      <c r="G383" s="103"/>
      <c r="H383" s="97" t="s">
        <v>2</v>
      </c>
      <c r="I383" s="97"/>
      <c r="J383" s="97"/>
      <c r="K383" s="97"/>
      <c r="L383" s="97" t="s">
        <v>4</v>
      </c>
      <c r="M383" s="97"/>
      <c r="N383" s="97"/>
      <c r="O383" s="97" t="s">
        <v>30</v>
      </c>
      <c r="P383" s="97"/>
      <c r="Q383" s="97"/>
      <c r="R383" s="97" t="s">
        <v>54</v>
      </c>
      <c r="S383" s="97"/>
      <c r="T383" s="97"/>
      <c r="U383" s="97" t="s">
        <v>50</v>
      </c>
      <c r="V383" s="97"/>
      <c r="W383" s="97" t="s">
        <v>55</v>
      </c>
      <c r="X383" s="97"/>
      <c r="Y383" s="97"/>
      <c r="Z383" s="97" t="s">
        <v>56</v>
      </c>
      <c r="AA383" s="97"/>
      <c r="AB383" s="97" t="s">
        <v>8</v>
      </c>
      <c r="AC383" s="97"/>
      <c r="AD383" s="97" t="s">
        <v>51</v>
      </c>
      <c r="AE383" s="98"/>
      <c r="AF383" s="26"/>
      <c r="AG383" s="26"/>
      <c r="AH383" s="26"/>
      <c r="AI383" s="26"/>
      <c r="AN383" s="73"/>
    </row>
    <row r="384" spans="2:40" s="17" customFormat="1" ht="15.4" customHeight="1" thickBot="1">
      <c r="B384" s="26"/>
      <c r="C384" s="26"/>
      <c r="D384" s="89"/>
      <c r="E384" s="108"/>
      <c r="F384" s="109"/>
      <c r="G384" s="110"/>
      <c r="H384" s="105"/>
      <c r="I384" s="105"/>
      <c r="J384" s="105"/>
      <c r="K384" s="105"/>
      <c r="L384" s="104"/>
      <c r="M384" s="104"/>
      <c r="N384" s="104"/>
      <c r="O384" s="111"/>
      <c r="P384" s="111"/>
      <c r="Q384" s="111"/>
      <c r="R384" s="104"/>
      <c r="S384" s="104"/>
      <c r="T384" s="104"/>
      <c r="U384" s="105"/>
      <c r="V384" s="105"/>
      <c r="W384" s="104"/>
      <c r="X384" s="104"/>
      <c r="Y384" s="104"/>
      <c r="Z384" s="105"/>
      <c r="AA384" s="105"/>
      <c r="AB384" s="106"/>
      <c r="AC384" s="106"/>
      <c r="AD384" s="106"/>
      <c r="AE384" s="107"/>
      <c r="AF384" s="90"/>
      <c r="AG384" s="78"/>
      <c r="AH384" s="90"/>
      <c r="AI384" s="90"/>
      <c r="AN384" s="73"/>
    </row>
    <row r="385" spans="2:40" s="17" customFormat="1" ht="4.9000000000000004" customHeight="1" thickBot="1"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N385" s="73"/>
    </row>
    <row r="386" spans="2:40" s="17" customFormat="1" ht="15.4" customHeight="1" thickBot="1">
      <c r="B386" s="91">
        <v>1</v>
      </c>
      <c r="C386" s="35" t="s">
        <v>53</v>
      </c>
      <c r="D386" s="36" t="s">
        <v>158</v>
      </c>
      <c r="E386" s="40">
        <v>1</v>
      </c>
      <c r="F386" s="41">
        <v>2</v>
      </c>
      <c r="G386" s="41">
        <v>3</v>
      </c>
      <c r="H386" s="41">
        <v>4</v>
      </c>
      <c r="I386" s="41">
        <v>5</v>
      </c>
      <c r="J386" s="41">
        <v>6</v>
      </c>
      <c r="K386" s="41">
        <v>7</v>
      </c>
      <c r="L386" s="41">
        <v>8</v>
      </c>
      <c r="M386" s="41">
        <v>9</v>
      </c>
      <c r="N386" s="41">
        <v>10</v>
      </c>
      <c r="O386" s="41">
        <v>11</v>
      </c>
      <c r="P386" s="41">
        <v>12</v>
      </c>
      <c r="Q386" s="41">
        <v>13</v>
      </c>
      <c r="R386" s="41">
        <v>14</v>
      </c>
      <c r="S386" s="41">
        <v>15</v>
      </c>
      <c r="T386" s="41">
        <v>16</v>
      </c>
      <c r="U386" s="41">
        <v>17</v>
      </c>
      <c r="V386" s="41">
        <v>18</v>
      </c>
      <c r="W386" s="41">
        <v>19</v>
      </c>
      <c r="X386" s="41">
        <v>20</v>
      </c>
      <c r="Y386" s="41">
        <v>21</v>
      </c>
      <c r="Z386" s="41">
        <v>22</v>
      </c>
      <c r="AA386" s="41">
        <v>23</v>
      </c>
      <c r="AB386" s="41">
        <v>24</v>
      </c>
      <c r="AC386" s="41">
        <v>25</v>
      </c>
      <c r="AD386" s="41">
        <v>26</v>
      </c>
      <c r="AE386" s="41">
        <v>27</v>
      </c>
      <c r="AF386" s="41">
        <v>28</v>
      </c>
      <c r="AG386" s="41">
        <v>29</v>
      </c>
      <c r="AH386" s="41">
        <v>30</v>
      </c>
      <c r="AI386" s="42">
        <v>31</v>
      </c>
      <c r="AN386" s="73"/>
    </row>
    <row r="387" spans="2:40" s="17" customFormat="1" ht="15.4" customHeight="1">
      <c r="B387" s="37">
        <f>$B$17</f>
        <v>1</v>
      </c>
      <c r="C387" s="43">
        <f t="shared" ref="C387:C398" si="20">SUM($E387:$AI387)</f>
        <v>0</v>
      </c>
      <c r="D387" s="46"/>
      <c r="E387" s="80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81"/>
      <c r="AG387" s="81"/>
      <c r="AH387" s="81"/>
      <c r="AI387" s="82"/>
      <c r="AJ387" s="78"/>
      <c r="AN387" s="73"/>
    </row>
    <row r="388" spans="2:40" s="17" customFormat="1" ht="15.4" customHeight="1">
      <c r="B388" s="38">
        <f>IF(B387 = 12,1,B387+1)</f>
        <v>2</v>
      </c>
      <c r="C388" s="44">
        <f t="shared" si="20"/>
        <v>0</v>
      </c>
      <c r="D388" s="47"/>
      <c r="E388" s="83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5"/>
      <c r="AJ388" s="78"/>
      <c r="AN388" s="73"/>
    </row>
    <row r="389" spans="2:40" s="17" customFormat="1" ht="15.4" customHeight="1">
      <c r="B389" s="38">
        <f>IF(B388 = 12,1,B388+1)</f>
        <v>3</v>
      </c>
      <c r="C389" s="44">
        <f t="shared" si="20"/>
        <v>0</v>
      </c>
      <c r="D389" s="47"/>
      <c r="E389" s="83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5"/>
      <c r="AJ389" s="78"/>
      <c r="AN389" s="73"/>
    </row>
    <row r="390" spans="2:40" s="17" customFormat="1" ht="15.4" customHeight="1">
      <c r="B390" s="38">
        <f>IF(B389 = 12,1,B389+1)</f>
        <v>4</v>
      </c>
      <c r="C390" s="44">
        <f t="shared" si="20"/>
        <v>0</v>
      </c>
      <c r="D390" s="47"/>
      <c r="E390" s="83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5"/>
      <c r="AJ390" s="78"/>
      <c r="AN390" s="73"/>
    </row>
    <row r="391" spans="2:40" s="17" customFormat="1" ht="15.4" customHeight="1">
      <c r="B391" s="38">
        <f t="shared" ref="B391:B398" si="21">IF(B390 = 12,1,B390+1)</f>
        <v>5</v>
      </c>
      <c r="C391" s="44">
        <f t="shared" si="20"/>
        <v>0</v>
      </c>
      <c r="D391" s="47"/>
      <c r="E391" s="83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5"/>
      <c r="AJ391" s="78"/>
      <c r="AN391" s="73"/>
    </row>
    <row r="392" spans="2:40" s="17" customFormat="1" ht="15.4" customHeight="1">
      <c r="B392" s="38">
        <f t="shared" si="21"/>
        <v>6</v>
      </c>
      <c r="C392" s="44">
        <f t="shared" si="20"/>
        <v>0</v>
      </c>
      <c r="D392" s="47"/>
      <c r="E392" s="83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5"/>
      <c r="AJ392" s="78"/>
      <c r="AN392" s="73"/>
    </row>
    <row r="393" spans="2:40" s="17" customFormat="1" ht="15.4" customHeight="1">
      <c r="B393" s="38">
        <f t="shared" si="21"/>
        <v>7</v>
      </c>
      <c r="C393" s="44">
        <f t="shared" si="20"/>
        <v>0</v>
      </c>
      <c r="D393" s="47"/>
      <c r="E393" s="83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5"/>
      <c r="AJ393" s="78"/>
      <c r="AN393" s="73"/>
    </row>
    <row r="394" spans="2:40" s="17" customFormat="1" ht="15.4" customHeight="1">
      <c r="B394" s="38">
        <f t="shared" si="21"/>
        <v>8</v>
      </c>
      <c r="C394" s="44">
        <f t="shared" si="20"/>
        <v>0</v>
      </c>
      <c r="D394" s="47"/>
      <c r="E394" s="83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  <c r="AA394" s="84"/>
      <c r="AB394" s="84"/>
      <c r="AC394" s="84"/>
      <c r="AD394" s="84"/>
      <c r="AE394" s="84"/>
      <c r="AF394" s="84"/>
      <c r="AG394" s="84"/>
      <c r="AH394" s="84"/>
      <c r="AI394" s="85"/>
      <c r="AJ394" s="78"/>
      <c r="AN394" s="73"/>
    </row>
    <row r="395" spans="2:40" s="17" customFormat="1" ht="15.4" customHeight="1">
      <c r="B395" s="38">
        <f t="shared" si="21"/>
        <v>9</v>
      </c>
      <c r="C395" s="44">
        <f t="shared" si="20"/>
        <v>0</v>
      </c>
      <c r="D395" s="47"/>
      <c r="E395" s="83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5"/>
      <c r="AJ395" s="78"/>
      <c r="AN395" s="73"/>
    </row>
    <row r="396" spans="2:40" s="17" customFormat="1" ht="15.4" customHeight="1">
      <c r="B396" s="38">
        <f t="shared" si="21"/>
        <v>10</v>
      </c>
      <c r="C396" s="44">
        <f t="shared" si="20"/>
        <v>0</v>
      </c>
      <c r="D396" s="47"/>
      <c r="E396" s="83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5"/>
      <c r="AJ396" s="78"/>
      <c r="AN396" s="73"/>
    </row>
    <row r="397" spans="2:40" s="17" customFormat="1" ht="15.4" customHeight="1">
      <c r="B397" s="38">
        <f t="shared" si="21"/>
        <v>11</v>
      </c>
      <c r="C397" s="44">
        <f t="shared" si="20"/>
        <v>0</v>
      </c>
      <c r="D397" s="47"/>
      <c r="E397" s="83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5"/>
      <c r="AJ397" s="78"/>
      <c r="AN397" s="73"/>
    </row>
    <row r="398" spans="2:40" s="17" customFormat="1" ht="15.4" customHeight="1" thickBot="1">
      <c r="B398" s="39">
        <f t="shared" si="21"/>
        <v>12</v>
      </c>
      <c r="C398" s="45">
        <f t="shared" si="20"/>
        <v>0</v>
      </c>
      <c r="D398" s="48"/>
      <c r="E398" s="86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  <c r="AA398" s="87"/>
      <c r="AB398" s="87"/>
      <c r="AC398" s="87"/>
      <c r="AD398" s="87"/>
      <c r="AE398" s="87"/>
      <c r="AF398" s="87"/>
      <c r="AG398" s="87"/>
      <c r="AH398" s="87"/>
      <c r="AI398" s="88"/>
      <c r="AJ398" s="78"/>
      <c r="AN398" s="73"/>
    </row>
    <row r="399" spans="2:40" s="17" customFormat="1">
      <c r="AJ399" s="78"/>
      <c r="AN399" s="73"/>
    </row>
    <row r="411" spans="36:40" s="17" customFormat="1">
      <c r="AJ411" s="78"/>
      <c r="AN411" s="73"/>
    </row>
    <row r="417" spans="2:40" s="17" customFormat="1" ht="16.5">
      <c r="B417" s="33" t="s">
        <v>52</v>
      </c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N417" s="73"/>
    </row>
    <row r="418" spans="2:40" s="17" customFormat="1" ht="14.45" customHeight="1">
      <c r="AI418" s="34" t="str">
        <f>IF($AI$11="","",$AI$11)</f>
        <v/>
      </c>
      <c r="AN418" s="73"/>
    </row>
    <row r="419" spans="2:40" s="17" customFormat="1" ht="10.15" customHeight="1" thickBot="1">
      <c r="E419" s="99"/>
      <c r="F419" s="99"/>
      <c r="G419" s="100"/>
      <c r="H419" s="100"/>
      <c r="AI419" s="73"/>
      <c r="AN419" s="73"/>
    </row>
    <row r="420" spans="2:40" s="17" customFormat="1" ht="15.4" customHeight="1">
      <c r="B420" s="26"/>
      <c r="C420" s="26"/>
      <c r="D420" s="26"/>
      <c r="E420" s="101" t="s">
        <v>35</v>
      </c>
      <c r="F420" s="102"/>
      <c r="G420" s="103"/>
      <c r="H420" s="97" t="s">
        <v>2</v>
      </c>
      <c r="I420" s="97"/>
      <c r="J420" s="97"/>
      <c r="K420" s="97"/>
      <c r="L420" s="97" t="s">
        <v>4</v>
      </c>
      <c r="M420" s="97"/>
      <c r="N420" s="97"/>
      <c r="O420" s="97" t="s">
        <v>30</v>
      </c>
      <c r="P420" s="97"/>
      <c r="Q420" s="97"/>
      <c r="R420" s="97" t="s">
        <v>54</v>
      </c>
      <c r="S420" s="97"/>
      <c r="T420" s="97"/>
      <c r="U420" s="97" t="s">
        <v>50</v>
      </c>
      <c r="V420" s="97"/>
      <c r="W420" s="97" t="s">
        <v>55</v>
      </c>
      <c r="X420" s="97"/>
      <c r="Y420" s="97"/>
      <c r="Z420" s="97" t="s">
        <v>56</v>
      </c>
      <c r="AA420" s="97"/>
      <c r="AB420" s="97" t="s">
        <v>8</v>
      </c>
      <c r="AC420" s="97"/>
      <c r="AD420" s="97" t="s">
        <v>51</v>
      </c>
      <c r="AE420" s="98"/>
      <c r="AF420" s="26"/>
      <c r="AG420" s="26"/>
      <c r="AH420" s="26"/>
      <c r="AI420" s="26"/>
      <c r="AN420" s="73"/>
    </row>
    <row r="421" spans="2:40" s="17" customFormat="1" ht="15.4" customHeight="1" thickBot="1">
      <c r="B421" s="26"/>
      <c r="C421" s="26"/>
      <c r="D421" s="89"/>
      <c r="E421" s="108"/>
      <c r="F421" s="109"/>
      <c r="G421" s="110"/>
      <c r="H421" s="105"/>
      <c r="I421" s="105"/>
      <c r="J421" s="105"/>
      <c r="K421" s="105"/>
      <c r="L421" s="104"/>
      <c r="M421" s="104"/>
      <c r="N421" s="104"/>
      <c r="O421" s="111"/>
      <c r="P421" s="111"/>
      <c r="Q421" s="111"/>
      <c r="R421" s="104"/>
      <c r="S421" s="104"/>
      <c r="T421" s="104"/>
      <c r="U421" s="105"/>
      <c r="V421" s="105"/>
      <c r="W421" s="104"/>
      <c r="X421" s="104"/>
      <c r="Y421" s="104"/>
      <c r="Z421" s="105"/>
      <c r="AA421" s="105"/>
      <c r="AB421" s="106"/>
      <c r="AC421" s="106"/>
      <c r="AD421" s="106"/>
      <c r="AE421" s="107"/>
      <c r="AF421" s="90"/>
      <c r="AG421" s="78"/>
      <c r="AH421" s="90"/>
      <c r="AI421" s="90"/>
      <c r="AN421" s="73"/>
    </row>
    <row r="422" spans="2:40" s="17" customFormat="1" ht="4.9000000000000004" customHeight="1" thickBot="1"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N422" s="73"/>
    </row>
    <row r="423" spans="2:40" s="17" customFormat="1" ht="15.4" customHeight="1" thickBot="1">
      <c r="B423" s="91">
        <v>1</v>
      </c>
      <c r="C423" s="35" t="s">
        <v>53</v>
      </c>
      <c r="D423" s="36" t="s">
        <v>158</v>
      </c>
      <c r="E423" s="40">
        <v>1</v>
      </c>
      <c r="F423" s="41">
        <v>2</v>
      </c>
      <c r="G423" s="41">
        <v>3</v>
      </c>
      <c r="H423" s="41">
        <v>4</v>
      </c>
      <c r="I423" s="41">
        <v>5</v>
      </c>
      <c r="J423" s="41">
        <v>6</v>
      </c>
      <c r="K423" s="41">
        <v>7</v>
      </c>
      <c r="L423" s="41">
        <v>8</v>
      </c>
      <c r="M423" s="41">
        <v>9</v>
      </c>
      <c r="N423" s="41">
        <v>10</v>
      </c>
      <c r="O423" s="41">
        <v>11</v>
      </c>
      <c r="P423" s="41">
        <v>12</v>
      </c>
      <c r="Q423" s="41">
        <v>13</v>
      </c>
      <c r="R423" s="41">
        <v>14</v>
      </c>
      <c r="S423" s="41">
        <v>15</v>
      </c>
      <c r="T423" s="41">
        <v>16</v>
      </c>
      <c r="U423" s="41">
        <v>17</v>
      </c>
      <c r="V423" s="41">
        <v>18</v>
      </c>
      <c r="W423" s="41">
        <v>19</v>
      </c>
      <c r="X423" s="41">
        <v>20</v>
      </c>
      <c r="Y423" s="41">
        <v>21</v>
      </c>
      <c r="Z423" s="41">
        <v>22</v>
      </c>
      <c r="AA423" s="41">
        <v>23</v>
      </c>
      <c r="AB423" s="41">
        <v>24</v>
      </c>
      <c r="AC423" s="41">
        <v>25</v>
      </c>
      <c r="AD423" s="41">
        <v>26</v>
      </c>
      <c r="AE423" s="41">
        <v>27</v>
      </c>
      <c r="AF423" s="41">
        <v>28</v>
      </c>
      <c r="AG423" s="41">
        <v>29</v>
      </c>
      <c r="AH423" s="41">
        <v>30</v>
      </c>
      <c r="AI423" s="42">
        <v>31</v>
      </c>
      <c r="AN423" s="73"/>
    </row>
    <row r="424" spans="2:40" s="17" customFormat="1" ht="15.4" customHeight="1">
      <c r="B424" s="37">
        <f>$B$17</f>
        <v>1</v>
      </c>
      <c r="C424" s="43">
        <f t="shared" ref="C424:C435" si="22">SUM($E424:$AI424)</f>
        <v>0</v>
      </c>
      <c r="D424" s="46"/>
      <c r="E424" s="80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1"/>
      <c r="AB424" s="81"/>
      <c r="AC424" s="81"/>
      <c r="AD424" s="81"/>
      <c r="AE424" s="81"/>
      <c r="AF424" s="81"/>
      <c r="AG424" s="81"/>
      <c r="AH424" s="81"/>
      <c r="AI424" s="82"/>
      <c r="AJ424" s="78"/>
      <c r="AN424" s="73"/>
    </row>
    <row r="425" spans="2:40" s="17" customFormat="1" ht="15.4" customHeight="1">
      <c r="B425" s="38">
        <f>IF(B424 = 12,1,B424+1)</f>
        <v>2</v>
      </c>
      <c r="C425" s="44">
        <f t="shared" si="22"/>
        <v>0</v>
      </c>
      <c r="D425" s="47"/>
      <c r="E425" s="83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5"/>
      <c r="AJ425" s="78"/>
      <c r="AN425" s="73"/>
    </row>
    <row r="426" spans="2:40" s="17" customFormat="1" ht="15.4" customHeight="1">
      <c r="B426" s="38">
        <f>IF(B425 = 12,1,B425+1)</f>
        <v>3</v>
      </c>
      <c r="C426" s="44">
        <f t="shared" si="22"/>
        <v>0</v>
      </c>
      <c r="D426" s="47"/>
      <c r="E426" s="83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5"/>
      <c r="AJ426" s="78"/>
      <c r="AN426" s="73"/>
    </row>
    <row r="427" spans="2:40" s="17" customFormat="1" ht="15.4" customHeight="1">
      <c r="B427" s="38">
        <f>IF(B426 = 12,1,B426+1)</f>
        <v>4</v>
      </c>
      <c r="C427" s="44">
        <f t="shared" si="22"/>
        <v>0</v>
      </c>
      <c r="D427" s="47"/>
      <c r="E427" s="83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5"/>
      <c r="AJ427" s="78"/>
      <c r="AN427" s="73"/>
    </row>
    <row r="428" spans="2:40" s="17" customFormat="1" ht="15.4" customHeight="1">
      <c r="B428" s="38">
        <f t="shared" ref="B428:B435" si="23">IF(B427 = 12,1,B427+1)</f>
        <v>5</v>
      </c>
      <c r="C428" s="44">
        <f t="shared" si="22"/>
        <v>0</v>
      </c>
      <c r="D428" s="47"/>
      <c r="E428" s="83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  <c r="AA428" s="84"/>
      <c r="AB428" s="84"/>
      <c r="AC428" s="84"/>
      <c r="AD428" s="84"/>
      <c r="AE428" s="84"/>
      <c r="AF428" s="84"/>
      <c r="AG428" s="84"/>
      <c r="AH428" s="84"/>
      <c r="AI428" s="85"/>
      <c r="AJ428" s="78"/>
      <c r="AN428" s="73"/>
    </row>
    <row r="429" spans="2:40" s="17" customFormat="1" ht="15.4" customHeight="1">
      <c r="B429" s="38">
        <f t="shared" si="23"/>
        <v>6</v>
      </c>
      <c r="C429" s="44">
        <f t="shared" si="22"/>
        <v>0</v>
      </c>
      <c r="D429" s="47"/>
      <c r="E429" s="83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5"/>
      <c r="AJ429" s="78"/>
      <c r="AN429" s="73"/>
    </row>
    <row r="430" spans="2:40" s="17" customFormat="1" ht="15.4" customHeight="1">
      <c r="B430" s="38">
        <f t="shared" si="23"/>
        <v>7</v>
      </c>
      <c r="C430" s="44">
        <f t="shared" si="22"/>
        <v>0</v>
      </c>
      <c r="D430" s="47"/>
      <c r="E430" s="83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5"/>
      <c r="AJ430" s="78"/>
      <c r="AN430" s="73"/>
    </row>
    <row r="431" spans="2:40" s="17" customFormat="1" ht="15.4" customHeight="1">
      <c r="B431" s="38">
        <f t="shared" si="23"/>
        <v>8</v>
      </c>
      <c r="C431" s="44">
        <f t="shared" si="22"/>
        <v>0</v>
      </c>
      <c r="D431" s="47"/>
      <c r="E431" s="83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5"/>
      <c r="AJ431" s="78"/>
      <c r="AN431" s="73"/>
    </row>
    <row r="432" spans="2:40" s="17" customFormat="1" ht="15.4" customHeight="1">
      <c r="B432" s="38">
        <f t="shared" si="23"/>
        <v>9</v>
      </c>
      <c r="C432" s="44">
        <f t="shared" si="22"/>
        <v>0</v>
      </c>
      <c r="D432" s="47"/>
      <c r="E432" s="83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5"/>
      <c r="AJ432" s="78"/>
      <c r="AN432" s="73"/>
    </row>
    <row r="433" spans="2:40" s="17" customFormat="1" ht="15.4" customHeight="1">
      <c r="B433" s="38">
        <f t="shared" si="23"/>
        <v>10</v>
      </c>
      <c r="C433" s="44">
        <f t="shared" si="22"/>
        <v>0</v>
      </c>
      <c r="D433" s="47"/>
      <c r="E433" s="83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5"/>
      <c r="AJ433" s="78"/>
      <c r="AN433" s="73"/>
    </row>
    <row r="434" spans="2:40" s="17" customFormat="1" ht="15.4" customHeight="1">
      <c r="B434" s="38">
        <f t="shared" si="23"/>
        <v>11</v>
      </c>
      <c r="C434" s="44">
        <f t="shared" si="22"/>
        <v>0</v>
      </c>
      <c r="D434" s="47"/>
      <c r="E434" s="83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5"/>
      <c r="AJ434" s="78"/>
      <c r="AN434" s="73"/>
    </row>
    <row r="435" spans="2:40" s="17" customFormat="1" ht="15.4" customHeight="1" thickBot="1">
      <c r="B435" s="39">
        <f t="shared" si="23"/>
        <v>12</v>
      </c>
      <c r="C435" s="45">
        <f t="shared" si="22"/>
        <v>0</v>
      </c>
      <c r="D435" s="48"/>
      <c r="E435" s="86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  <c r="AA435" s="87"/>
      <c r="AB435" s="87"/>
      <c r="AC435" s="87"/>
      <c r="AD435" s="87"/>
      <c r="AE435" s="87"/>
      <c r="AF435" s="87"/>
      <c r="AG435" s="87"/>
      <c r="AH435" s="87"/>
      <c r="AI435" s="88"/>
      <c r="AJ435" s="78"/>
      <c r="AN435" s="73"/>
    </row>
    <row r="454" spans="2:40" s="17" customFormat="1" ht="16.5">
      <c r="B454" s="33" t="s">
        <v>52</v>
      </c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N454" s="73"/>
    </row>
    <row r="455" spans="2:40" s="17" customFormat="1" ht="14.45" customHeight="1">
      <c r="AI455" s="34" t="str">
        <f>IF($AI$11="","",$AI$11)</f>
        <v/>
      </c>
      <c r="AN455" s="73"/>
    </row>
    <row r="456" spans="2:40" s="17" customFormat="1" ht="10.15" customHeight="1" thickBot="1">
      <c r="E456" s="99"/>
      <c r="F456" s="99"/>
      <c r="G456" s="100"/>
      <c r="H456" s="100"/>
      <c r="AI456" s="73"/>
      <c r="AN456" s="73"/>
    </row>
    <row r="457" spans="2:40" s="17" customFormat="1" ht="15.4" customHeight="1">
      <c r="B457" s="26"/>
      <c r="C457" s="26"/>
      <c r="D457" s="26"/>
      <c r="E457" s="101" t="s">
        <v>35</v>
      </c>
      <c r="F457" s="102"/>
      <c r="G457" s="103"/>
      <c r="H457" s="97" t="s">
        <v>2</v>
      </c>
      <c r="I457" s="97"/>
      <c r="J457" s="97"/>
      <c r="K457" s="97"/>
      <c r="L457" s="97" t="s">
        <v>4</v>
      </c>
      <c r="M457" s="97"/>
      <c r="N457" s="97"/>
      <c r="O457" s="97" t="s">
        <v>30</v>
      </c>
      <c r="P457" s="97"/>
      <c r="Q457" s="97"/>
      <c r="R457" s="97" t="s">
        <v>54</v>
      </c>
      <c r="S457" s="97"/>
      <c r="T457" s="97"/>
      <c r="U457" s="97" t="s">
        <v>50</v>
      </c>
      <c r="V457" s="97"/>
      <c r="W457" s="97" t="s">
        <v>55</v>
      </c>
      <c r="X457" s="97"/>
      <c r="Y457" s="97"/>
      <c r="Z457" s="97" t="s">
        <v>56</v>
      </c>
      <c r="AA457" s="97"/>
      <c r="AB457" s="97" t="s">
        <v>8</v>
      </c>
      <c r="AC457" s="97"/>
      <c r="AD457" s="97" t="s">
        <v>51</v>
      </c>
      <c r="AE457" s="98"/>
      <c r="AF457" s="26"/>
      <c r="AG457" s="26"/>
      <c r="AH457" s="26"/>
      <c r="AI457" s="26"/>
      <c r="AN457" s="73"/>
    </row>
    <row r="458" spans="2:40" s="17" customFormat="1" ht="15.4" customHeight="1" thickBot="1">
      <c r="B458" s="26"/>
      <c r="C458" s="26"/>
      <c r="D458" s="89"/>
      <c r="E458" s="108"/>
      <c r="F458" s="109"/>
      <c r="G458" s="110"/>
      <c r="H458" s="105"/>
      <c r="I458" s="105"/>
      <c r="J458" s="105"/>
      <c r="K458" s="105"/>
      <c r="L458" s="104"/>
      <c r="M458" s="104"/>
      <c r="N458" s="104"/>
      <c r="O458" s="111"/>
      <c r="P458" s="111"/>
      <c r="Q458" s="111"/>
      <c r="R458" s="104"/>
      <c r="S458" s="104"/>
      <c r="T458" s="104"/>
      <c r="U458" s="105"/>
      <c r="V458" s="105"/>
      <c r="W458" s="104"/>
      <c r="X458" s="104"/>
      <c r="Y458" s="104"/>
      <c r="Z458" s="105"/>
      <c r="AA458" s="105"/>
      <c r="AB458" s="106"/>
      <c r="AC458" s="106"/>
      <c r="AD458" s="106"/>
      <c r="AE458" s="107"/>
      <c r="AF458" s="90"/>
      <c r="AG458" s="78"/>
      <c r="AH458" s="90"/>
      <c r="AI458" s="90"/>
      <c r="AN458" s="73"/>
    </row>
    <row r="459" spans="2:40" s="17" customFormat="1" ht="4.9000000000000004" customHeight="1" thickBot="1"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N459" s="73"/>
    </row>
    <row r="460" spans="2:40" s="17" customFormat="1" ht="15.4" customHeight="1" thickBot="1">
      <c r="B460" s="91">
        <v>1</v>
      </c>
      <c r="C460" s="35" t="s">
        <v>53</v>
      </c>
      <c r="D460" s="36" t="s">
        <v>158</v>
      </c>
      <c r="E460" s="40">
        <v>1</v>
      </c>
      <c r="F460" s="41">
        <v>2</v>
      </c>
      <c r="G460" s="41">
        <v>3</v>
      </c>
      <c r="H460" s="41">
        <v>4</v>
      </c>
      <c r="I460" s="41">
        <v>5</v>
      </c>
      <c r="J460" s="41">
        <v>6</v>
      </c>
      <c r="K460" s="41">
        <v>7</v>
      </c>
      <c r="L460" s="41">
        <v>8</v>
      </c>
      <c r="M460" s="41">
        <v>9</v>
      </c>
      <c r="N460" s="41">
        <v>10</v>
      </c>
      <c r="O460" s="41">
        <v>11</v>
      </c>
      <c r="P460" s="41">
        <v>12</v>
      </c>
      <c r="Q460" s="41">
        <v>13</v>
      </c>
      <c r="R460" s="41">
        <v>14</v>
      </c>
      <c r="S460" s="41">
        <v>15</v>
      </c>
      <c r="T460" s="41">
        <v>16</v>
      </c>
      <c r="U460" s="41">
        <v>17</v>
      </c>
      <c r="V460" s="41">
        <v>18</v>
      </c>
      <c r="W460" s="41">
        <v>19</v>
      </c>
      <c r="X460" s="41">
        <v>20</v>
      </c>
      <c r="Y460" s="41">
        <v>21</v>
      </c>
      <c r="Z460" s="41">
        <v>22</v>
      </c>
      <c r="AA460" s="41">
        <v>23</v>
      </c>
      <c r="AB460" s="41">
        <v>24</v>
      </c>
      <c r="AC460" s="41">
        <v>25</v>
      </c>
      <c r="AD460" s="41">
        <v>26</v>
      </c>
      <c r="AE460" s="41">
        <v>27</v>
      </c>
      <c r="AF460" s="41">
        <v>28</v>
      </c>
      <c r="AG460" s="41">
        <v>29</v>
      </c>
      <c r="AH460" s="41">
        <v>30</v>
      </c>
      <c r="AI460" s="42">
        <v>31</v>
      </c>
      <c r="AN460" s="73"/>
    </row>
    <row r="461" spans="2:40" s="17" customFormat="1" ht="15.4" customHeight="1">
      <c r="B461" s="37">
        <f>$B$17</f>
        <v>1</v>
      </c>
      <c r="C461" s="43">
        <f t="shared" ref="C461:C466" si="24">SUM($E461:$AI461)</f>
        <v>0</v>
      </c>
      <c r="D461" s="46"/>
      <c r="E461" s="80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  <c r="AD461" s="81"/>
      <c r="AE461" s="81"/>
      <c r="AF461" s="81"/>
      <c r="AG461" s="81"/>
      <c r="AH461" s="81"/>
      <c r="AI461" s="82"/>
      <c r="AJ461" s="78"/>
      <c r="AN461" s="73"/>
    </row>
    <row r="462" spans="2:40" s="17" customFormat="1" ht="15.4" customHeight="1">
      <c r="B462" s="38">
        <f t="shared" ref="B462:B472" si="25">IF(B461 = 12,1,B461+1)</f>
        <v>2</v>
      </c>
      <c r="C462" s="44">
        <f>SUM($E462:$AI462)</f>
        <v>0</v>
      </c>
      <c r="D462" s="47"/>
      <c r="E462" s="83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  <c r="AA462" s="84"/>
      <c r="AB462" s="84"/>
      <c r="AC462" s="84"/>
      <c r="AD462" s="84"/>
      <c r="AE462" s="84"/>
      <c r="AF462" s="84"/>
      <c r="AG462" s="84"/>
      <c r="AH462" s="84"/>
      <c r="AI462" s="85"/>
      <c r="AJ462" s="78"/>
      <c r="AN462" s="73"/>
    </row>
    <row r="463" spans="2:40" s="17" customFormat="1" ht="15.4" customHeight="1">
      <c r="B463" s="38">
        <f t="shared" si="25"/>
        <v>3</v>
      </c>
      <c r="C463" s="44">
        <f t="shared" si="24"/>
        <v>0</v>
      </c>
      <c r="D463" s="47"/>
      <c r="E463" s="83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5"/>
      <c r="AJ463" s="78"/>
      <c r="AN463" s="73"/>
    </row>
    <row r="464" spans="2:40" s="17" customFormat="1" ht="15.4" customHeight="1">
      <c r="B464" s="38">
        <f t="shared" si="25"/>
        <v>4</v>
      </c>
      <c r="C464" s="44">
        <f t="shared" si="24"/>
        <v>0</v>
      </c>
      <c r="D464" s="47"/>
      <c r="E464" s="83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5"/>
      <c r="AJ464" s="78"/>
      <c r="AN464" s="73"/>
    </row>
    <row r="465" spans="2:40" s="17" customFormat="1" ht="15.4" customHeight="1">
      <c r="B465" s="38">
        <f t="shared" si="25"/>
        <v>5</v>
      </c>
      <c r="C465" s="44">
        <f t="shared" si="24"/>
        <v>0</v>
      </c>
      <c r="D465" s="47"/>
      <c r="E465" s="83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5"/>
      <c r="AJ465" s="78"/>
      <c r="AN465" s="73"/>
    </row>
    <row r="466" spans="2:40" s="17" customFormat="1" ht="15.4" customHeight="1">
      <c r="B466" s="38">
        <f t="shared" si="25"/>
        <v>6</v>
      </c>
      <c r="C466" s="44">
        <f t="shared" si="24"/>
        <v>0</v>
      </c>
      <c r="D466" s="47"/>
      <c r="E466" s="83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5"/>
      <c r="AJ466" s="78"/>
      <c r="AN466" s="73"/>
    </row>
    <row r="467" spans="2:40" s="17" customFormat="1" ht="15.4" customHeight="1">
      <c r="B467" s="38">
        <f t="shared" si="25"/>
        <v>7</v>
      </c>
      <c r="C467" s="44">
        <f t="shared" ref="C467:C472" si="26">SUM($E467:$AI467)</f>
        <v>0</v>
      </c>
      <c r="D467" s="47"/>
      <c r="E467" s="83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5"/>
      <c r="AJ467" s="78"/>
      <c r="AN467" s="73"/>
    </row>
    <row r="468" spans="2:40" s="17" customFormat="1" ht="15.4" customHeight="1">
      <c r="B468" s="38">
        <f t="shared" si="25"/>
        <v>8</v>
      </c>
      <c r="C468" s="44">
        <f t="shared" si="26"/>
        <v>0</v>
      </c>
      <c r="D468" s="47"/>
      <c r="E468" s="83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5"/>
      <c r="AJ468" s="78"/>
      <c r="AN468" s="73"/>
    </row>
    <row r="469" spans="2:40" s="17" customFormat="1" ht="15.4" customHeight="1">
      <c r="B469" s="38">
        <f t="shared" si="25"/>
        <v>9</v>
      </c>
      <c r="C469" s="44">
        <f t="shared" si="26"/>
        <v>0</v>
      </c>
      <c r="D469" s="47"/>
      <c r="E469" s="83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5"/>
      <c r="AJ469" s="78"/>
      <c r="AN469" s="73"/>
    </row>
    <row r="470" spans="2:40" s="17" customFormat="1" ht="15.4" customHeight="1">
      <c r="B470" s="38">
        <f t="shared" si="25"/>
        <v>10</v>
      </c>
      <c r="C470" s="44">
        <f t="shared" si="26"/>
        <v>0</v>
      </c>
      <c r="D470" s="47"/>
      <c r="E470" s="83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5"/>
      <c r="AJ470" s="78"/>
      <c r="AN470" s="73"/>
    </row>
    <row r="471" spans="2:40" s="17" customFormat="1" ht="15.4" customHeight="1">
      <c r="B471" s="38">
        <f t="shared" si="25"/>
        <v>11</v>
      </c>
      <c r="C471" s="44">
        <f t="shared" si="26"/>
        <v>0</v>
      </c>
      <c r="D471" s="47"/>
      <c r="E471" s="83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5"/>
      <c r="AJ471" s="78"/>
      <c r="AN471" s="73"/>
    </row>
    <row r="472" spans="2:40" s="17" customFormat="1" ht="15.4" customHeight="1" thickBot="1">
      <c r="B472" s="39">
        <f t="shared" si="25"/>
        <v>12</v>
      </c>
      <c r="C472" s="45">
        <f t="shared" si="26"/>
        <v>0</v>
      </c>
      <c r="D472" s="48"/>
      <c r="E472" s="86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  <c r="AA472" s="87"/>
      <c r="AB472" s="87"/>
      <c r="AC472" s="87"/>
      <c r="AD472" s="87"/>
      <c r="AE472" s="87"/>
      <c r="AF472" s="87"/>
      <c r="AG472" s="87"/>
      <c r="AH472" s="87"/>
      <c r="AI472" s="88"/>
      <c r="AJ472" s="78"/>
      <c r="AN472" s="73"/>
    </row>
    <row r="473" spans="2:40" s="17" customFormat="1">
      <c r="AJ473" s="78"/>
      <c r="AN473" s="73"/>
    </row>
    <row r="491" spans="2:40" s="17" customFormat="1" ht="16.5">
      <c r="B491" s="33" t="s">
        <v>52</v>
      </c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N491" s="73"/>
    </row>
    <row r="492" spans="2:40" s="17" customFormat="1" ht="14.45" customHeight="1">
      <c r="AI492" s="34" t="str">
        <f>IF($AI$11="","",$AI$11)</f>
        <v/>
      </c>
      <c r="AN492" s="73"/>
    </row>
    <row r="493" spans="2:40" s="17" customFormat="1" ht="10.15" customHeight="1" thickBot="1">
      <c r="E493" s="99"/>
      <c r="F493" s="99"/>
      <c r="G493" s="100"/>
      <c r="H493" s="100"/>
      <c r="AI493" s="73"/>
      <c r="AN493" s="73"/>
    </row>
    <row r="494" spans="2:40" s="17" customFormat="1" ht="15.4" customHeight="1">
      <c r="B494" s="26"/>
      <c r="C494" s="26"/>
      <c r="D494" s="26"/>
      <c r="E494" s="101" t="s">
        <v>35</v>
      </c>
      <c r="F494" s="102"/>
      <c r="G494" s="103"/>
      <c r="H494" s="97" t="s">
        <v>2</v>
      </c>
      <c r="I494" s="97"/>
      <c r="J494" s="97"/>
      <c r="K494" s="97"/>
      <c r="L494" s="97" t="s">
        <v>4</v>
      </c>
      <c r="M494" s="97"/>
      <c r="N494" s="97"/>
      <c r="O494" s="97" t="s">
        <v>30</v>
      </c>
      <c r="P494" s="97"/>
      <c r="Q494" s="97"/>
      <c r="R494" s="97" t="s">
        <v>54</v>
      </c>
      <c r="S494" s="97"/>
      <c r="T494" s="97"/>
      <c r="U494" s="97" t="s">
        <v>50</v>
      </c>
      <c r="V494" s="97"/>
      <c r="W494" s="97" t="s">
        <v>55</v>
      </c>
      <c r="X494" s="97"/>
      <c r="Y494" s="97"/>
      <c r="Z494" s="97" t="s">
        <v>56</v>
      </c>
      <c r="AA494" s="97"/>
      <c r="AB494" s="97" t="s">
        <v>8</v>
      </c>
      <c r="AC494" s="97"/>
      <c r="AD494" s="97" t="s">
        <v>51</v>
      </c>
      <c r="AE494" s="98"/>
      <c r="AF494" s="26"/>
      <c r="AG494" s="26"/>
      <c r="AH494" s="26"/>
      <c r="AI494" s="26"/>
      <c r="AN494" s="73"/>
    </row>
    <row r="495" spans="2:40" s="17" customFormat="1" ht="15.4" customHeight="1" thickBot="1">
      <c r="B495" s="26"/>
      <c r="C495" s="26"/>
      <c r="D495" s="89"/>
      <c r="E495" s="108"/>
      <c r="F495" s="109"/>
      <c r="G495" s="110"/>
      <c r="H495" s="105"/>
      <c r="I495" s="105"/>
      <c r="J495" s="105"/>
      <c r="K495" s="105"/>
      <c r="L495" s="104"/>
      <c r="M495" s="104"/>
      <c r="N495" s="104"/>
      <c r="O495" s="111"/>
      <c r="P495" s="111"/>
      <c r="Q495" s="111"/>
      <c r="R495" s="104"/>
      <c r="S495" s="104"/>
      <c r="T495" s="104"/>
      <c r="U495" s="105"/>
      <c r="V495" s="105"/>
      <c r="W495" s="104"/>
      <c r="X495" s="104"/>
      <c r="Y495" s="104"/>
      <c r="Z495" s="105"/>
      <c r="AA495" s="105"/>
      <c r="AB495" s="106"/>
      <c r="AC495" s="106"/>
      <c r="AD495" s="106"/>
      <c r="AE495" s="107"/>
      <c r="AF495" s="90"/>
      <c r="AG495" s="78"/>
      <c r="AH495" s="90"/>
      <c r="AI495" s="90"/>
      <c r="AN495" s="73"/>
    </row>
    <row r="496" spans="2:40" s="17" customFormat="1" ht="4.9000000000000004" customHeight="1" thickBot="1"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N496" s="73"/>
    </row>
    <row r="497" spans="2:40" s="17" customFormat="1" ht="15.4" customHeight="1" thickBot="1">
      <c r="B497" s="91">
        <v>1</v>
      </c>
      <c r="C497" s="35" t="s">
        <v>53</v>
      </c>
      <c r="D497" s="36" t="s">
        <v>158</v>
      </c>
      <c r="E497" s="40">
        <v>1</v>
      </c>
      <c r="F497" s="41">
        <v>2</v>
      </c>
      <c r="G497" s="41">
        <v>3</v>
      </c>
      <c r="H497" s="41">
        <v>4</v>
      </c>
      <c r="I497" s="41">
        <v>5</v>
      </c>
      <c r="J497" s="41">
        <v>6</v>
      </c>
      <c r="K497" s="41">
        <v>7</v>
      </c>
      <c r="L497" s="41">
        <v>8</v>
      </c>
      <c r="M497" s="41">
        <v>9</v>
      </c>
      <c r="N497" s="41">
        <v>10</v>
      </c>
      <c r="O497" s="41">
        <v>11</v>
      </c>
      <c r="P497" s="41">
        <v>12</v>
      </c>
      <c r="Q497" s="41">
        <v>13</v>
      </c>
      <c r="R497" s="41">
        <v>14</v>
      </c>
      <c r="S497" s="41">
        <v>15</v>
      </c>
      <c r="T497" s="41">
        <v>16</v>
      </c>
      <c r="U497" s="41">
        <v>17</v>
      </c>
      <c r="V497" s="41">
        <v>18</v>
      </c>
      <c r="W497" s="41">
        <v>19</v>
      </c>
      <c r="X497" s="41">
        <v>20</v>
      </c>
      <c r="Y497" s="41">
        <v>21</v>
      </c>
      <c r="Z497" s="41">
        <v>22</v>
      </c>
      <c r="AA497" s="41">
        <v>23</v>
      </c>
      <c r="AB497" s="41">
        <v>24</v>
      </c>
      <c r="AC497" s="41">
        <v>25</v>
      </c>
      <c r="AD497" s="41">
        <v>26</v>
      </c>
      <c r="AE497" s="41">
        <v>27</v>
      </c>
      <c r="AF497" s="41">
        <v>28</v>
      </c>
      <c r="AG497" s="41">
        <v>29</v>
      </c>
      <c r="AH497" s="41">
        <v>30</v>
      </c>
      <c r="AI497" s="42">
        <v>31</v>
      </c>
      <c r="AN497" s="73"/>
    </row>
    <row r="498" spans="2:40" s="17" customFormat="1" ht="15.4" customHeight="1">
      <c r="B498" s="37">
        <f>$B$17</f>
        <v>1</v>
      </c>
      <c r="C498" s="43">
        <f t="shared" ref="C498:C509" si="27">SUM($E498:$AI498)</f>
        <v>0</v>
      </c>
      <c r="D498" s="46"/>
      <c r="E498" s="80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  <c r="AD498" s="81"/>
      <c r="AE498" s="81"/>
      <c r="AF498" s="81"/>
      <c r="AG498" s="81"/>
      <c r="AH498" s="81"/>
      <c r="AI498" s="82"/>
      <c r="AJ498" s="78"/>
      <c r="AN498" s="73"/>
    </row>
    <row r="499" spans="2:40" s="17" customFormat="1" ht="15.4" customHeight="1">
      <c r="B499" s="38">
        <f>IF(B498 = 12,1,B498+1)</f>
        <v>2</v>
      </c>
      <c r="C499" s="44">
        <f t="shared" si="27"/>
        <v>0</v>
      </c>
      <c r="D499" s="47"/>
      <c r="E499" s="83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5"/>
      <c r="AJ499" s="78"/>
      <c r="AN499" s="73"/>
    </row>
    <row r="500" spans="2:40" s="17" customFormat="1" ht="15.4" customHeight="1">
      <c r="B500" s="38">
        <f>IF(B499 = 12,1,B499+1)</f>
        <v>3</v>
      </c>
      <c r="C500" s="44">
        <f t="shared" si="27"/>
        <v>0</v>
      </c>
      <c r="D500" s="47"/>
      <c r="E500" s="83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5"/>
      <c r="AJ500" s="78"/>
      <c r="AN500" s="73"/>
    </row>
    <row r="501" spans="2:40" s="17" customFormat="1" ht="15.4" customHeight="1">
      <c r="B501" s="38">
        <f>IF(B500 = 12,1,B500+1)</f>
        <v>4</v>
      </c>
      <c r="C501" s="44">
        <f t="shared" si="27"/>
        <v>0</v>
      </c>
      <c r="D501" s="47"/>
      <c r="E501" s="83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5"/>
      <c r="AJ501" s="78"/>
      <c r="AN501" s="73"/>
    </row>
    <row r="502" spans="2:40" s="17" customFormat="1" ht="15.4" customHeight="1">
      <c r="B502" s="38">
        <f t="shared" ref="B502:B509" si="28">IF(B501 = 12,1,B501+1)</f>
        <v>5</v>
      </c>
      <c r="C502" s="44">
        <f t="shared" si="27"/>
        <v>0</v>
      </c>
      <c r="D502" s="47"/>
      <c r="E502" s="83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5"/>
      <c r="AJ502" s="78"/>
      <c r="AN502" s="73"/>
    </row>
    <row r="503" spans="2:40" s="17" customFormat="1" ht="15.4" customHeight="1">
      <c r="B503" s="38">
        <f t="shared" si="28"/>
        <v>6</v>
      </c>
      <c r="C503" s="44">
        <f t="shared" si="27"/>
        <v>0</v>
      </c>
      <c r="D503" s="47"/>
      <c r="E503" s="83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5"/>
      <c r="AJ503" s="78"/>
      <c r="AN503" s="73"/>
    </row>
    <row r="504" spans="2:40" s="17" customFormat="1" ht="15.4" customHeight="1">
      <c r="B504" s="38">
        <f t="shared" si="28"/>
        <v>7</v>
      </c>
      <c r="C504" s="44">
        <f t="shared" si="27"/>
        <v>0</v>
      </c>
      <c r="D504" s="47"/>
      <c r="E504" s="83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5"/>
      <c r="AJ504" s="78"/>
      <c r="AN504" s="73"/>
    </row>
    <row r="505" spans="2:40" s="17" customFormat="1" ht="15.4" customHeight="1">
      <c r="B505" s="38">
        <f t="shared" si="28"/>
        <v>8</v>
      </c>
      <c r="C505" s="44">
        <f t="shared" si="27"/>
        <v>0</v>
      </c>
      <c r="D505" s="47"/>
      <c r="E505" s="83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5"/>
      <c r="AJ505" s="78"/>
      <c r="AN505" s="73"/>
    </row>
    <row r="506" spans="2:40" s="17" customFormat="1" ht="15.4" customHeight="1">
      <c r="B506" s="38">
        <f t="shared" si="28"/>
        <v>9</v>
      </c>
      <c r="C506" s="44">
        <f t="shared" si="27"/>
        <v>0</v>
      </c>
      <c r="D506" s="47"/>
      <c r="E506" s="83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5"/>
      <c r="AJ506" s="78"/>
      <c r="AN506" s="73"/>
    </row>
    <row r="507" spans="2:40" s="17" customFormat="1" ht="15.4" customHeight="1">
      <c r="B507" s="38">
        <f t="shared" si="28"/>
        <v>10</v>
      </c>
      <c r="C507" s="44">
        <f t="shared" si="27"/>
        <v>0</v>
      </c>
      <c r="D507" s="47"/>
      <c r="E507" s="83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5"/>
      <c r="AJ507" s="78"/>
      <c r="AN507" s="73"/>
    </row>
    <row r="508" spans="2:40" s="17" customFormat="1" ht="15.4" customHeight="1">
      <c r="B508" s="38">
        <f t="shared" si="28"/>
        <v>11</v>
      </c>
      <c r="C508" s="44">
        <f t="shared" si="27"/>
        <v>0</v>
      </c>
      <c r="D508" s="47"/>
      <c r="E508" s="83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5"/>
      <c r="AJ508" s="78"/>
      <c r="AN508" s="73"/>
    </row>
    <row r="509" spans="2:40" s="17" customFormat="1" ht="15.4" customHeight="1" thickBot="1">
      <c r="B509" s="39">
        <f t="shared" si="28"/>
        <v>12</v>
      </c>
      <c r="C509" s="45">
        <f t="shared" si="27"/>
        <v>0</v>
      </c>
      <c r="D509" s="48"/>
      <c r="E509" s="86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  <c r="AA509" s="87"/>
      <c r="AB509" s="87"/>
      <c r="AC509" s="87"/>
      <c r="AD509" s="87"/>
      <c r="AE509" s="87"/>
      <c r="AF509" s="87"/>
      <c r="AG509" s="87"/>
      <c r="AH509" s="87"/>
      <c r="AI509" s="88"/>
      <c r="AJ509" s="78"/>
      <c r="AN509" s="73"/>
    </row>
    <row r="510" spans="2:40" s="17" customFormat="1">
      <c r="AJ510" s="78"/>
      <c r="AN510" s="73"/>
    </row>
    <row r="528" spans="2:40" s="17" customFormat="1" ht="16.5">
      <c r="B528" s="33" t="s">
        <v>52</v>
      </c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N528" s="73"/>
    </row>
    <row r="529" spans="2:40" s="17" customFormat="1" ht="14.45" customHeight="1">
      <c r="AI529" s="34" t="str">
        <f>IF($AI$11="","",$AI$11)</f>
        <v/>
      </c>
      <c r="AN529" s="73"/>
    </row>
    <row r="530" spans="2:40" s="17" customFormat="1" ht="10.15" customHeight="1" thickBot="1">
      <c r="E530" s="99"/>
      <c r="F530" s="99"/>
      <c r="G530" s="100"/>
      <c r="H530" s="100"/>
      <c r="AI530" s="73"/>
      <c r="AN530" s="73"/>
    </row>
    <row r="531" spans="2:40" s="17" customFormat="1" ht="15.4" customHeight="1">
      <c r="B531" s="26"/>
      <c r="C531" s="26"/>
      <c r="D531" s="26"/>
      <c r="E531" s="101" t="s">
        <v>35</v>
      </c>
      <c r="F531" s="102"/>
      <c r="G531" s="103"/>
      <c r="H531" s="97" t="s">
        <v>2</v>
      </c>
      <c r="I531" s="97"/>
      <c r="J531" s="97"/>
      <c r="K531" s="97"/>
      <c r="L531" s="97" t="s">
        <v>4</v>
      </c>
      <c r="M531" s="97"/>
      <c r="N531" s="97"/>
      <c r="O531" s="97" t="s">
        <v>30</v>
      </c>
      <c r="P531" s="97"/>
      <c r="Q531" s="97"/>
      <c r="R531" s="97" t="s">
        <v>54</v>
      </c>
      <c r="S531" s="97"/>
      <c r="T531" s="97"/>
      <c r="U531" s="97" t="s">
        <v>50</v>
      </c>
      <c r="V531" s="97"/>
      <c r="W531" s="97" t="s">
        <v>55</v>
      </c>
      <c r="X531" s="97"/>
      <c r="Y531" s="97"/>
      <c r="Z531" s="97" t="s">
        <v>56</v>
      </c>
      <c r="AA531" s="97"/>
      <c r="AB531" s="97" t="s">
        <v>8</v>
      </c>
      <c r="AC531" s="97"/>
      <c r="AD531" s="97" t="s">
        <v>51</v>
      </c>
      <c r="AE531" s="98"/>
      <c r="AF531" s="26"/>
      <c r="AG531" s="26"/>
      <c r="AH531" s="26"/>
      <c r="AI531" s="26"/>
      <c r="AN531" s="73"/>
    </row>
    <row r="532" spans="2:40" s="17" customFormat="1" ht="15.4" customHeight="1" thickBot="1">
      <c r="B532" s="26"/>
      <c r="C532" s="26"/>
      <c r="D532" s="89"/>
      <c r="E532" s="108"/>
      <c r="F532" s="109"/>
      <c r="G532" s="110"/>
      <c r="H532" s="105"/>
      <c r="I532" s="105"/>
      <c r="J532" s="105"/>
      <c r="K532" s="105"/>
      <c r="L532" s="104"/>
      <c r="M532" s="104"/>
      <c r="N532" s="104"/>
      <c r="O532" s="111"/>
      <c r="P532" s="111"/>
      <c r="Q532" s="111"/>
      <c r="R532" s="104"/>
      <c r="S532" s="104"/>
      <c r="T532" s="104"/>
      <c r="U532" s="105"/>
      <c r="V532" s="105"/>
      <c r="W532" s="104"/>
      <c r="X532" s="104"/>
      <c r="Y532" s="104"/>
      <c r="Z532" s="105"/>
      <c r="AA532" s="105"/>
      <c r="AB532" s="106"/>
      <c r="AC532" s="106"/>
      <c r="AD532" s="106"/>
      <c r="AE532" s="107"/>
      <c r="AF532" s="90"/>
      <c r="AG532" s="78"/>
      <c r="AH532" s="90"/>
      <c r="AI532" s="90"/>
      <c r="AN532" s="73"/>
    </row>
    <row r="533" spans="2:40" s="17" customFormat="1" ht="4.9000000000000004" customHeight="1" thickBot="1"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N533" s="73"/>
    </row>
    <row r="534" spans="2:40" s="17" customFormat="1" ht="15.4" customHeight="1" thickBot="1">
      <c r="B534" s="91">
        <v>1</v>
      </c>
      <c r="C534" s="35" t="s">
        <v>53</v>
      </c>
      <c r="D534" s="36" t="s">
        <v>158</v>
      </c>
      <c r="E534" s="40">
        <v>1</v>
      </c>
      <c r="F534" s="41">
        <v>2</v>
      </c>
      <c r="G534" s="41">
        <v>3</v>
      </c>
      <c r="H534" s="41">
        <v>4</v>
      </c>
      <c r="I534" s="41">
        <v>5</v>
      </c>
      <c r="J534" s="41">
        <v>6</v>
      </c>
      <c r="K534" s="41">
        <v>7</v>
      </c>
      <c r="L534" s="41">
        <v>8</v>
      </c>
      <c r="M534" s="41">
        <v>9</v>
      </c>
      <c r="N534" s="41">
        <v>10</v>
      </c>
      <c r="O534" s="41">
        <v>11</v>
      </c>
      <c r="P534" s="41">
        <v>12</v>
      </c>
      <c r="Q534" s="41">
        <v>13</v>
      </c>
      <c r="R534" s="41">
        <v>14</v>
      </c>
      <c r="S534" s="41">
        <v>15</v>
      </c>
      <c r="T534" s="41">
        <v>16</v>
      </c>
      <c r="U534" s="41">
        <v>17</v>
      </c>
      <c r="V534" s="41">
        <v>18</v>
      </c>
      <c r="W534" s="41">
        <v>19</v>
      </c>
      <c r="X534" s="41">
        <v>20</v>
      </c>
      <c r="Y534" s="41">
        <v>21</v>
      </c>
      <c r="Z534" s="41">
        <v>22</v>
      </c>
      <c r="AA534" s="41">
        <v>23</v>
      </c>
      <c r="AB534" s="41">
        <v>24</v>
      </c>
      <c r="AC534" s="41">
        <v>25</v>
      </c>
      <c r="AD534" s="41">
        <v>26</v>
      </c>
      <c r="AE534" s="41">
        <v>27</v>
      </c>
      <c r="AF534" s="41">
        <v>28</v>
      </c>
      <c r="AG534" s="41">
        <v>29</v>
      </c>
      <c r="AH534" s="41">
        <v>30</v>
      </c>
      <c r="AI534" s="42">
        <v>31</v>
      </c>
      <c r="AN534" s="73"/>
    </row>
    <row r="535" spans="2:40" s="17" customFormat="1" ht="15.4" customHeight="1">
      <c r="B535" s="37">
        <f>$B$17</f>
        <v>1</v>
      </c>
      <c r="C535" s="43">
        <f t="shared" ref="C535:C546" si="29">SUM($E535:$AI535)</f>
        <v>0</v>
      </c>
      <c r="D535" s="46"/>
      <c r="E535" s="80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  <c r="AD535" s="81"/>
      <c r="AE535" s="81"/>
      <c r="AF535" s="81"/>
      <c r="AG535" s="81"/>
      <c r="AH535" s="81"/>
      <c r="AI535" s="82"/>
      <c r="AJ535" s="78"/>
      <c r="AN535" s="73"/>
    </row>
    <row r="536" spans="2:40" s="17" customFormat="1" ht="15.4" customHeight="1">
      <c r="B536" s="38">
        <f>IF(B535 = 12,1,B535+1)</f>
        <v>2</v>
      </c>
      <c r="C536" s="44">
        <f t="shared" si="29"/>
        <v>0</v>
      </c>
      <c r="D536" s="47"/>
      <c r="E536" s="83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5"/>
      <c r="AJ536" s="78"/>
      <c r="AN536" s="73"/>
    </row>
    <row r="537" spans="2:40" s="17" customFormat="1" ht="15.4" customHeight="1">
      <c r="B537" s="38">
        <f>IF(B536 = 12,1,B536+1)</f>
        <v>3</v>
      </c>
      <c r="C537" s="44">
        <f t="shared" si="29"/>
        <v>0</v>
      </c>
      <c r="D537" s="47"/>
      <c r="E537" s="83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5"/>
      <c r="AJ537" s="78"/>
      <c r="AN537" s="73"/>
    </row>
    <row r="538" spans="2:40" s="17" customFormat="1" ht="15.4" customHeight="1">
      <c r="B538" s="38">
        <f>IF(B537 = 12,1,B537+1)</f>
        <v>4</v>
      </c>
      <c r="C538" s="44">
        <f t="shared" si="29"/>
        <v>0</v>
      </c>
      <c r="D538" s="47"/>
      <c r="E538" s="83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5"/>
      <c r="AJ538" s="78"/>
      <c r="AN538" s="73"/>
    </row>
    <row r="539" spans="2:40" s="17" customFormat="1" ht="15.4" customHeight="1">
      <c r="B539" s="38">
        <f t="shared" ref="B539:B546" si="30">IF(B538 = 12,1,B538+1)</f>
        <v>5</v>
      </c>
      <c r="C539" s="44">
        <f t="shared" si="29"/>
        <v>0</v>
      </c>
      <c r="D539" s="47"/>
      <c r="E539" s="83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5"/>
      <c r="AJ539" s="78"/>
      <c r="AN539" s="73"/>
    </row>
    <row r="540" spans="2:40" s="17" customFormat="1" ht="15.4" customHeight="1">
      <c r="B540" s="38">
        <f t="shared" si="30"/>
        <v>6</v>
      </c>
      <c r="C540" s="44">
        <f t="shared" si="29"/>
        <v>0</v>
      </c>
      <c r="D540" s="47"/>
      <c r="E540" s="83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5"/>
      <c r="AJ540" s="78"/>
      <c r="AN540" s="73"/>
    </row>
    <row r="541" spans="2:40" s="17" customFormat="1" ht="15.4" customHeight="1">
      <c r="B541" s="38">
        <f t="shared" si="30"/>
        <v>7</v>
      </c>
      <c r="C541" s="44">
        <f t="shared" si="29"/>
        <v>0</v>
      </c>
      <c r="D541" s="47"/>
      <c r="E541" s="83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5"/>
      <c r="AJ541" s="78"/>
      <c r="AN541" s="73"/>
    </row>
    <row r="542" spans="2:40" s="17" customFormat="1" ht="15.4" customHeight="1">
      <c r="B542" s="38">
        <f t="shared" si="30"/>
        <v>8</v>
      </c>
      <c r="C542" s="44">
        <f t="shared" si="29"/>
        <v>0</v>
      </c>
      <c r="D542" s="47"/>
      <c r="E542" s="83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5"/>
      <c r="AJ542" s="78"/>
      <c r="AN542" s="73"/>
    </row>
    <row r="543" spans="2:40" s="17" customFormat="1" ht="15.4" customHeight="1">
      <c r="B543" s="38">
        <f t="shared" si="30"/>
        <v>9</v>
      </c>
      <c r="C543" s="44">
        <f t="shared" si="29"/>
        <v>0</v>
      </c>
      <c r="D543" s="47"/>
      <c r="E543" s="83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5"/>
      <c r="AJ543" s="78"/>
      <c r="AN543" s="73"/>
    </row>
    <row r="544" spans="2:40" s="17" customFormat="1" ht="15.4" customHeight="1">
      <c r="B544" s="38">
        <f t="shared" si="30"/>
        <v>10</v>
      </c>
      <c r="C544" s="44">
        <f t="shared" si="29"/>
        <v>0</v>
      </c>
      <c r="D544" s="47"/>
      <c r="E544" s="83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5"/>
      <c r="AJ544" s="78"/>
      <c r="AN544" s="73"/>
    </row>
    <row r="545" spans="2:40" s="17" customFormat="1" ht="15.4" customHeight="1">
      <c r="B545" s="38">
        <f t="shared" si="30"/>
        <v>11</v>
      </c>
      <c r="C545" s="44">
        <f t="shared" si="29"/>
        <v>0</v>
      </c>
      <c r="D545" s="47"/>
      <c r="E545" s="83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5"/>
      <c r="AJ545" s="78"/>
      <c r="AN545" s="73"/>
    </row>
    <row r="546" spans="2:40" s="17" customFormat="1" ht="15.4" customHeight="1" thickBot="1">
      <c r="B546" s="39">
        <f t="shared" si="30"/>
        <v>12</v>
      </c>
      <c r="C546" s="45">
        <f t="shared" si="29"/>
        <v>0</v>
      </c>
      <c r="D546" s="48"/>
      <c r="E546" s="86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  <c r="AA546" s="87"/>
      <c r="AB546" s="87"/>
      <c r="AC546" s="87"/>
      <c r="AD546" s="87"/>
      <c r="AE546" s="87"/>
      <c r="AF546" s="87"/>
      <c r="AG546" s="87"/>
      <c r="AH546" s="87"/>
      <c r="AI546" s="88"/>
      <c r="AJ546" s="78"/>
      <c r="AN546" s="73"/>
    </row>
    <row r="547" spans="2:40" s="17" customFormat="1">
      <c r="AJ547" s="78"/>
      <c r="AN547" s="73"/>
    </row>
    <row r="565" spans="2:40" s="17" customFormat="1" ht="16.5">
      <c r="B565" s="33" t="s">
        <v>52</v>
      </c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N565" s="73"/>
    </row>
    <row r="566" spans="2:40" s="17" customFormat="1" ht="14.45" customHeight="1">
      <c r="AI566" s="34" t="str">
        <f>IF($AI$11="","",$AI$11)</f>
        <v/>
      </c>
      <c r="AN566" s="73"/>
    </row>
    <row r="567" spans="2:40" s="17" customFormat="1" ht="10.15" customHeight="1" thickBot="1">
      <c r="E567" s="99"/>
      <c r="F567" s="99"/>
      <c r="G567" s="100"/>
      <c r="H567" s="100"/>
      <c r="AI567" s="73"/>
      <c r="AN567" s="73"/>
    </row>
    <row r="568" spans="2:40" s="17" customFormat="1" ht="15.4" customHeight="1">
      <c r="B568" s="26"/>
      <c r="C568" s="26"/>
      <c r="D568" s="26"/>
      <c r="E568" s="101" t="s">
        <v>35</v>
      </c>
      <c r="F568" s="102"/>
      <c r="G568" s="103"/>
      <c r="H568" s="97" t="s">
        <v>2</v>
      </c>
      <c r="I568" s="97"/>
      <c r="J568" s="97"/>
      <c r="K568" s="97"/>
      <c r="L568" s="97" t="s">
        <v>4</v>
      </c>
      <c r="M568" s="97"/>
      <c r="N568" s="97"/>
      <c r="O568" s="97" t="s">
        <v>30</v>
      </c>
      <c r="P568" s="97"/>
      <c r="Q568" s="97"/>
      <c r="R568" s="97" t="s">
        <v>54</v>
      </c>
      <c r="S568" s="97"/>
      <c r="T568" s="97"/>
      <c r="U568" s="97" t="s">
        <v>50</v>
      </c>
      <c r="V568" s="97"/>
      <c r="W568" s="97" t="s">
        <v>55</v>
      </c>
      <c r="X568" s="97"/>
      <c r="Y568" s="97"/>
      <c r="Z568" s="97" t="s">
        <v>56</v>
      </c>
      <c r="AA568" s="97"/>
      <c r="AB568" s="97" t="s">
        <v>8</v>
      </c>
      <c r="AC568" s="97"/>
      <c r="AD568" s="97" t="s">
        <v>51</v>
      </c>
      <c r="AE568" s="98"/>
      <c r="AF568" s="26"/>
      <c r="AG568" s="26"/>
      <c r="AH568" s="26"/>
      <c r="AI568" s="26"/>
      <c r="AN568" s="73"/>
    </row>
    <row r="569" spans="2:40" s="17" customFormat="1" ht="15.4" customHeight="1" thickBot="1">
      <c r="B569" s="26"/>
      <c r="C569" s="26"/>
      <c r="D569" s="89"/>
      <c r="E569" s="108"/>
      <c r="F569" s="109"/>
      <c r="G569" s="110"/>
      <c r="H569" s="105"/>
      <c r="I569" s="105"/>
      <c r="J569" s="105"/>
      <c r="K569" s="105"/>
      <c r="L569" s="104"/>
      <c r="M569" s="104"/>
      <c r="N569" s="104"/>
      <c r="O569" s="111"/>
      <c r="P569" s="111"/>
      <c r="Q569" s="111"/>
      <c r="R569" s="104"/>
      <c r="S569" s="104"/>
      <c r="T569" s="104"/>
      <c r="U569" s="105"/>
      <c r="V569" s="105"/>
      <c r="W569" s="104"/>
      <c r="X569" s="104"/>
      <c r="Y569" s="104"/>
      <c r="Z569" s="105"/>
      <c r="AA569" s="105"/>
      <c r="AB569" s="106"/>
      <c r="AC569" s="106"/>
      <c r="AD569" s="106"/>
      <c r="AE569" s="107"/>
      <c r="AF569" s="90"/>
      <c r="AG569" s="78"/>
      <c r="AH569" s="90"/>
      <c r="AI569" s="90"/>
      <c r="AN569" s="73"/>
    </row>
    <row r="570" spans="2:40" s="17" customFormat="1" ht="4.9000000000000004" customHeight="1" thickBot="1"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N570" s="73"/>
    </row>
    <row r="571" spans="2:40" s="17" customFormat="1" ht="15.4" customHeight="1" thickBot="1">
      <c r="B571" s="91">
        <v>1</v>
      </c>
      <c r="C571" s="35" t="s">
        <v>53</v>
      </c>
      <c r="D571" s="36" t="s">
        <v>158</v>
      </c>
      <c r="E571" s="40">
        <v>1</v>
      </c>
      <c r="F571" s="41">
        <v>2</v>
      </c>
      <c r="G571" s="41">
        <v>3</v>
      </c>
      <c r="H571" s="41">
        <v>4</v>
      </c>
      <c r="I571" s="41">
        <v>5</v>
      </c>
      <c r="J571" s="41">
        <v>6</v>
      </c>
      <c r="K571" s="41">
        <v>7</v>
      </c>
      <c r="L571" s="41">
        <v>8</v>
      </c>
      <c r="M571" s="41">
        <v>9</v>
      </c>
      <c r="N571" s="41">
        <v>10</v>
      </c>
      <c r="O571" s="41">
        <v>11</v>
      </c>
      <c r="P571" s="41">
        <v>12</v>
      </c>
      <c r="Q571" s="41">
        <v>13</v>
      </c>
      <c r="R571" s="41">
        <v>14</v>
      </c>
      <c r="S571" s="41">
        <v>15</v>
      </c>
      <c r="T571" s="41">
        <v>16</v>
      </c>
      <c r="U571" s="41">
        <v>17</v>
      </c>
      <c r="V571" s="41">
        <v>18</v>
      </c>
      <c r="W571" s="41">
        <v>19</v>
      </c>
      <c r="X571" s="41">
        <v>20</v>
      </c>
      <c r="Y571" s="41">
        <v>21</v>
      </c>
      <c r="Z571" s="41">
        <v>22</v>
      </c>
      <c r="AA571" s="41">
        <v>23</v>
      </c>
      <c r="AB571" s="41">
        <v>24</v>
      </c>
      <c r="AC571" s="41">
        <v>25</v>
      </c>
      <c r="AD571" s="41">
        <v>26</v>
      </c>
      <c r="AE571" s="41">
        <v>27</v>
      </c>
      <c r="AF571" s="41">
        <v>28</v>
      </c>
      <c r="AG571" s="41">
        <v>29</v>
      </c>
      <c r="AH571" s="41">
        <v>30</v>
      </c>
      <c r="AI571" s="42">
        <v>31</v>
      </c>
      <c r="AN571" s="73"/>
    </row>
    <row r="572" spans="2:40" s="17" customFormat="1" ht="15.4" customHeight="1">
      <c r="B572" s="37">
        <f>$B$17</f>
        <v>1</v>
      </c>
      <c r="C572" s="43">
        <f t="shared" ref="C572:C583" si="31">SUM($E572:$AI572)</f>
        <v>0</v>
      </c>
      <c r="D572" s="46"/>
      <c r="E572" s="80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  <c r="AA572" s="81"/>
      <c r="AB572" s="81"/>
      <c r="AC572" s="81"/>
      <c r="AD572" s="81"/>
      <c r="AE572" s="81"/>
      <c r="AF572" s="81"/>
      <c r="AG572" s="81"/>
      <c r="AH572" s="81"/>
      <c r="AI572" s="82"/>
      <c r="AJ572" s="78"/>
      <c r="AN572" s="73"/>
    </row>
    <row r="573" spans="2:40" s="17" customFormat="1" ht="15.4" customHeight="1">
      <c r="B573" s="38">
        <f>IF(B572 = 12,1,B572+1)</f>
        <v>2</v>
      </c>
      <c r="C573" s="44">
        <f t="shared" si="31"/>
        <v>0</v>
      </c>
      <c r="D573" s="47"/>
      <c r="E573" s="83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5"/>
      <c r="AJ573" s="78"/>
      <c r="AN573" s="73"/>
    </row>
    <row r="574" spans="2:40" s="17" customFormat="1" ht="15.4" customHeight="1">
      <c r="B574" s="38">
        <f>IF(B573 = 12,1,B573+1)</f>
        <v>3</v>
      </c>
      <c r="C574" s="44">
        <f t="shared" si="31"/>
        <v>0</v>
      </c>
      <c r="D574" s="47"/>
      <c r="E574" s="83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5"/>
      <c r="AJ574" s="78"/>
      <c r="AN574" s="73"/>
    </row>
    <row r="575" spans="2:40" s="17" customFormat="1" ht="15.4" customHeight="1">
      <c r="B575" s="38">
        <f>IF(B574 = 12,1,B574+1)</f>
        <v>4</v>
      </c>
      <c r="C575" s="44">
        <f t="shared" si="31"/>
        <v>0</v>
      </c>
      <c r="D575" s="47"/>
      <c r="E575" s="83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5"/>
      <c r="AJ575" s="78"/>
      <c r="AN575" s="73"/>
    </row>
    <row r="576" spans="2:40" s="17" customFormat="1" ht="15.4" customHeight="1">
      <c r="B576" s="38">
        <f t="shared" ref="B576:B583" si="32">IF(B575 = 12,1,B575+1)</f>
        <v>5</v>
      </c>
      <c r="C576" s="44">
        <f t="shared" si="31"/>
        <v>0</v>
      </c>
      <c r="D576" s="47"/>
      <c r="E576" s="83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5"/>
      <c r="AJ576" s="78"/>
      <c r="AN576" s="73"/>
    </row>
    <row r="577" spans="2:40" s="17" customFormat="1" ht="15.4" customHeight="1">
      <c r="B577" s="38">
        <f t="shared" si="32"/>
        <v>6</v>
      </c>
      <c r="C577" s="44">
        <f t="shared" si="31"/>
        <v>0</v>
      </c>
      <c r="D577" s="47"/>
      <c r="E577" s="83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5"/>
      <c r="AJ577" s="78"/>
      <c r="AN577" s="73"/>
    </row>
    <row r="578" spans="2:40" s="17" customFormat="1" ht="15.4" customHeight="1">
      <c r="B578" s="38">
        <f t="shared" si="32"/>
        <v>7</v>
      </c>
      <c r="C578" s="44">
        <f t="shared" si="31"/>
        <v>0</v>
      </c>
      <c r="D578" s="47"/>
      <c r="E578" s="83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5"/>
      <c r="AJ578" s="78"/>
      <c r="AN578" s="73"/>
    </row>
    <row r="579" spans="2:40" s="17" customFormat="1" ht="15.4" customHeight="1">
      <c r="B579" s="38">
        <f t="shared" si="32"/>
        <v>8</v>
      </c>
      <c r="C579" s="44">
        <f t="shared" si="31"/>
        <v>0</v>
      </c>
      <c r="D579" s="47"/>
      <c r="E579" s="83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5"/>
      <c r="AJ579" s="78"/>
      <c r="AN579" s="73"/>
    </row>
    <row r="580" spans="2:40" s="17" customFormat="1" ht="15.4" customHeight="1">
      <c r="B580" s="38">
        <f t="shared" si="32"/>
        <v>9</v>
      </c>
      <c r="C580" s="44">
        <f t="shared" si="31"/>
        <v>0</v>
      </c>
      <c r="D580" s="47"/>
      <c r="E580" s="83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5"/>
      <c r="AJ580" s="78"/>
      <c r="AN580" s="73"/>
    </row>
    <row r="581" spans="2:40" s="17" customFormat="1" ht="15.4" customHeight="1">
      <c r="B581" s="38">
        <f t="shared" si="32"/>
        <v>10</v>
      </c>
      <c r="C581" s="44">
        <f t="shared" si="31"/>
        <v>0</v>
      </c>
      <c r="D581" s="47"/>
      <c r="E581" s="83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  <c r="AA581" s="84"/>
      <c r="AB581" s="84"/>
      <c r="AC581" s="84"/>
      <c r="AD581" s="84"/>
      <c r="AE581" s="84"/>
      <c r="AF581" s="84"/>
      <c r="AG581" s="84"/>
      <c r="AH581" s="84"/>
      <c r="AI581" s="85"/>
      <c r="AJ581" s="78"/>
      <c r="AN581" s="73"/>
    </row>
    <row r="582" spans="2:40" s="17" customFormat="1" ht="15.4" customHeight="1">
      <c r="B582" s="38">
        <f t="shared" si="32"/>
        <v>11</v>
      </c>
      <c r="C582" s="44">
        <f t="shared" si="31"/>
        <v>0</v>
      </c>
      <c r="D582" s="47"/>
      <c r="E582" s="83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5"/>
      <c r="AJ582" s="78"/>
      <c r="AN582" s="73"/>
    </row>
    <row r="583" spans="2:40" s="17" customFormat="1" ht="15.4" customHeight="1" thickBot="1">
      <c r="B583" s="39">
        <f t="shared" si="32"/>
        <v>12</v>
      </c>
      <c r="C583" s="45">
        <f t="shared" si="31"/>
        <v>0</v>
      </c>
      <c r="D583" s="48"/>
      <c r="E583" s="86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  <c r="AA583" s="87"/>
      <c r="AB583" s="87"/>
      <c r="AC583" s="87"/>
      <c r="AD583" s="87"/>
      <c r="AE583" s="87"/>
      <c r="AF583" s="87"/>
      <c r="AG583" s="87"/>
      <c r="AH583" s="87"/>
      <c r="AI583" s="88"/>
      <c r="AJ583" s="78"/>
      <c r="AN583" s="73"/>
    </row>
    <row r="584" spans="2:40" s="17" customFormat="1">
      <c r="AJ584" s="78"/>
      <c r="AN584" s="73"/>
    </row>
    <row r="602" spans="2:40" s="17" customFormat="1" ht="16.5">
      <c r="B602" s="33" t="s">
        <v>52</v>
      </c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N602" s="73"/>
    </row>
    <row r="603" spans="2:40" s="17" customFormat="1" ht="14.45" customHeight="1">
      <c r="AI603" s="34" t="str">
        <f>IF($AI$11="","",$AI$11)</f>
        <v/>
      </c>
      <c r="AN603" s="73"/>
    </row>
    <row r="604" spans="2:40" s="17" customFormat="1" ht="10.15" customHeight="1" thickBot="1">
      <c r="E604" s="99"/>
      <c r="F604" s="99"/>
      <c r="G604" s="100"/>
      <c r="H604" s="100"/>
      <c r="AI604" s="73"/>
      <c r="AN604" s="73"/>
    </row>
    <row r="605" spans="2:40" s="17" customFormat="1" ht="15.4" customHeight="1">
      <c r="B605" s="26"/>
      <c r="C605" s="26"/>
      <c r="D605" s="26"/>
      <c r="E605" s="101" t="s">
        <v>35</v>
      </c>
      <c r="F605" s="102"/>
      <c r="G605" s="103"/>
      <c r="H605" s="97" t="s">
        <v>2</v>
      </c>
      <c r="I605" s="97"/>
      <c r="J605" s="97"/>
      <c r="K605" s="97"/>
      <c r="L605" s="97" t="s">
        <v>4</v>
      </c>
      <c r="M605" s="97"/>
      <c r="N605" s="97"/>
      <c r="O605" s="97" t="s">
        <v>30</v>
      </c>
      <c r="P605" s="97"/>
      <c r="Q605" s="97"/>
      <c r="R605" s="97" t="s">
        <v>54</v>
      </c>
      <c r="S605" s="97"/>
      <c r="T605" s="97"/>
      <c r="U605" s="97" t="s">
        <v>50</v>
      </c>
      <c r="V605" s="97"/>
      <c r="W605" s="97" t="s">
        <v>55</v>
      </c>
      <c r="X605" s="97"/>
      <c r="Y605" s="97"/>
      <c r="Z605" s="97" t="s">
        <v>56</v>
      </c>
      <c r="AA605" s="97"/>
      <c r="AB605" s="97" t="s">
        <v>8</v>
      </c>
      <c r="AC605" s="97"/>
      <c r="AD605" s="97" t="s">
        <v>51</v>
      </c>
      <c r="AE605" s="98"/>
      <c r="AF605" s="26"/>
      <c r="AG605" s="26"/>
      <c r="AH605" s="26"/>
      <c r="AI605" s="26"/>
      <c r="AN605" s="73"/>
    </row>
    <row r="606" spans="2:40" s="17" customFormat="1" ht="15.4" customHeight="1" thickBot="1">
      <c r="B606" s="26"/>
      <c r="C606" s="26"/>
      <c r="D606" s="89"/>
      <c r="E606" s="108"/>
      <c r="F606" s="109"/>
      <c r="G606" s="110"/>
      <c r="H606" s="105"/>
      <c r="I606" s="105"/>
      <c r="J606" s="105"/>
      <c r="K606" s="105"/>
      <c r="L606" s="104"/>
      <c r="M606" s="104"/>
      <c r="N606" s="104"/>
      <c r="O606" s="111"/>
      <c r="P606" s="111"/>
      <c r="Q606" s="111"/>
      <c r="R606" s="104"/>
      <c r="S606" s="104"/>
      <c r="T606" s="104"/>
      <c r="U606" s="105"/>
      <c r="V606" s="105"/>
      <c r="W606" s="104"/>
      <c r="X606" s="104"/>
      <c r="Y606" s="104"/>
      <c r="Z606" s="105"/>
      <c r="AA606" s="105"/>
      <c r="AB606" s="106"/>
      <c r="AC606" s="106"/>
      <c r="AD606" s="106"/>
      <c r="AE606" s="107"/>
      <c r="AF606" s="90"/>
      <c r="AG606" s="78"/>
      <c r="AH606" s="90"/>
      <c r="AI606" s="90"/>
      <c r="AN606" s="73"/>
    </row>
    <row r="607" spans="2:40" s="17" customFormat="1" ht="4.9000000000000004" customHeight="1" thickBot="1"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N607" s="73"/>
    </row>
    <row r="608" spans="2:40" s="17" customFormat="1" ht="15.4" customHeight="1" thickBot="1">
      <c r="B608" s="91">
        <v>1</v>
      </c>
      <c r="C608" s="35" t="s">
        <v>53</v>
      </c>
      <c r="D608" s="36" t="s">
        <v>158</v>
      </c>
      <c r="E608" s="40">
        <v>1</v>
      </c>
      <c r="F608" s="41">
        <v>2</v>
      </c>
      <c r="G608" s="41">
        <v>3</v>
      </c>
      <c r="H608" s="41">
        <v>4</v>
      </c>
      <c r="I608" s="41">
        <v>5</v>
      </c>
      <c r="J608" s="41">
        <v>6</v>
      </c>
      <c r="K608" s="41">
        <v>7</v>
      </c>
      <c r="L608" s="41">
        <v>8</v>
      </c>
      <c r="M608" s="41">
        <v>9</v>
      </c>
      <c r="N608" s="41">
        <v>10</v>
      </c>
      <c r="O608" s="41">
        <v>11</v>
      </c>
      <c r="P608" s="41">
        <v>12</v>
      </c>
      <c r="Q608" s="41">
        <v>13</v>
      </c>
      <c r="R608" s="41">
        <v>14</v>
      </c>
      <c r="S608" s="41">
        <v>15</v>
      </c>
      <c r="T608" s="41">
        <v>16</v>
      </c>
      <c r="U608" s="41">
        <v>17</v>
      </c>
      <c r="V608" s="41">
        <v>18</v>
      </c>
      <c r="W608" s="41">
        <v>19</v>
      </c>
      <c r="X608" s="41">
        <v>20</v>
      </c>
      <c r="Y608" s="41">
        <v>21</v>
      </c>
      <c r="Z608" s="41">
        <v>22</v>
      </c>
      <c r="AA608" s="41">
        <v>23</v>
      </c>
      <c r="AB608" s="41">
        <v>24</v>
      </c>
      <c r="AC608" s="41">
        <v>25</v>
      </c>
      <c r="AD608" s="41">
        <v>26</v>
      </c>
      <c r="AE608" s="41">
        <v>27</v>
      </c>
      <c r="AF608" s="41">
        <v>28</v>
      </c>
      <c r="AG608" s="41">
        <v>29</v>
      </c>
      <c r="AH608" s="41">
        <v>30</v>
      </c>
      <c r="AI608" s="42">
        <v>31</v>
      </c>
      <c r="AN608" s="73"/>
    </row>
    <row r="609" spans="2:40" s="17" customFormat="1" ht="15.4" customHeight="1">
      <c r="B609" s="37">
        <f>$B$17</f>
        <v>1</v>
      </c>
      <c r="C609" s="43">
        <f t="shared" ref="C609:C620" si="33">SUM($E609:$AI609)</f>
        <v>0</v>
      </c>
      <c r="D609" s="46"/>
      <c r="E609" s="80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1"/>
      <c r="AB609" s="81"/>
      <c r="AC609" s="81"/>
      <c r="AD609" s="81"/>
      <c r="AE609" s="81"/>
      <c r="AF609" s="81"/>
      <c r="AG609" s="81"/>
      <c r="AH609" s="81"/>
      <c r="AI609" s="82"/>
      <c r="AJ609" s="78"/>
      <c r="AN609" s="73"/>
    </row>
    <row r="610" spans="2:40" s="17" customFormat="1" ht="15.4" customHeight="1">
      <c r="B610" s="38">
        <f>IF(B609 = 12,1,B609+1)</f>
        <v>2</v>
      </c>
      <c r="C610" s="44">
        <f t="shared" si="33"/>
        <v>0</v>
      </c>
      <c r="D610" s="47"/>
      <c r="E610" s="83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5"/>
      <c r="AJ610" s="78"/>
      <c r="AN610" s="73"/>
    </row>
    <row r="611" spans="2:40" s="17" customFormat="1" ht="15.4" customHeight="1">
      <c r="B611" s="38">
        <f>IF(B610 = 12,1,B610+1)</f>
        <v>3</v>
      </c>
      <c r="C611" s="44">
        <f t="shared" si="33"/>
        <v>0</v>
      </c>
      <c r="D611" s="47"/>
      <c r="E611" s="83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5"/>
      <c r="AJ611" s="78"/>
      <c r="AN611" s="73"/>
    </row>
    <row r="612" spans="2:40" s="17" customFormat="1" ht="15.4" customHeight="1">
      <c r="B612" s="38">
        <f>IF(B611 = 12,1,B611+1)</f>
        <v>4</v>
      </c>
      <c r="C612" s="44">
        <f t="shared" si="33"/>
        <v>0</v>
      </c>
      <c r="D612" s="47"/>
      <c r="E612" s="83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5"/>
      <c r="AJ612" s="78"/>
      <c r="AN612" s="73"/>
    </row>
    <row r="613" spans="2:40" s="17" customFormat="1" ht="15.4" customHeight="1">
      <c r="B613" s="38">
        <f t="shared" ref="B613:B620" si="34">IF(B612 = 12,1,B612+1)</f>
        <v>5</v>
      </c>
      <c r="C613" s="44">
        <f t="shared" si="33"/>
        <v>0</v>
      </c>
      <c r="D613" s="47"/>
      <c r="E613" s="83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5"/>
      <c r="AJ613" s="78"/>
      <c r="AN613" s="73"/>
    </row>
    <row r="614" spans="2:40" s="17" customFormat="1" ht="15.4" customHeight="1">
      <c r="B614" s="38">
        <f t="shared" si="34"/>
        <v>6</v>
      </c>
      <c r="C614" s="44">
        <f t="shared" si="33"/>
        <v>0</v>
      </c>
      <c r="D614" s="47"/>
      <c r="E614" s="83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5"/>
      <c r="AJ614" s="78"/>
      <c r="AN614" s="73"/>
    </row>
    <row r="615" spans="2:40" s="17" customFormat="1" ht="15.4" customHeight="1">
      <c r="B615" s="38">
        <f t="shared" si="34"/>
        <v>7</v>
      </c>
      <c r="C615" s="44">
        <f t="shared" si="33"/>
        <v>0</v>
      </c>
      <c r="D615" s="47"/>
      <c r="E615" s="83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  <c r="S615" s="84"/>
      <c r="T615" s="84"/>
      <c r="U615" s="84"/>
      <c r="V615" s="84"/>
      <c r="W615" s="84"/>
      <c r="X615" s="84"/>
      <c r="Y615" s="84"/>
      <c r="Z615" s="84"/>
      <c r="AA615" s="84"/>
      <c r="AB615" s="84"/>
      <c r="AC615" s="84"/>
      <c r="AD615" s="84"/>
      <c r="AE615" s="84"/>
      <c r="AF615" s="84"/>
      <c r="AG615" s="84"/>
      <c r="AH615" s="84"/>
      <c r="AI615" s="85"/>
      <c r="AJ615" s="78"/>
      <c r="AN615" s="73"/>
    </row>
    <row r="616" spans="2:40" s="17" customFormat="1" ht="15.4" customHeight="1">
      <c r="B616" s="38">
        <f t="shared" si="34"/>
        <v>8</v>
      </c>
      <c r="C616" s="44">
        <f t="shared" si="33"/>
        <v>0</v>
      </c>
      <c r="D616" s="47"/>
      <c r="E616" s="83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5"/>
      <c r="AJ616" s="78"/>
      <c r="AN616" s="73"/>
    </row>
    <row r="617" spans="2:40" s="17" customFormat="1" ht="15.4" customHeight="1">
      <c r="B617" s="38">
        <f t="shared" si="34"/>
        <v>9</v>
      </c>
      <c r="C617" s="44">
        <f t="shared" si="33"/>
        <v>0</v>
      </c>
      <c r="D617" s="47"/>
      <c r="E617" s="83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5"/>
      <c r="AJ617" s="78"/>
      <c r="AN617" s="73"/>
    </row>
    <row r="618" spans="2:40" s="17" customFormat="1" ht="15.4" customHeight="1">
      <c r="B618" s="38">
        <f t="shared" si="34"/>
        <v>10</v>
      </c>
      <c r="C618" s="44">
        <f t="shared" si="33"/>
        <v>0</v>
      </c>
      <c r="D618" s="47"/>
      <c r="E618" s="83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5"/>
      <c r="AJ618" s="78"/>
      <c r="AN618" s="73"/>
    </row>
    <row r="619" spans="2:40" s="17" customFormat="1" ht="15.4" customHeight="1">
      <c r="B619" s="38">
        <f t="shared" si="34"/>
        <v>11</v>
      </c>
      <c r="C619" s="44">
        <f t="shared" si="33"/>
        <v>0</v>
      </c>
      <c r="D619" s="47"/>
      <c r="E619" s="83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5"/>
      <c r="AJ619" s="78"/>
      <c r="AN619" s="73"/>
    </row>
    <row r="620" spans="2:40" s="17" customFormat="1" ht="15.4" customHeight="1" thickBot="1">
      <c r="B620" s="39">
        <f t="shared" si="34"/>
        <v>12</v>
      </c>
      <c r="C620" s="45">
        <f t="shared" si="33"/>
        <v>0</v>
      </c>
      <c r="D620" s="48"/>
      <c r="E620" s="86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  <c r="AA620" s="87"/>
      <c r="AB620" s="87"/>
      <c r="AC620" s="87"/>
      <c r="AD620" s="87"/>
      <c r="AE620" s="87"/>
      <c r="AF620" s="87"/>
      <c r="AG620" s="87"/>
      <c r="AH620" s="87"/>
      <c r="AI620" s="88"/>
      <c r="AJ620" s="78"/>
      <c r="AN620" s="73"/>
    </row>
    <row r="621" spans="2:40" s="17" customFormat="1">
      <c r="AJ621" s="78"/>
      <c r="AN621" s="73"/>
    </row>
    <row r="639" spans="2:40" s="17" customFormat="1" ht="16.5">
      <c r="B639" s="33" t="s">
        <v>52</v>
      </c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N639" s="73"/>
    </row>
    <row r="640" spans="2:40" s="17" customFormat="1" ht="14.45" customHeight="1">
      <c r="AI640" s="34" t="str">
        <f>IF($AI$11="","",$AI$11)</f>
        <v/>
      </c>
      <c r="AN640" s="73"/>
    </row>
    <row r="641" spans="2:40" s="17" customFormat="1" ht="10.15" customHeight="1" thickBot="1">
      <c r="E641" s="99"/>
      <c r="F641" s="99"/>
      <c r="G641" s="100"/>
      <c r="H641" s="100"/>
      <c r="AI641" s="73"/>
      <c r="AN641" s="73"/>
    </row>
    <row r="642" spans="2:40" s="17" customFormat="1" ht="15.4" customHeight="1">
      <c r="B642" s="26"/>
      <c r="C642" s="26"/>
      <c r="D642" s="26"/>
      <c r="E642" s="101" t="s">
        <v>35</v>
      </c>
      <c r="F642" s="102"/>
      <c r="G642" s="103"/>
      <c r="H642" s="97" t="s">
        <v>2</v>
      </c>
      <c r="I642" s="97"/>
      <c r="J642" s="97"/>
      <c r="K642" s="97"/>
      <c r="L642" s="97" t="s">
        <v>4</v>
      </c>
      <c r="M642" s="97"/>
      <c r="N642" s="97"/>
      <c r="O642" s="97" t="s">
        <v>30</v>
      </c>
      <c r="P642" s="97"/>
      <c r="Q642" s="97"/>
      <c r="R642" s="97" t="s">
        <v>54</v>
      </c>
      <c r="S642" s="97"/>
      <c r="T642" s="97"/>
      <c r="U642" s="97" t="s">
        <v>50</v>
      </c>
      <c r="V642" s="97"/>
      <c r="W642" s="97" t="s">
        <v>55</v>
      </c>
      <c r="X642" s="97"/>
      <c r="Y642" s="97"/>
      <c r="Z642" s="97" t="s">
        <v>56</v>
      </c>
      <c r="AA642" s="97"/>
      <c r="AB642" s="97" t="s">
        <v>8</v>
      </c>
      <c r="AC642" s="97"/>
      <c r="AD642" s="97" t="s">
        <v>51</v>
      </c>
      <c r="AE642" s="98"/>
      <c r="AF642" s="26"/>
      <c r="AG642" s="26"/>
      <c r="AH642" s="26"/>
      <c r="AI642" s="26"/>
      <c r="AN642" s="73"/>
    </row>
    <row r="643" spans="2:40" s="17" customFormat="1" ht="15.4" customHeight="1" thickBot="1">
      <c r="B643" s="26"/>
      <c r="C643" s="26"/>
      <c r="D643" s="89"/>
      <c r="E643" s="108"/>
      <c r="F643" s="109"/>
      <c r="G643" s="110"/>
      <c r="H643" s="105"/>
      <c r="I643" s="105"/>
      <c r="J643" s="105"/>
      <c r="K643" s="105"/>
      <c r="L643" s="104"/>
      <c r="M643" s="104"/>
      <c r="N643" s="104"/>
      <c r="O643" s="111"/>
      <c r="P643" s="111"/>
      <c r="Q643" s="111"/>
      <c r="R643" s="104"/>
      <c r="S643" s="104"/>
      <c r="T643" s="104"/>
      <c r="U643" s="105"/>
      <c r="V643" s="105"/>
      <c r="W643" s="104"/>
      <c r="X643" s="104"/>
      <c r="Y643" s="104"/>
      <c r="Z643" s="105"/>
      <c r="AA643" s="105"/>
      <c r="AB643" s="106"/>
      <c r="AC643" s="106"/>
      <c r="AD643" s="106"/>
      <c r="AE643" s="107"/>
      <c r="AF643" s="90"/>
      <c r="AG643" s="78"/>
      <c r="AH643" s="90"/>
      <c r="AI643" s="90"/>
      <c r="AN643" s="73"/>
    </row>
    <row r="644" spans="2:40" s="17" customFormat="1" ht="4.9000000000000004" customHeight="1" thickBot="1"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N644" s="73"/>
    </row>
    <row r="645" spans="2:40" s="17" customFormat="1" ht="15.4" customHeight="1" thickBot="1">
      <c r="B645" s="91">
        <v>1</v>
      </c>
      <c r="C645" s="35" t="s">
        <v>53</v>
      </c>
      <c r="D645" s="36" t="s">
        <v>158</v>
      </c>
      <c r="E645" s="40">
        <v>1</v>
      </c>
      <c r="F645" s="41">
        <v>2</v>
      </c>
      <c r="G645" s="41">
        <v>3</v>
      </c>
      <c r="H645" s="41">
        <v>4</v>
      </c>
      <c r="I645" s="41">
        <v>5</v>
      </c>
      <c r="J645" s="41">
        <v>6</v>
      </c>
      <c r="K645" s="41">
        <v>7</v>
      </c>
      <c r="L645" s="41">
        <v>8</v>
      </c>
      <c r="M645" s="41">
        <v>9</v>
      </c>
      <c r="N645" s="41">
        <v>10</v>
      </c>
      <c r="O645" s="41">
        <v>11</v>
      </c>
      <c r="P645" s="41">
        <v>12</v>
      </c>
      <c r="Q645" s="41">
        <v>13</v>
      </c>
      <c r="R645" s="41">
        <v>14</v>
      </c>
      <c r="S645" s="41">
        <v>15</v>
      </c>
      <c r="T645" s="41">
        <v>16</v>
      </c>
      <c r="U645" s="41">
        <v>17</v>
      </c>
      <c r="V645" s="41">
        <v>18</v>
      </c>
      <c r="W645" s="41">
        <v>19</v>
      </c>
      <c r="X645" s="41">
        <v>20</v>
      </c>
      <c r="Y645" s="41">
        <v>21</v>
      </c>
      <c r="Z645" s="41">
        <v>22</v>
      </c>
      <c r="AA645" s="41">
        <v>23</v>
      </c>
      <c r="AB645" s="41">
        <v>24</v>
      </c>
      <c r="AC645" s="41">
        <v>25</v>
      </c>
      <c r="AD645" s="41">
        <v>26</v>
      </c>
      <c r="AE645" s="41">
        <v>27</v>
      </c>
      <c r="AF645" s="41">
        <v>28</v>
      </c>
      <c r="AG645" s="41">
        <v>29</v>
      </c>
      <c r="AH645" s="41">
        <v>30</v>
      </c>
      <c r="AI645" s="42">
        <v>31</v>
      </c>
      <c r="AN645" s="73"/>
    </row>
    <row r="646" spans="2:40" s="17" customFormat="1" ht="15.4" customHeight="1">
      <c r="B646" s="37">
        <f>$B$17</f>
        <v>1</v>
      </c>
      <c r="C646" s="43">
        <f t="shared" ref="C646:C657" si="35">SUM($E646:$AI646)</f>
        <v>0</v>
      </c>
      <c r="D646" s="46"/>
      <c r="E646" s="80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  <c r="AD646" s="81"/>
      <c r="AE646" s="81"/>
      <c r="AF646" s="81"/>
      <c r="AG646" s="81"/>
      <c r="AH646" s="81"/>
      <c r="AI646" s="82"/>
      <c r="AJ646" s="78"/>
      <c r="AN646" s="73"/>
    </row>
    <row r="647" spans="2:40" s="17" customFormat="1" ht="15.4" customHeight="1">
      <c r="B647" s="38">
        <f>IF(B646 = 12,1,B646+1)</f>
        <v>2</v>
      </c>
      <c r="C647" s="44">
        <f t="shared" si="35"/>
        <v>0</v>
      </c>
      <c r="D647" s="47"/>
      <c r="E647" s="83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5"/>
      <c r="AJ647" s="78"/>
      <c r="AN647" s="73"/>
    </row>
    <row r="648" spans="2:40" s="17" customFormat="1" ht="15.4" customHeight="1">
      <c r="B648" s="38">
        <f>IF(B647 = 12,1,B647+1)</f>
        <v>3</v>
      </c>
      <c r="C648" s="44">
        <f t="shared" si="35"/>
        <v>0</v>
      </c>
      <c r="D648" s="47"/>
      <c r="E648" s="83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5"/>
      <c r="AJ648" s="78"/>
      <c r="AN648" s="73"/>
    </row>
    <row r="649" spans="2:40" s="17" customFormat="1" ht="15.4" customHeight="1">
      <c r="B649" s="38">
        <f>IF(B648 = 12,1,B648+1)</f>
        <v>4</v>
      </c>
      <c r="C649" s="44">
        <f t="shared" si="35"/>
        <v>0</v>
      </c>
      <c r="D649" s="47"/>
      <c r="E649" s="83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  <c r="S649" s="84"/>
      <c r="T649" s="84"/>
      <c r="U649" s="84"/>
      <c r="V649" s="84"/>
      <c r="W649" s="84"/>
      <c r="X649" s="84"/>
      <c r="Y649" s="84"/>
      <c r="Z649" s="84"/>
      <c r="AA649" s="84"/>
      <c r="AB649" s="84"/>
      <c r="AC649" s="84"/>
      <c r="AD649" s="84"/>
      <c r="AE649" s="84"/>
      <c r="AF649" s="84"/>
      <c r="AG649" s="84"/>
      <c r="AH649" s="84"/>
      <c r="AI649" s="85"/>
      <c r="AJ649" s="78"/>
      <c r="AN649" s="73"/>
    </row>
    <row r="650" spans="2:40" s="17" customFormat="1" ht="15.4" customHeight="1">
      <c r="B650" s="38">
        <f t="shared" ref="B650:B657" si="36">IF(B649 = 12,1,B649+1)</f>
        <v>5</v>
      </c>
      <c r="C650" s="44">
        <f t="shared" si="35"/>
        <v>0</v>
      </c>
      <c r="D650" s="47"/>
      <c r="E650" s="83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5"/>
      <c r="AJ650" s="78"/>
      <c r="AN650" s="73"/>
    </row>
    <row r="651" spans="2:40" s="17" customFormat="1" ht="15.4" customHeight="1">
      <c r="B651" s="38">
        <f t="shared" si="36"/>
        <v>6</v>
      </c>
      <c r="C651" s="44">
        <f t="shared" si="35"/>
        <v>0</v>
      </c>
      <c r="D651" s="47"/>
      <c r="E651" s="83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5"/>
      <c r="AJ651" s="78"/>
      <c r="AN651" s="73"/>
    </row>
    <row r="652" spans="2:40" s="17" customFormat="1" ht="15.4" customHeight="1">
      <c r="B652" s="38">
        <f t="shared" si="36"/>
        <v>7</v>
      </c>
      <c r="C652" s="44">
        <f t="shared" si="35"/>
        <v>0</v>
      </c>
      <c r="D652" s="47"/>
      <c r="E652" s="83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5"/>
      <c r="AJ652" s="78"/>
      <c r="AN652" s="73"/>
    </row>
    <row r="653" spans="2:40" s="17" customFormat="1" ht="15.4" customHeight="1">
      <c r="B653" s="38">
        <f t="shared" si="36"/>
        <v>8</v>
      </c>
      <c r="C653" s="44">
        <f t="shared" si="35"/>
        <v>0</v>
      </c>
      <c r="D653" s="47"/>
      <c r="E653" s="83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5"/>
      <c r="AJ653" s="78"/>
      <c r="AN653" s="73"/>
    </row>
    <row r="654" spans="2:40" s="17" customFormat="1" ht="15.4" customHeight="1">
      <c r="B654" s="38">
        <f t="shared" si="36"/>
        <v>9</v>
      </c>
      <c r="C654" s="44">
        <f t="shared" si="35"/>
        <v>0</v>
      </c>
      <c r="D654" s="47"/>
      <c r="E654" s="83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5"/>
      <c r="AJ654" s="78"/>
      <c r="AN654" s="73"/>
    </row>
    <row r="655" spans="2:40" s="17" customFormat="1" ht="15.4" customHeight="1">
      <c r="B655" s="38">
        <f t="shared" si="36"/>
        <v>10</v>
      </c>
      <c r="C655" s="44">
        <f t="shared" si="35"/>
        <v>0</v>
      </c>
      <c r="D655" s="47"/>
      <c r="E655" s="83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5"/>
      <c r="AJ655" s="78"/>
      <c r="AN655" s="73"/>
    </row>
    <row r="656" spans="2:40" s="17" customFormat="1" ht="15.4" customHeight="1">
      <c r="B656" s="38">
        <f t="shared" si="36"/>
        <v>11</v>
      </c>
      <c r="C656" s="44">
        <f t="shared" si="35"/>
        <v>0</v>
      </c>
      <c r="D656" s="47"/>
      <c r="E656" s="83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5"/>
      <c r="AJ656" s="78"/>
      <c r="AN656" s="73"/>
    </row>
    <row r="657" spans="2:40" s="17" customFormat="1" ht="15.4" customHeight="1" thickBot="1">
      <c r="B657" s="39">
        <f t="shared" si="36"/>
        <v>12</v>
      </c>
      <c r="C657" s="45">
        <f t="shared" si="35"/>
        <v>0</v>
      </c>
      <c r="D657" s="48"/>
      <c r="E657" s="86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  <c r="AA657" s="87"/>
      <c r="AB657" s="87"/>
      <c r="AC657" s="87"/>
      <c r="AD657" s="87"/>
      <c r="AE657" s="87"/>
      <c r="AF657" s="87"/>
      <c r="AG657" s="87"/>
      <c r="AH657" s="87"/>
      <c r="AI657" s="88"/>
      <c r="AJ657" s="78"/>
      <c r="AN657" s="73"/>
    </row>
    <row r="658" spans="2:40" s="17" customFormat="1">
      <c r="AJ658" s="78"/>
      <c r="AN658" s="73"/>
    </row>
    <row r="676" spans="2:40" s="17" customFormat="1" ht="16.5">
      <c r="B676" s="33" t="s">
        <v>52</v>
      </c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N676" s="73"/>
    </row>
    <row r="677" spans="2:40" s="17" customFormat="1" ht="14.45" customHeight="1">
      <c r="AI677" s="34" t="str">
        <f>IF($AI$11="","",$AI$11)</f>
        <v/>
      </c>
      <c r="AN677" s="73"/>
    </row>
    <row r="678" spans="2:40" s="17" customFormat="1" ht="10.15" customHeight="1" thickBot="1">
      <c r="E678" s="99"/>
      <c r="F678" s="99"/>
      <c r="G678" s="100"/>
      <c r="H678" s="100"/>
      <c r="AI678" s="73"/>
      <c r="AN678" s="73"/>
    </row>
    <row r="679" spans="2:40" s="17" customFormat="1" ht="15.4" customHeight="1">
      <c r="B679" s="26"/>
      <c r="C679" s="26"/>
      <c r="D679" s="26"/>
      <c r="E679" s="101" t="s">
        <v>35</v>
      </c>
      <c r="F679" s="102"/>
      <c r="G679" s="103"/>
      <c r="H679" s="97" t="s">
        <v>2</v>
      </c>
      <c r="I679" s="97"/>
      <c r="J679" s="97"/>
      <c r="K679" s="97"/>
      <c r="L679" s="97" t="s">
        <v>4</v>
      </c>
      <c r="M679" s="97"/>
      <c r="N679" s="97"/>
      <c r="O679" s="97" t="s">
        <v>30</v>
      </c>
      <c r="P679" s="97"/>
      <c r="Q679" s="97"/>
      <c r="R679" s="97" t="s">
        <v>54</v>
      </c>
      <c r="S679" s="97"/>
      <c r="T679" s="97"/>
      <c r="U679" s="97" t="s">
        <v>50</v>
      </c>
      <c r="V679" s="97"/>
      <c r="W679" s="97" t="s">
        <v>55</v>
      </c>
      <c r="X679" s="97"/>
      <c r="Y679" s="97"/>
      <c r="Z679" s="97" t="s">
        <v>56</v>
      </c>
      <c r="AA679" s="97"/>
      <c r="AB679" s="97" t="s">
        <v>8</v>
      </c>
      <c r="AC679" s="97"/>
      <c r="AD679" s="97" t="s">
        <v>51</v>
      </c>
      <c r="AE679" s="98"/>
      <c r="AF679" s="26"/>
      <c r="AG679" s="26"/>
      <c r="AH679" s="26"/>
      <c r="AI679" s="26"/>
      <c r="AN679" s="73"/>
    </row>
    <row r="680" spans="2:40" s="17" customFormat="1" ht="15.4" customHeight="1" thickBot="1">
      <c r="B680" s="26"/>
      <c r="C680" s="26"/>
      <c r="D680" s="89"/>
      <c r="E680" s="108"/>
      <c r="F680" s="109"/>
      <c r="G680" s="110"/>
      <c r="H680" s="105"/>
      <c r="I680" s="105"/>
      <c r="J680" s="105"/>
      <c r="K680" s="105"/>
      <c r="L680" s="104"/>
      <c r="M680" s="104"/>
      <c r="N680" s="104"/>
      <c r="O680" s="111"/>
      <c r="P680" s="111"/>
      <c r="Q680" s="111"/>
      <c r="R680" s="104"/>
      <c r="S680" s="104"/>
      <c r="T680" s="104"/>
      <c r="U680" s="105"/>
      <c r="V680" s="105"/>
      <c r="W680" s="104"/>
      <c r="X680" s="104"/>
      <c r="Y680" s="104"/>
      <c r="Z680" s="105"/>
      <c r="AA680" s="105"/>
      <c r="AB680" s="106"/>
      <c r="AC680" s="106"/>
      <c r="AD680" s="106"/>
      <c r="AE680" s="107"/>
      <c r="AF680" s="90"/>
      <c r="AG680" s="78"/>
      <c r="AH680" s="90"/>
      <c r="AI680" s="90"/>
      <c r="AN680" s="73"/>
    </row>
    <row r="681" spans="2:40" s="17" customFormat="1" ht="4.9000000000000004" customHeight="1" thickBot="1"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6"/>
      <c r="AH681" s="26"/>
      <c r="AI681" s="26"/>
      <c r="AN681" s="73"/>
    </row>
    <row r="682" spans="2:40" s="17" customFormat="1" ht="15.4" customHeight="1" thickBot="1">
      <c r="B682" s="91">
        <v>1</v>
      </c>
      <c r="C682" s="35" t="s">
        <v>53</v>
      </c>
      <c r="D682" s="36" t="s">
        <v>158</v>
      </c>
      <c r="E682" s="40">
        <v>1</v>
      </c>
      <c r="F682" s="41">
        <v>2</v>
      </c>
      <c r="G682" s="41">
        <v>3</v>
      </c>
      <c r="H682" s="41">
        <v>4</v>
      </c>
      <c r="I682" s="41">
        <v>5</v>
      </c>
      <c r="J682" s="41">
        <v>6</v>
      </c>
      <c r="K682" s="41">
        <v>7</v>
      </c>
      <c r="L682" s="41">
        <v>8</v>
      </c>
      <c r="M682" s="41">
        <v>9</v>
      </c>
      <c r="N682" s="41">
        <v>10</v>
      </c>
      <c r="O682" s="41">
        <v>11</v>
      </c>
      <c r="P682" s="41">
        <v>12</v>
      </c>
      <c r="Q682" s="41">
        <v>13</v>
      </c>
      <c r="R682" s="41">
        <v>14</v>
      </c>
      <c r="S682" s="41">
        <v>15</v>
      </c>
      <c r="T682" s="41">
        <v>16</v>
      </c>
      <c r="U682" s="41">
        <v>17</v>
      </c>
      <c r="V682" s="41">
        <v>18</v>
      </c>
      <c r="W682" s="41">
        <v>19</v>
      </c>
      <c r="X682" s="41">
        <v>20</v>
      </c>
      <c r="Y682" s="41">
        <v>21</v>
      </c>
      <c r="Z682" s="41">
        <v>22</v>
      </c>
      <c r="AA682" s="41">
        <v>23</v>
      </c>
      <c r="AB682" s="41">
        <v>24</v>
      </c>
      <c r="AC682" s="41">
        <v>25</v>
      </c>
      <c r="AD682" s="41">
        <v>26</v>
      </c>
      <c r="AE682" s="41">
        <v>27</v>
      </c>
      <c r="AF682" s="41">
        <v>28</v>
      </c>
      <c r="AG682" s="41">
        <v>29</v>
      </c>
      <c r="AH682" s="41">
        <v>30</v>
      </c>
      <c r="AI682" s="42">
        <v>31</v>
      </c>
      <c r="AN682" s="73"/>
    </row>
    <row r="683" spans="2:40" s="17" customFormat="1" ht="15.4" customHeight="1">
      <c r="B683" s="37">
        <f>$B$17</f>
        <v>1</v>
      </c>
      <c r="C683" s="43">
        <f t="shared" ref="C683:C694" si="37">SUM($E683:$AI683)</f>
        <v>0</v>
      </c>
      <c r="D683" s="46"/>
      <c r="E683" s="80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  <c r="AD683" s="81"/>
      <c r="AE683" s="81"/>
      <c r="AF683" s="81"/>
      <c r="AG683" s="81"/>
      <c r="AH683" s="81"/>
      <c r="AI683" s="82"/>
      <c r="AJ683" s="78"/>
      <c r="AN683" s="73"/>
    </row>
    <row r="684" spans="2:40" s="17" customFormat="1" ht="15.4" customHeight="1">
      <c r="B684" s="38">
        <f>IF(B683 = 12,1,B683+1)</f>
        <v>2</v>
      </c>
      <c r="C684" s="44">
        <f t="shared" si="37"/>
        <v>0</v>
      </c>
      <c r="D684" s="47"/>
      <c r="E684" s="83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5"/>
      <c r="AJ684" s="78"/>
      <c r="AN684" s="73"/>
    </row>
    <row r="685" spans="2:40" s="17" customFormat="1" ht="15.4" customHeight="1">
      <c r="B685" s="38">
        <f>IF(B684 = 12,1,B684+1)</f>
        <v>3</v>
      </c>
      <c r="C685" s="44">
        <f t="shared" si="37"/>
        <v>0</v>
      </c>
      <c r="D685" s="47"/>
      <c r="E685" s="83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5"/>
      <c r="AJ685" s="78"/>
      <c r="AN685" s="73"/>
    </row>
    <row r="686" spans="2:40" s="17" customFormat="1" ht="15.4" customHeight="1">
      <c r="B686" s="38">
        <f>IF(B685 = 12,1,B685+1)</f>
        <v>4</v>
      </c>
      <c r="C686" s="44">
        <f t="shared" si="37"/>
        <v>0</v>
      </c>
      <c r="D686" s="47"/>
      <c r="E686" s="83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5"/>
      <c r="AJ686" s="78"/>
      <c r="AN686" s="73"/>
    </row>
    <row r="687" spans="2:40" s="17" customFormat="1" ht="15.4" customHeight="1">
      <c r="B687" s="38">
        <f t="shared" ref="B687:B694" si="38">IF(B686 = 12,1,B686+1)</f>
        <v>5</v>
      </c>
      <c r="C687" s="44">
        <f t="shared" si="37"/>
        <v>0</v>
      </c>
      <c r="D687" s="47"/>
      <c r="E687" s="83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5"/>
      <c r="AJ687" s="78"/>
      <c r="AN687" s="73"/>
    </row>
    <row r="688" spans="2:40" s="17" customFormat="1" ht="15.4" customHeight="1">
      <c r="B688" s="38">
        <f t="shared" si="38"/>
        <v>6</v>
      </c>
      <c r="C688" s="44">
        <f t="shared" si="37"/>
        <v>0</v>
      </c>
      <c r="D688" s="47"/>
      <c r="E688" s="83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5"/>
      <c r="AJ688" s="78"/>
      <c r="AN688" s="73"/>
    </row>
    <row r="689" spans="2:40" s="17" customFormat="1" ht="15.4" customHeight="1">
      <c r="B689" s="38">
        <f t="shared" si="38"/>
        <v>7</v>
      </c>
      <c r="C689" s="44">
        <f t="shared" si="37"/>
        <v>0</v>
      </c>
      <c r="D689" s="47"/>
      <c r="E689" s="83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5"/>
      <c r="AJ689" s="78"/>
      <c r="AN689" s="73"/>
    </row>
    <row r="690" spans="2:40" s="17" customFormat="1" ht="15.4" customHeight="1">
      <c r="B690" s="38">
        <f t="shared" si="38"/>
        <v>8</v>
      </c>
      <c r="C690" s="44">
        <f t="shared" si="37"/>
        <v>0</v>
      </c>
      <c r="D690" s="47"/>
      <c r="E690" s="83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5"/>
      <c r="AJ690" s="78"/>
      <c r="AN690" s="73"/>
    </row>
    <row r="691" spans="2:40" s="17" customFormat="1" ht="15.4" customHeight="1">
      <c r="B691" s="38">
        <f t="shared" si="38"/>
        <v>9</v>
      </c>
      <c r="C691" s="44">
        <f t="shared" si="37"/>
        <v>0</v>
      </c>
      <c r="D691" s="47"/>
      <c r="E691" s="83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5"/>
      <c r="AJ691" s="78"/>
      <c r="AN691" s="73"/>
    </row>
    <row r="692" spans="2:40" s="17" customFormat="1" ht="15.4" customHeight="1">
      <c r="B692" s="38">
        <f t="shared" si="38"/>
        <v>10</v>
      </c>
      <c r="C692" s="44">
        <f t="shared" si="37"/>
        <v>0</v>
      </c>
      <c r="D692" s="47"/>
      <c r="E692" s="83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5"/>
      <c r="AJ692" s="78"/>
      <c r="AN692" s="73"/>
    </row>
    <row r="693" spans="2:40" s="17" customFormat="1" ht="15.4" customHeight="1">
      <c r="B693" s="38">
        <f t="shared" si="38"/>
        <v>11</v>
      </c>
      <c r="C693" s="44">
        <f t="shared" si="37"/>
        <v>0</v>
      </c>
      <c r="D693" s="47"/>
      <c r="E693" s="83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5"/>
      <c r="AJ693" s="78"/>
      <c r="AN693" s="73"/>
    </row>
    <row r="694" spans="2:40" s="17" customFormat="1" ht="15.4" customHeight="1" thickBot="1">
      <c r="B694" s="39">
        <f t="shared" si="38"/>
        <v>12</v>
      </c>
      <c r="C694" s="45">
        <f t="shared" si="37"/>
        <v>0</v>
      </c>
      <c r="D694" s="48"/>
      <c r="E694" s="86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  <c r="AA694" s="87"/>
      <c r="AB694" s="87"/>
      <c r="AC694" s="87"/>
      <c r="AD694" s="87"/>
      <c r="AE694" s="87"/>
      <c r="AF694" s="87"/>
      <c r="AG694" s="87"/>
      <c r="AH694" s="87"/>
      <c r="AI694" s="88"/>
      <c r="AJ694" s="78"/>
      <c r="AN694" s="73"/>
    </row>
    <row r="695" spans="2:40" s="17" customFormat="1">
      <c r="AJ695" s="78"/>
      <c r="AN695" s="73"/>
    </row>
    <row r="713" spans="2:40" s="17" customFormat="1" ht="16.5">
      <c r="B713" s="33" t="s">
        <v>52</v>
      </c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N713" s="73"/>
    </row>
    <row r="714" spans="2:40" s="17" customFormat="1" ht="14.45" customHeight="1">
      <c r="AI714" s="34" t="str">
        <f>IF($AI$11="","",$AI$11)</f>
        <v/>
      </c>
      <c r="AN714" s="73"/>
    </row>
    <row r="715" spans="2:40" s="17" customFormat="1" ht="10.15" customHeight="1" thickBot="1">
      <c r="E715" s="99"/>
      <c r="F715" s="99"/>
      <c r="G715" s="100"/>
      <c r="H715" s="100"/>
      <c r="AI715" s="73"/>
      <c r="AN715" s="73"/>
    </row>
    <row r="716" spans="2:40" s="17" customFormat="1" ht="15.4" customHeight="1">
      <c r="B716" s="26"/>
      <c r="C716" s="26"/>
      <c r="D716" s="26"/>
      <c r="E716" s="101" t="s">
        <v>35</v>
      </c>
      <c r="F716" s="102"/>
      <c r="G716" s="103"/>
      <c r="H716" s="97" t="s">
        <v>2</v>
      </c>
      <c r="I716" s="97"/>
      <c r="J716" s="97"/>
      <c r="K716" s="97"/>
      <c r="L716" s="97" t="s">
        <v>4</v>
      </c>
      <c r="M716" s="97"/>
      <c r="N716" s="97"/>
      <c r="O716" s="97" t="s">
        <v>30</v>
      </c>
      <c r="P716" s="97"/>
      <c r="Q716" s="97"/>
      <c r="R716" s="97" t="s">
        <v>54</v>
      </c>
      <c r="S716" s="97"/>
      <c r="T716" s="97"/>
      <c r="U716" s="97" t="s">
        <v>50</v>
      </c>
      <c r="V716" s="97"/>
      <c r="W716" s="97" t="s">
        <v>55</v>
      </c>
      <c r="X716" s="97"/>
      <c r="Y716" s="97"/>
      <c r="Z716" s="97" t="s">
        <v>56</v>
      </c>
      <c r="AA716" s="97"/>
      <c r="AB716" s="97" t="s">
        <v>8</v>
      </c>
      <c r="AC716" s="97"/>
      <c r="AD716" s="97" t="s">
        <v>51</v>
      </c>
      <c r="AE716" s="98"/>
      <c r="AF716" s="26"/>
      <c r="AG716" s="26"/>
      <c r="AH716" s="26"/>
      <c r="AI716" s="26"/>
      <c r="AN716" s="73"/>
    </row>
    <row r="717" spans="2:40" s="17" customFormat="1" ht="15.4" customHeight="1" thickBot="1">
      <c r="B717" s="26"/>
      <c r="C717" s="26"/>
      <c r="D717" s="89"/>
      <c r="E717" s="108"/>
      <c r="F717" s="109"/>
      <c r="G717" s="110"/>
      <c r="H717" s="105"/>
      <c r="I717" s="105"/>
      <c r="J717" s="105"/>
      <c r="K717" s="105"/>
      <c r="L717" s="104"/>
      <c r="M717" s="104"/>
      <c r="N717" s="104"/>
      <c r="O717" s="111"/>
      <c r="P717" s="111"/>
      <c r="Q717" s="111"/>
      <c r="R717" s="104"/>
      <c r="S717" s="104"/>
      <c r="T717" s="104"/>
      <c r="U717" s="105"/>
      <c r="V717" s="105"/>
      <c r="W717" s="104"/>
      <c r="X717" s="104"/>
      <c r="Y717" s="104"/>
      <c r="Z717" s="105"/>
      <c r="AA717" s="105"/>
      <c r="AB717" s="106"/>
      <c r="AC717" s="106"/>
      <c r="AD717" s="106"/>
      <c r="AE717" s="107"/>
      <c r="AF717" s="90"/>
      <c r="AG717" s="78"/>
      <c r="AH717" s="90"/>
      <c r="AI717" s="90"/>
      <c r="AN717" s="73"/>
    </row>
    <row r="718" spans="2:40" s="17" customFormat="1" ht="4.9000000000000004" customHeight="1" thickBot="1"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N718" s="73"/>
    </row>
    <row r="719" spans="2:40" s="17" customFormat="1" ht="15.4" customHeight="1" thickBot="1">
      <c r="B719" s="91">
        <v>1</v>
      </c>
      <c r="C719" s="35" t="s">
        <v>53</v>
      </c>
      <c r="D719" s="36" t="s">
        <v>158</v>
      </c>
      <c r="E719" s="40">
        <v>1</v>
      </c>
      <c r="F719" s="41">
        <v>2</v>
      </c>
      <c r="G719" s="41">
        <v>3</v>
      </c>
      <c r="H719" s="41">
        <v>4</v>
      </c>
      <c r="I719" s="41">
        <v>5</v>
      </c>
      <c r="J719" s="41">
        <v>6</v>
      </c>
      <c r="K719" s="41">
        <v>7</v>
      </c>
      <c r="L719" s="41">
        <v>8</v>
      </c>
      <c r="M719" s="41">
        <v>9</v>
      </c>
      <c r="N719" s="41">
        <v>10</v>
      </c>
      <c r="O719" s="41">
        <v>11</v>
      </c>
      <c r="P719" s="41">
        <v>12</v>
      </c>
      <c r="Q719" s="41">
        <v>13</v>
      </c>
      <c r="R719" s="41">
        <v>14</v>
      </c>
      <c r="S719" s="41">
        <v>15</v>
      </c>
      <c r="T719" s="41">
        <v>16</v>
      </c>
      <c r="U719" s="41">
        <v>17</v>
      </c>
      <c r="V719" s="41">
        <v>18</v>
      </c>
      <c r="W719" s="41">
        <v>19</v>
      </c>
      <c r="X719" s="41">
        <v>20</v>
      </c>
      <c r="Y719" s="41">
        <v>21</v>
      </c>
      <c r="Z719" s="41">
        <v>22</v>
      </c>
      <c r="AA719" s="41">
        <v>23</v>
      </c>
      <c r="AB719" s="41">
        <v>24</v>
      </c>
      <c r="AC719" s="41">
        <v>25</v>
      </c>
      <c r="AD719" s="41">
        <v>26</v>
      </c>
      <c r="AE719" s="41">
        <v>27</v>
      </c>
      <c r="AF719" s="41">
        <v>28</v>
      </c>
      <c r="AG719" s="41">
        <v>29</v>
      </c>
      <c r="AH719" s="41">
        <v>30</v>
      </c>
      <c r="AI719" s="42">
        <v>31</v>
      </c>
      <c r="AN719" s="73"/>
    </row>
    <row r="720" spans="2:40" s="17" customFormat="1" ht="15.4" customHeight="1">
      <c r="B720" s="37">
        <f>$B$17</f>
        <v>1</v>
      </c>
      <c r="C720" s="43">
        <f t="shared" ref="C720:C731" si="39">SUM($E720:$AI720)</f>
        <v>0</v>
      </c>
      <c r="D720" s="46"/>
      <c r="E720" s="80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  <c r="AD720" s="81"/>
      <c r="AE720" s="81"/>
      <c r="AF720" s="81"/>
      <c r="AG720" s="81"/>
      <c r="AH720" s="81"/>
      <c r="AI720" s="82"/>
      <c r="AJ720" s="78"/>
      <c r="AN720" s="73"/>
    </row>
    <row r="721" spans="2:40" s="17" customFormat="1" ht="15.4" customHeight="1">
      <c r="B721" s="38">
        <f>IF(B720 = 12,1,B720+1)</f>
        <v>2</v>
      </c>
      <c r="C721" s="44">
        <f t="shared" si="39"/>
        <v>0</v>
      </c>
      <c r="D721" s="47"/>
      <c r="E721" s="83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5"/>
      <c r="AJ721" s="78"/>
      <c r="AN721" s="73"/>
    </row>
    <row r="722" spans="2:40" s="17" customFormat="1" ht="15.4" customHeight="1">
      <c r="B722" s="38">
        <f>IF(B721 = 12,1,B721+1)</f>
        <v>3</v>
      </c>
      <c r="C722" s="44">
        <f t="shared" si="39"/>
        <v>0</v>
      </c>
      <c r="D722" s="47"/>
      <c r="E722" s="83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5"/>
      <c r="AJ722" s="78"/>
      <c r="AN722" s="73"/>
    </row>
    <row r="723" spans="2:40" s="17" customFormat="1" ht="15.4" customHeight="1">
      <c r="B723" s="38">
        <f>IF(B722 = 12,1,B722+1)</f>
        <v>4</v>
      </c>
      <c r="C723" s="44">
        <f t="shared" si="39"/>
        <v>0</v>
      </c>
      <c r="D723" s="47"/>
      <c r="E723" s="83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5"/>
      <c r="AJ723" s="78"/>
      <c r="AN723" s="73"/>
    </row>
    <row r="724" spans="2:40" s="17" customFormat="1" ht="15.4" customHeight="1">
      <c r="B724" s="38">
        <f t="shared" ref="B724:B731" si="40">IF(B723 = 12,1,B723+1)</f>
        <v>5</v>
      </c>
      <c r="C724" s="44">
        <f t="shared" si="39"/>
        <v>0</v>
      </c>
      <c r="D724" s="47"/>
      <c r="E724" s="83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5"/>
      <c r="AJ724" s="78"/>
      <c r="AN724" s="73"/>
    </row>
    <row r="725" spans="2:40" s="17" customFormat="1" ht="15.4" customHeight="1">
      <c r="B725" s="38">
        <f t="shared" si="40"/>
        <v>6</v>
      </c>
      <c r="C725" s="44">
        <f t="shared" si="39"/>
        <v>0</v>
      </c>
      <c r="D725" s="47"/>
      <c r="E725" s="83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5"/>
      <c r="AJ725" s="78"/>
      <c r="AN725" s="73"/>
    </row>
    <row r="726" spans="2:40" s="17" customFormat="1" ht="15.4" customHeight="1">
      <c r="B726" s="38">
        <f t="shared" si="40"/>
        <v>7</v>
      </c>
      <c r="C726" s="44">
        <f t="shared" si="39"/>
        <v>0</v>
      </c>
      <c r="D726" s="47"/>
      <c r="E726" s="83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5"/>
      <c r="AJ726" s="78"/>
      <c r="AN726" s="73"/>
    </row>
    <row r="727" spans="2:40" s="17" customFormat="1" ht="15.4" customHeight="1">
      <c r="B727" s="38">
        <f t="shared" si="40"/>
        <v>8</v>
      </c>
      <c r="C727" s="44">
        <f t="shared" si="39"/>
        <v>0</v>
      </c>
      <c r="D727" s="47"/>
      <c r="E727" s="83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5"/>
      <c r="AJ727" s="78"/>
      <c r="AN727" s="73"/>
    </row>
    <row r="728" spans="2:40" s="17" customFormat="1" ht="15.4" customHeight="1">
      <c r="B728" s="38">
        <f t="shared" si="40"/>
        <v>9</v>
      </c>
      <c r="C728" s="44">
        <f t="shared" si="39"/>
        <v>0</v>
      </c>
      <c r="D728" s="47"/>
      <c r="E728" s="83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5"/>
      <c r="AJ728" s="78"/>
      <c r="AN728" s="73"/>
    </row>
    <row r="729" spans="2:40" s="17" customFormat="1" ht="15.4" customHeight="1">
      <c r="B729" s="38">
        <f t="shared" si="40"/>
        <v>10</v>
      </c>
      <c r="C729" s="44">
        <f t="shared" si="39"/>
        <v>0</v>
      </c>
      <c r="D729" s="47"/>
      <c r="E729" s="83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5"/>
      <c r="AJ729" s="78"/>
      <c r="AN729" s="73"/>
    </row>
    <row r="730" spans="2:40" s="17" customFormat="1" ht="15.4" customHeight="1">
      <c r="B730" s="38">
        <f t="shared" si="40"/>
        <v>11</v>
      </c>
      <c r="C730" s="44">
        <f t="shared" si="39"/>
        <v>0</v>
      </c>
      <c r="D730" s="47"/>
      <c r="E730" s="83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5"/>
      <c r="AJ730" s="78"/>
      <c r="AN730" s="73"/>
    </row>
    <row r="731" spans="2:40" s="17" customFormat="1" ht="15.4" customHeight="1" thickBot="1">
      <c r="B731" s="39">
        <f t="shared" si="40"/>
        <v>12</v>
      </c>
      <c r="C731" s="45">
        <f t="shared" si="39"/>
        <v>0</v>
      </c>
      <c r="D731" s="48"/>
      <c r="E731" s="86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  <c r="AA731" s="87"/>
      <c r="AB731" s="87"/>
      <c r="AC731" s="87"/>
      <c r="AD731" s="87"/>
      <c r="AE731" s="87"/>
      <c r="AF731" s="87"/>
      <c r="AG731" s="87"/>
      <c r="AH731" s="87"/>
      <c r="AI731" s="88"/>
      <c r="AJ731" s="78"/>
      <c r="AN731" s="73"/>
    </row>
    <row r="732" spans="2:40" s="17" customFormat="1">
      <c r="AJ732" s="78"/>
      <c r="AN732" s="73"/>
    </row>
  </sheetData>
  <sheetProtection sheet="1" objects="1" scenarios="1" selectLockedCells="1"/>
  <mergeCells count="440">
    <mergeCell ref="W717:Y717"/>
    <mergeCell ref="Z717:AA717"/>
    <mergeCell ref="AB717:AC717"/>
    <mergeCell ref="AD717:AE717"/>
    <mergeCell ref="W716:Y716"/>
    <mergeCell ref="Z716:AA716"/>
    <mergeCell ref="AB716:AC716"/>
    <mergeCell ref="AD716:AE716"/>
    <mergeCell ref="E717:G717"/>
    <mergeCell ref="H717:K717"/>
    <mergeCell ref="L717:N717"/>
    <mergeCell ref="O717:Q717"/>
    <mergeCell ref="R717:T717"/>
    <mergeCell ref="U717:V717"/>
    <mergeCell ref="E716:G716"/>
    <mergeCell ref="H716:K716"/>
    <mergeCell ref="L716:N716"/>
    <mergeCell ref="O716:Q716"/>
    <mergeCell ref="R716:T716"/>
    <mergeCell ref="U716:V716"/>
    <mergeCell ref="W680:Y680"/>
    <mergeCell ref="Z680:AA680"/>
    <mergeCell ref="AB680:AC680"/>
    <mergeCell ref="AD680:AE680"/>
    <mergeCell ref="E715:F715"/>
    <mergeCell ref="G715:H715"/>
    <mergeCell ref="W679:Y679"/>
    <mergeCell ref="Z679:AA679"/>
    <mergeCell ref="AB679:AC679"/>
    <mergeCell ref="AD679:AE679"/>
    <mergeCell ref="E680:G680"/>
    <mergeCell ref="H680:K680"/>
    <mergeCell ref="L680:N680"/>
    <mergeCell ref="O680:Q680"/>
    <mergeCell ref="R680:T680"/>
    <mergeCell ref="U680:V680"/>
    <mergeCell ref="E679:G679"/>
    <mergeCell ref="H679:K679"/>
    <mergeCell ref="L679:N679"/>
    <mergeCell ref="O679:Q679"/>
    <mergeCell ref="R679:T679"/>
    <mergeCell ref="U679:V679"/>
    <mergeCell ref="W643:Y643"/>
    <mergeCell ref="Z643:AA643"/>
    <mergeCell ref="AB643:AC643"/>
    <mergeCell ref="AD643:AE643"/>
    <mergeCell ref="E678:F678"/>
    <mergeCell ref="G678:H678"/>
    <mergeCell ref="W642:Y642"/>
    <mergeCell ref="Z642:AA642"/>
    <mergeCell ref="AB642:AC642"/>
    <mergeCell ref="AD642:AE642"/>
    <mergeCell ref="E643:G643"/>
    <mergeCell ref="H643:K643"/>
    <mergeCell ref="L643:N643"/>
    <mergeCell ref="O643:Q643"/>
    <mergeCell ref="R643:T643"/>
    <mergeCell ref="U643:V643"/>
    <mergeCell ref="E642:G642"/>
    <mergeCell ref="H642:K642"/>
    <mergeCell ref="L642:N642"/>
    <mergeCell ref="O642:Q642"/>
    <mergeCell ref="R642:T642"/>
    <mergeCell ref="U642:V642"/>
    <mergeCell ref="W606:Y606"/>
    <mergeCell ref="Z606:AA606"/>
    <mergeCell ref="AB606:AC606"/>
    <mergeCell ref="AD606:AE606"/>
    <mergeCell ref="E641:F641"/>
    <mergeCell ref="G641:H641"/>
    <mergeCell ref="W605:Y605"/>
    <mergeCell ref="Z605:AA605"/>
    <mergeCell ref="AB605:AC605"/>
    <mergeCell ref="AD605:AE605"/>
    <mergeCell ref="E606:G606"/>
    <mergeCell ref="H606:K606"/>
    <mergeCell ref="L606:N606"/>
    <mergeCell ref="O606:Q606"/>
    <mergeCell ref="R606:T606"/>
    <mergeCell ref="U606:V606"/>
    <mergeCell ref="E605:G605"/>
    <mergeCell ref="H605:K605"/>
    <mergeCell ref="L605:N605"/>
    <mergeCell ref="O605:Q605"/>
    <mergeCell ref="R605:T605"/>
    <mergeCell ref="U605:V605"/>
    <mergeCell ref="W569:Y569"/>
    <mergeCell ref="Z569:AA569"/>
    <mergeCell ref="AB569:AC569"/>
    <mergeCell ref="AD569:AE569"/>
    <mergeCell ref="E604:F604"/>
    <mergeCell ref="G604:H604"/>
    <mergeCell ref="W568:Y568"/>
    <mergeCell ref="Z568:AA568"/>
    <mergeCell ref="AB568:AC568"/>
    <mergeCell ref="AD568:AE568"/>
    <mergeCell ref="E569:G569"/>
    <mergeCell ref="H569:K569"/>
    <mergeCell ref="L569:N569"/>
    <mergeCell ref="O569:Q569"/>
    <mergeCell ref="R569:T569"/>
    <mergeCell ref="U569:V569"/>
    <mergeCell ref="E568:G568"/>
    <mergeCell ref="H568:K568"/>
    <mergeCell ref="L568:N568"/>
    <mergeCell ref="O568:Q568"/>
    <mergeCell ref="R568:T568"/>
    <mergeCell ref="U568:V568"/>
    <mergeCell ref="W532:Y532"/>
    <mergeCell ref="Z532:AA532"/>
    <mergeCell ref="AB532:AC532"/>
    <mergeCell ref="AD532:AE532"/>
    <mergeCell ref="E567:F567"/>
    <mergeCell ref="G567:H567"/>
    <mergeCell ref="W531:Y531"/>
    <mergeCell ref="Z531:AA531"/>
    <mergeCell ref="AB531:AC531"/>
    <mergeCell ref="AD531:AE531"/>
    <mergeCell ref="E532:G532"/>
    <mergeCell ref="H532:K532"/>
    <mergeCell ref="L532:N532"/>
    <mergeCell ref="O532:Q532"/>
    <mergeCell ref="R532:T532"/>
    <mergeCell ref="U532:V532"/>
    <mergeCell ref="E531:G531"/>
    <mergeCell ref="H531:K531"/>
    <mergeCell ref="L531:N531"/>
    <mergeCell ref="O531:Q531"/>
    <mergeCell ref="R531:T531"/>
    <mergeCell ref="U531:V531"/>
    <mergeCell ref="W495:Y495"/>
    <mergeCell ref="Z495:AA495"/>
    <mergeCell ref="AB495:AC495"/>
    <mergeCell ref="AD495:AE495"/>
    <mergeCell ref="E530:F530"/>
    <mergeCell ref="G530:H530"/>
    <mergeCell ref="W494:Y494"/>
    <mergeCell ref="Z494:AA494"/>
    <mergeCell ref="AB494:AC494"/>
    <mergeCell ref="AD494:AE494"/>
    <mergeCell ref="E495:G495"/>
    <mergeCell ref="H495:K495"/>
    <mergeCell ref="L495:N495"/>
    <mergeCell ref="O495:Q495"/>
    <mergeCell ref="R495:T495"/>
    <mergeCell ref="U495:V495"/>
    <mergeCell ref="E494:G494"/>
    <mergeCell ref="H494:K494"/>
    <mergeCell ref="L494:N494"/>
    <mergeCell ref="O494:Q494"/>
    <mergeCell ref="R494:T494"/>
    <mergeCell ref="U494:V494"/>
    <mergeCell ref="W458:Y458"/>
    <mergeCell ref="Z458:AA458"/>
    <mergeCell ref="AB458:AC458"/>
    <mergeCell ref="AD458:AE458"/>
    <mergeCell ref="E493:F493"/>
    <mergeCell ref="G493:H493"/>
    <mergeCell ref="W457:Y457"/>
    <mergeCell ref="Z457:AA457"/>
    <mergeCell ref="AB457:AC457"/>
    <mergeCell ref="AD457:AE457"/>
    <mergeCell ref="E458:G458"/>
    <mergeCell ref="H458:K458"/>
    <mergeCell ref="L458:N458"/>
    <mergeCell ref="O458:Q458"/>
    <mergeCell ref="R458:T458"/>
    <mergeCell ref="U458:V458"/>
    <mergeCell ref="E457:G457"/>
    <mergeCell ref="H457:K457"/>
    <mergeCell ref="L457:N457"/>
    <mergeCell ref="O457:Q457"/>
    <mergeCell ref="R457:T457"/>
    <mergeCell ref="U457:V457"/>
    <mergeCell ref="W421:Y421"/>
    <mergeCell ref="Z421:AA421"/>
    <mergeCell ref="AB421:AC421"/>
    <mergeCell ref="AD421:AE421"/>
    <mergeCell ref="E456:F456"/>
    <mergeCell ref="G456:H456"/>
    <mergeCell ref="W420:Y420"/>
    <mergeCell ref="Z420:AA420"/>
    <mergeCell ref="AB420:AC420"/>
    <mergeCell ref="AD420:AE420"/>
    <mergeCell ref="E421:G421"/>
    <mergeCell ref="H421:K421"/>
    <mergeCell ref="L421:N421"/>
    <mergeCell ref="O421:Q421"/>
    <mergeCell ref="R421:T421"/>
    <mergeCell ref="U421:V421"/>
    <mergeCell ref="E420:G420"/>
    <mergeCell ref="H420:K420"/>
    <mergeCell ref="L420:N420"/>
    <mergeCell ref="O420:Q420"/>
    <mergeCell ref="R420:T420"/>
    <mergeCell ref="U420:V420"/>
    <mergeCell ref="W384:Y384"/>
    <mergeCell ref="Z384:AA384"/>
    <mergeCell ref="AB384:AC384"/>
    <mergeCell ref="AD384:AE384"/>
    <mergeCell ref="E419:F419"/>
    <mergeCell ref="G419:H419"/>
    <mergeCell ref="W383:Y383"/>
    <mergeCell ref="Z383:AA383"/>
    <mergeCell ref="AB383:AC383"/>
    <mergeCell ref="AD383:AE383"/>
    <mergeCell ref="E384:G384"/>
    <mergeCell ref="H384:K384"/>
    <mergeCell ref="L384:N384"/>
    <mergeCell ref="O384:Q384"/>
    <mergeCell ref="R384:T384"/>
    <mergeCell ref="U384:V384"/>
    <mergeCell ref="E383:G383"/>
    <mergeCell ref="H383:K383"/>
    <mergeCell ref="L383:N383"/>
    <mergeCell ref="O383:Q383"/>
    <mergeCell ref="R383:T383"/>
    <mergeCell ref="U383:V383"/>
    <mergeCell ref="W347:Y347"/>
    <mergeCell ref="Z347:AA347"/>
    <mergeCell ref="AB347:AC347"/>
    <mergeCell ref="AD347:AE347"/>
    <mergeCell ref="E382:F382"/>
    <mergeCell ref="G382:H382"/>
    <mergeCell ref="W346:Y346"/>
    <mergeCell ref="Z346:AA346"/>
    <mergeCell ref="AB346:AC346"/>
    <mergeCell ref="AD346:AE346"/>
    <mergeCell ref="E347:G347"/>
    <mergeCell ref="H347:K347"/>
    <mergeCell ref="L347:N347"/>
    <mergeCell ref="O347:Q347"/>
    <mergeCell ref="R347:T347"/>
    <mergeCell ref="U347:V347"/>
    <mergeCell ref="E346:G346"/>
    <mergeCell ref="H346:K346"/>
    <mergeCell ref="L346:N346"/>
    <mergeCell ref="O346:Q346"/>
    <mergeCell ref="R346:T346"/>
    <mergeCell ref="U346:V346"/>
    <mergeCell ref="W310:Y310"/>
    <mergeCell ref="Z310:AA310"/>
    <mergeCell ref="AB310:AC310"/>
    <mergeCell ref="AD310:AE310"/>
    <mergeCell ref="E345:F345"/>
    <mergeCell ref="G345:H345"/>
    <mergeCell ref="W309:Y309"/>
    <mergeCell ref="Z309:AA309"/>
    <mergeCell ref="AB309:AC309"/>
    <mergeCell ref="AD309:AE309"/>
    <mergeCell ref="E310:G310"/>
    <mergeCell ref="H310:K310"/>
    <mergeCell ref="L310:N310"/>
    <mergeCell ref="O310:Q310"/>
    <mergeCell ref="R310:T310"/>
    <mergeCell ref="U310:V310"/>
    <mergeCell ref="E309:G309"/>
    <mergeCell ref="H309:K309"/>
    <mergeCell ref="L309:N309"/>
    <mergeCell ref="O309:Q309"/>
    <mergeCell ref="R309:T309"/>
    <mergeCell ref="U309:V309"/>
    <mergeCell ref="W273:Y273"/>
    <mergeCell ref="Z273:AA273"/>
    <mergeCell ref="AB273:AC273"/>
    <mergeCell ref="AD273:AE273"/>
    <mergeCell ref="E308:F308"/>
    <mergeCell ref="G308:H308"/>
    <mergeCell ref="W272:Y272"/>
    <mergeCell ref="Z272:AA272"/>
    <mergeCell ref="AB272:AC272"/>
    <mergeCell ref="AD272:AE272"/>
    <mergeCell ref="E273:G273"/>
    <mergeCell ref="H273:K273"/>
    <mergeCell ref="L273:N273"/>
    <mergeCell ref="O273:Q273"/>
    <mergeCell ref="R273:T273"/>
    <mergeCell ref="U273:V273"/>
    <mergeCell ref="E272:G272"/>
    <mergeCell ref="H272:K272"/>
    <mergeCell ref="L272:N272"/>
    <mergeCell ref="O272:Q272"/>
    <mergeCell ref="R272:T272"/>
    <mergeCell ref="U272:V272"/>
    <mergeCell ref="W236:Y236"/>
    <mergeCell ref="Z236:AA236"/>
    <mergeCell ref="AB236:AC236"/>
    <mergeCell ref="AD236:AE236"/>
    <mergeCell ref="E271:F271"/>
    <mergeCell ref="G271:H271"/>
    <mergeCell ref="W235:Y235"/>
    <mergeCell ref="Z235:AA235"/>
    <mergeCell ref="AB235:AC235"/>
    <mergeCell ref="AD235:AE235"/>
    <mergeCell ref="E236:G236"/>
    <mergeCell ref="H236:K236"/>
    <mergeCell ref="L236:N236"/>
    <mergeCell ref="O236:Q236"/>
    <mergeCell ref="R236:T236"/>
    <mergeCell ref="U236:V236"/>
    <mergeCell ref="E235:G235"/>
    <mergeCell ref="H235:K235"/>
    <mergeCell ref="L235:N235"/>
    <mergeCell ref="O235:Q235"/>
    <mergeCell ref="R235:T235"/>
    <mergeCell ref="U235:V235"/>
    <mergeCell ref="W199:Y199"/>
    <mergeCell ref="Z199:AA199"/>
    <mergeCell ref="AB199:AC199"/>
    <mergeCell ref="AD199:AE199"/>
    <mergeCell ref="E234:F234"/>
    <mergeCell ref="G234:H234"/>
    <mergeCell ref="W198:Y198"/>
    <mergeCell ref="Z198:AA198"/>
    <mergeCell ref="AB198:AC198"/>
    <mergeCell ref="AD198:AE198"/>
    <mergeCell ref="E199:G199"/>
    <mergeCell ref="H199:K199"/>
    <mergeCell ref="L199:N199"/>
    <mergeCell ref="O199:Q199"/>
    <mergeCell ref="R199:T199"/>
    <mergeCell ref="U199:V199"/>
    <mergeCell ref="E198:G198"/>
    <mergeCell ref="H198:K198"/>
    <mergeCell ref="L198:N198"/>
    <mergeCell ref="O198:Q198"/>
    <mergeCell ref="R198:T198"/>
    <mergeCell ref="U198:V198"/>
    <mergeCell ref="W162:Y162"/>
    <mergeCell ref="Z162:AA162"/>
    <mergeCell ref="AB162:AC162"/>
    <mergeCell ref="AD162:AE162"/>
    <mergeCell ref="E197:F197"/>
    <mergeCell ref="G197:H197"/>
    <mergeCell ref="W161:Y161"/>
    <mergeCell ref="Z161:AA161"/>
    <mergeCell ref="AB161:AC161"/>
    <mergeCell ref="AD161:AE161"/>
    <mergeCell ref="E162:G162"/>
    <mergeCell ref="H162:K162"/>
    <mergeCell ref="L162:N162"/>
    <mergeCell ref="O162:Q162"/>
    <mergeCell ref="R162:T162"/>
    <mergeCell ref="U162:V162"/>
    <mergeCell ref="E161:G161"/>
    <mergeCell ref="H161:K161"/>
    <mergeCell ref="L161:N161"/>
    <mergeCell ref="O161:Q161"/>
    <mergeCell ref="R161:T161"/>
    <mergeCell ref="U161:V161"/>
    <mergeCell ref="W125:Y125"/>
    <mergeCell ref="Z125:AA125"/>
    <mergeCell ref="AB125:AC125"/>
    <mergeCell ref="AD125:AE125"/>
    <mergeCell ref="E160:F160"/>
    <mergeCell ref="G160:H160"/>
    <mergeCell ref="W124:Y124"/>
    <mergeCell ref="Z124:AA124"/>
    <mergeCell ref="AB124:AC124"/>
    <mergeCell ref="AD124:AE124"/>
    <mergeCell ref="E125:G125"/>
    <mergeCell ref="H125:K125"/>
    <mergeCell ref="L125:N125"/>
    <mergeCell ref="O125:Q125"/>
    <mergeCell ref="R125:T125"/>
    <mergeCell ref="U125:V125"/>
    <mergeCell ref="E124:G124"/>
    <mergeCell ref="H124:K124"/>
    <mergeCell ref="L124:N124"/>
    <mergeCell ref="O124:Q124"/>
    <mergeCell ref="R124:T124"/>
    <mergeCell ref="U124:V124"/>
    <mergeCell ref="W88:Y88"/>
    <mergeCell ref="Z88:AA88"/>
    <mergeCell ref="AB88:AC88"/>
    <mergeCell ref="AD88:AE88"/>
    <mergeCell ref="E123:F123"/>
    <mergeCell ref="G123:H123"/>
    <mergeCell ref="W87:Y87"/>
    <mergeCell ref="Z87:AA87"/>
    <mergeCell ref="AB87:AC87"/>
    <mergeCell ref="AD87:AE87"/>
    <mergeCell ref="E88:G88"/>
    <mergeCell ref="H88:K88"/>
    <mergeCell ref="L88:N88"/>
    <mergeCell ref="O88:Q88"/>
    <mergeCell ref="R88:T88"/>
    <mergeCell ref="U88:V88"/>
    <mergeCell ref="E87:G87"/>
    <mergeCell ref="H87:K87"/>
    <mergeCell ref="L87:N87"/>
    <mergeCell ref="O87:Q87"/>
    <mergeCell ref="R87:T87"/>
    <mergeCell ref="U87:V87"/>
    <mergeCell ref="W51:Y51"/>
    <mergeCell ref="Z51:AA51"/>
    <mergeCell ref="AB51:AC51"/>
    <mergeCell ref="AD51:AE51"/>
    <mergeCell ref="E86:F86"/>
    <mergeCell ref="G86:H86"/>
    <mergeCell ref="W50:Y50"/>
    <mergeCell ref="Z50:AA50"/>
    <mergeCell ref="AB50:AC50"/>
    <mergeCell ref="AD50:AE50"/>
    <mergeCell ref="E51:G51"/>
    <mergeCell ref="H51:K51"/>
    <mergeCell ref="L51:N51"/>
    <mergeCell ref="O51:Q51"/>
    <mergeCell ref="R51:T51"/>
    <mergeCell ref="U51:V51"/>
    <mergeCell ref="E50:G50"/>
    <mergeCell ref="H50:K50"/>
    <mergeCell ref="L50:N50"/>
    <mergeCell ref="O50:Q50"/>
    <mergeCell ref="R50:T50"/>
    <mergeCell ref="U50:V50"/>
    <mergeCell ref="W14:Y14"/>
    <mergeCell ref="Z14:AA14"/>
    <mergeCell ref="AB14:AC14"/>
    <mergeCell ref="AD14:AE14"/>
    <mergeCell ref="E49:F49"/>
    <mergeCell ref="G49:H49"/>
    <mergeCell ref="E14:G14"/>
    <mergeCell ref="H14:K14"/>
    <mergeCell ref="L14:N14"/>
    <mergeCell ref="O14:Q14"/>
    <mergeCell ref="R14:T14"/>
    <mergeCell ref="U14:V14"/>
    <mergeCell ref="R13:T13"/>
    <mergeCell ref="U13:V13"/>
    <mergeCell ref="W13:Y13"/>
    <mergeCell ref="Z13:AA13"/>
    <mergeCell ref="AB13:AC13"/>
    <mergeCell ref="AD13:AE13"/>
    <mergeCell ref="E12:F12"/>
    <mergeCell ref="G12:H12"/>
    <mergeCell ref="E13:G13"/>
    <mergeCell ref="H13:K13"/>
    <mergeCell ref="L13:N13"/>
    <mergeCell ref="O13:Q13"/>
  </mergeCells>
  <phoneticPr fontId="2"/>
  <printOptions horizontalCentered="1"/>
  <pageMargins left="0" right="0" top="0" bottom="0" header="0.31496062992125984" footer="0.31496062992125984"/>
  <pageSetup paperSize="9" fitToHeight="0" orientation="landscape" r:id="rId1"/>
  <rowBreaks count="20" manualBreakCount="20">
    <brk id="37" min="1" max="34" man="1"/>
    <brk id="74" min="1" max="34" man="1"/>
    <brk id="111" min="1" max="34" man="1"/>
    <brk id="148" min="1" max="34" man="1"/>
    <brk id="185" min="1" max="34" man="1"/>
    <brk id="222" min="1" max="34" man="1"/>
    <brk id="259" min="1" max="34" man="1"/>
    <brk id="296" min="1" max="34" man="1"/>
    <brk id="333" min="1" max="34" man="1"/>
    <brk id="370" min="1" max="34" man="1"/>
    <brk id="407" min="1" max="34" man="1"/>
    <brk id="444" min="1" max="34" man="1"/>
    <brk id="481" min="1" max="34" man="1"/>
    <brk id="518" min="1" max="34" man="1"/>
    <brk id="555" min="1" max="34" man="1"/>
    <brk id="592" min="1" max="34" man="1"/>
    <brk id="629" min="1" max="34" man="1"/>
    <brk id="666" min="1" max="34" man="1"/>
    <brk id="703" min="1" max="34" man="1"/>
    <brk id="740" min="1" max="34" man="1"/>
  </rowBreaks>
  <drawing r:id="rId2"/>
  <legacyDrawing r:id="rId3"/>
  <controls>
    <mc:AlternateContent xmlns:mc="http://schemas.openxmlformats.org/markup-compatibility/2006">
      <mc:Choice Requires="x14">
        <control shapeId="40963" r:id="rId4" name="cmbPageNum">
          <controlPr defaultSize="0" print="0" autoLine="0" altText="" r:id="rId5">
            <anchor>
              <from>
                <xdr:col>32</xdr:col>
                <xdr:colOff>161925</xdr:colOff>
                <xdr:row>0</xdr:row>
                <xdr:rowOff>161925</xdr:rowOff>
              </from>
              <to>
                <xdr:col>34</xdr:col>
                <xdr:colOff>180975</xdr:colOff>
                <xdr:row>2</xdr:row>
                <xdr:rowOff>85725</xdr:rowOff>
              </to>
            </anchor>
          </controlPr>
        </control>
      </mc:Choice>
      <mc:Fallback>
        <control shapeId="40963" r:id="rId4" name="cmbPageNum"/>
      </mc:Fallback>
    </mc:AlternateContent>
    <mc:AlternateContent xmlns:mc="http://schemas.openxmlformats.org/markup-compatibility/2006">
      <mc:Choice Requires="x14">
        <control shapeId="40961" r:id="rId6" name="Button 1">
          <controlPr defaultSize="0" print="0" autoFill="0" autoPict="0" macro="[0]!LoadSetPersonalListCondition">
            <anchor>
              <from>
                <xdr:col>1</xdr:col>
                <xdr:colOff>133350</xdr:colOff>
                <xdr:row>0</xdr:row>
                <xdr:rowOff>104775</xdr:rowOff>
              </from>
              <to>
                <xdr:col>4</xdr:col>
                <xdr:colOff>85725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2" r:id="rId7" name="Button 2">
          <controlPr defaultSize="0" print="0" autoFill="0" autoPict="0" macro="[0]!BackToTop">
            <anchor>
              <from>
                <xdr:col>4</xdr:col>
                <xdr:colOff>228600</xdr:colOff>
                <xdr:row>0</xdr:row>
                <xdr:rowOff>95250</xdr:rowOff>
              </from>
              <to>
                <xdr:col>8</xdr:col>
                <xdr:colOff>200025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4" r:id="rId8" name="Button 4">
          <controlPr defaultSize="0" print="0" autoFill="0" autoPict="0" macro="[0]!PageDownExe">
            <anchor>
              <from>
                <xdr:col>29</xdr:col>
                <xdr:colOff>95250</xdr:colOff>
                <xdr:row>0</xdr:row>
                <xdr:rowOff>142875</xdr:rowOff>
              </from>
              <to>
                <xdr:col>30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9" name="Button 5">
          <controlPr defaultSize="0" print="0" autoFill="0" autoPict="0" macro="[0]!PageUpExe">
            <anchor>
              <from>
                <xdr:col>30</xdr:col>
                <xdr:colOff>238125</xdr:colOff>
                <xdr:row>0</xdr:row>
                <xdr:rowOff>142875</xdr:rowOff>
              </from>
              <to>
                <xdr:col>32</xdr:col>
                <xdr:colOff>95250</xdr:colOff>
                <xdr:row>2</xdr:row>
                <xdr:rowOff>104775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B1:AN732"/>
  <sheetViews>
    <sheetView showGridLines="0" showRowColHeaders="0" zoomScaleNormal="100" zoomScaleSheetLayoutView="58" workbookViewId="0">
      <pane ySplit="4" topLeftCell="A5" activePane="bottomLeft" state="frozen"/>
      <selection pane="bottomLeft"/>
    </sheetView>
  </sheetViews>
  <sheetFormatPr defaultColWidth="8.75" defaultRowHeight="14.25"/>
  <cols>
    <col min="1" max="1" width="1.75" style="74" customWidth="1"/>
    <col min="2" max="2" width="5.75" style="17" customWidth="1"/>
    <col min="3" max="4" width="4.75" style="17" customWidth="1"/>
    <col min="5" max="35" width="3.75" style="17" customWidth="1"/>
    <col min="36" max="36" width="8.75" style="17" customWidth="1"/>
    <col min="37" max="39" width="8.75" style="17"/>
    <col min="40" max="40" width="8.75" style="73"/>
    <col min="41" max="16384" width="8.75" style="74"/>
  </cols>
  <sheetData>
    <row r="1" spans="2:40">
      <c r="AN1" s="73">
        <v>1</v>
      </c>
    </row>
    <row r="4" spans="2:40">
      <c r="AJ4" s="92" t="str">
        <f>'個人別管理簿 (1)'!$AJ$4</f>
        <v>全 1ページ</v>
      </c>
    </row>
    <row r="10" spans="2:40" ht="16.5">
      <c r="B10" s="33" t="s">
        <v>52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</row>
    <row r="11" spans="2:40" ht="14.45" customHeight="1">
      <c r="AA11" s="32"/>
      <c r="AB11" s="32"/>
      <c r="AC11" s="32"/>
      <c r="AD11" s="32"/>
      <c r="AE11" s="32"/>
      <c r="AF11" s="32"/>
      <c r="AG11" s="32"/>
      <c r="AH11" s="32"/>
      <c r="AI11" s="34" t="str">
        <f>IF('個人別管理簿 (1)'!$AI$11="","",'個人別管理簿 (1)'!$AI$11)</f>
        <v/>
      </c>
    </row>
    <row r="12" spans="2:40" ht="10.15" customHeight="1" thickBot="1">
      <c r="E12" s="99"/>
      <c r="F12" s="99"/>
      <c r="G12" s="100"/>
      <c r="H12" s="100"/>
      <c r="AI12" s="73"/>
    </row>
    <row r="13" spans="2:40" ht="15.4" customHeight="1">
      <c r="B13" s="26"/>
      <c r="C13" s="26"/>
      <c r="D13" s="26"/>
      <c r="E13" s="101" t="s">
        <v>35</v>
      </c>
      <c r="F13" s="102"/>
      <c r="G13" s="103"/>
      <c r="H13" s="97" t="s">
        <v>2</v>
      </c>
      <c r="I13" s="97"/>
      <c r="J13" s="97"/>
      <c r="K13" s="97"/>
      <c r="L13" s="97" t="s">
        <v>4</v>
      </c>
      <c r="M13" s="97"/>
      <c r="N13" s="97"/>
      <c r="O13" s="97" t="s">
        <v>30</v>
      </c>
      <c r="P13" s="97"/>
      <c r="Q13" s="97"/>
      <c r="R13" s="97" t="s">
        <v>54</v>
      </c>
      <c r="S13" s="97"/>
      <c r="T13" s="97"/>
      <c r="U13" s="97" t="s">
        <v>50</v>
      </c>
      <c r="V13" s="97"/>
      <c r="W13" s="97" t="s">
        <v>55</v>
      </c>
      <c r="X13" s="97"/>
      <c r="Y13" s="97"/>
      <c r="Z13" s="97" t="s">
        <v>56</v>
      </c>
      <c r="AA13" s="97"/>
      <c r="AB13" s="97" t="s">
        <v>8</v>
      </c>
      <c r="AC13" s="97"/>
      <c r="AD13" s="97" t="s">
        <v>51</v>
      </c>
      <c r="AE13" s="98"/>
      <c r="AF13" s="26"/>
      <c r="AG13" s="26"/>
      <c r="AH13" s="26"/>
      <c r="AI13" s="26"/>
    </row>
    <row r="14" spans="2:40" ht="15.4" customHeight="1" thickBot="1">
      <c r="B14" s="26"/>
      <c r="C14" s="26"/>
      <c r="D14" s="89"/>
      <c r="E14" s="108"/>
      <c r="F14" s="109"/>
      <c r="G14" s="110"/>
      <c r="H14" s="105"/>
      <c r="I14" s="105"/>
      <c r="J14" s="105"/>
      <c r="K14" s="105"/>
      <c r="L14" s="104"/>
      <c r="M14" s="104"/>
      <c r="N14" s="104"/>
      <c r="O14" s="111"/>
      <c r="P14" s="111"/>
      <c r="Q14" s="111"/>
      <c r="R14" s="104"/>
      <c r="S14" s="104"/>
      <c r="T14" s="104"/>
      <c r="U14" s="105"/>
      <c r="V14" s="105"/>
      <c r="W14" s="104"/>
      <c r="X14" s="104"/>
      <c r="Y14" s="104"/>
      <c r="Z14" s="105"/>
      <c r="AA14" s="105"/>
      <c r="AB14" s="106"/>
      <c r="AC14" s="106"/>
      <c r="AD14" s="106"/>
      <c r="AE14" s="107"/>
      <c r="AF14" s="90"/>
      <c r="AG14" s="78"/>
      <c r="AH14" s="90"/>
      <c r="AI14" s="90"/>
    </row>
    <row r="15" spans="2:40" ht="4.9000000000000004" customHeight="1" thickBot="1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</row>
    <row r="16" spans="2:40" ht="15.4" customHeight="1" thickBot="1">
      <c r="B16" s="91">
        <v>1</v>
      </c>
      <c r="C16" s="35" t="s">
        <v>53</v>
      </c>
      <c r="D16" s="36" t="s">
        <v>158</v>
      </c>
      <c r="E16" s="40">
        <v>1</v>
      </c>
      <c r="F16" s="41">
        <v>2</v>
      </c>
      <c r="G16" s="41">
        <v>3</v>
      </c>
      <c r="H16" s="41">
        <v>4</v>
      </c>
      <c r="I16" s="41">
        <v>5</v>
      </c>
      <c r="J16" s="41">
        <v>6</v>
      </c>
      <c r="K16" s="41">
        <v>7</v>
      </c>
      <c r="L16" s="41">
        <v>8</v>
      </c>
      <c r="M16" s="41">
        <v>9</v>
      </c>
      <c r="N16" s="41">
        <v>10</v>
      </c>
      <c r="O16" s="41">
        <v>11</v>
      </c>
      <c r="P16" s="41">
        <v>12</v>
      </c>
      <c r="Q16" s="41">
        <v>13</v>
      </c>
      <c r="R16" s="41">
        <v>14</v>
      </c>
      <c r="S16" s="41">
        <v>15</v>
      </c>
      <c r="T16" s="41">
        <v>16</v>
      </c>
      <c r="U16" s="41">
        <v>17</v>
      </c>
      <c r="V16" s="41">
        <v>18</v>
      </c>
      <c r="W16" s="41">
        <v>19</v>
      </c>
      <c r="X16" s="41">
        <v>20</v>
      </c>
      <c r="Y16" s="41">
        <v>21</v>
      </c>
      <c r="Z16" s="41">
        <v>22</v>
      </c>
      <c r="AA16" s="41">
        <v>23</v>
      </c>
      <c r="AB16" s="41">
        <v>24</v>
      </c>
      <c r="AC16" s="41">
        <v>25</v>
      </c>
      <c r="AD16" s="41">
        <v>26</v>
      </c>
      <c r="AE16" s="41">
        <v>27</v>
      </c>
      <c r="AF16" s="41">
        <v>28</v>
      </c>
      <c r="AG16" s="41">
        <v>29</v>
      </c>
      <c r="AH16" s="41">
        <v>30</v>
      </c>
      <c r="AI16" s="42">
        <v>31</v>
      </c>
    </row>
    <row r="17" spans="2:36" ht="15.4" customHeight="1">
      <c r="B17" s="37">
        <f>'個人別管理簿 (1)'!$B$17</f>
        <v>1</v>
      </c>
      <c r="C17" s="43">
        <f t="shared" ref="C17:C28" si="0">SUM($E17:$AI17)</f>
        <v>0</v>
      </c>
      <c r="D17" s="46"/>
      <c r="E17" s="80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2"/>
      <c r="AJ17" s="78"/>
    </row>
    <row r="18" spans="2:36" ht="15.4" customHeight="1">
      <c r="B18" s="38">
        <f>IF(B17 = 12,1,B17+1)</f>
        <v>2</v>
      </c>
      <c r="C18" s="44">
        <f t="shared" si="0"/>
        <v>0</v>
      </c>
      <c r="D18" s="47"/>
      <c r="E18" s="83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5"/>
      <c r="AJ18" s="78"/>
    </row>
    <row r="19" spans="2:36" ht="15.4" customHeight="1">
      <c r="B19" s="38">
        <f t="shared" ref="B19:B28" si="1">IF(B18 = 12,1,B18+1)</f>
        <v>3</v>
      </c>
      <c r="C19" s="44">
        <f t="shared" si="0"/>
        <v>0</v>
      </c>
      <c r="D19" s="47"/>
      <c r="E19" s="83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5"/>
      <c r="AJ19" s="78"/>
    </row>
    <row r="20" spans="2:36" ht="15.4" customHeight="1">
      <c r="B20" s="38">
        <f t="shared" si="1"/>
        <v>4</v>
      </c>
      <c r="C20" s="44">
        <f t="shared" si="0"/>
        <v>0</v>
      </c>
      <c r="D20" s="47"/>
      <c r="E20" s="83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5"/>
      <c r="AJ20" s="78"/>
    </row>
    <row r="21" spans="2:36" ht="15.4" customHeight="1">
      <c r="B21" s="38">
        <f t="shared" si="1"/>
        <v>5</v>
      </c>
      <c r="C21" s="44">
        <f t="shared" si="0"/>
        <v>0</v>
      </c>
      <c r="D21" s="47"/>
      <c r="E21" s="83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5"/>
      <c r="AJ21" s="78"/>
    </row>
    <row r="22" spans="2:36" ht="15.4" customHeight="1">
      <c r="B22" s="38">
        <f t="shared" si="1"/>
        <v>6</v>
      </c>
      <c r="C22" s="44">
        <f t="shared" si="0"/>
        <v>0</v>
      </c>
      <c r="D22" s="47"/>
      <c r="E22" s="83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5"/>
      <c r="AJ22" s="78"/>
    </row>
    <row r="23" spans="2:36" ht="15.4" customHeight="1">
      <c r="B23" s="38">
        <f t="shared" si="1"/>
        <v>7</v>
      </c>
      <c r="C23" s="44">
        <f t="shared" si="0"/>
        <v>0</v>
      </c>
      <c r="D23" s="47"/>
      <c r="E23" s="83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5"/>
      <c r="AJ23" s="78"/>
    </row>
    <row r="24" spans="2:36" ht="15.4" customHeight="1">
      <c r="B24" s="38">
        <f t="shared" si="1"/>
        <v>8</v>
      </c>
      <c r="C24" s="44">
        <f t="shared" si="0"/>
        <v>0</v>
      </c>
      <c r="D24" s="47"/>
      <c r="E24" s="83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5"/>
      <c r="AJ24" s="78"/>
    </row>
    <row r="25" spans="2:36" ht="15.4" customHeight="1">
      <c r="B25" s="38">
        <f t="shared" si="1"/>
        <v>9</v>
      </c>
      <c r="C25" s="44">
        <f t="shared" si="0"/>
        <v>0</v>
      </c>
      <c r="D25" s="47"/>
      <c r="E25" s="83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5"/>
      <c r="AJ25" s="78"/>
    </row>
    <row r="26" spans="2:36" ht="15.4" customHeight="1">
      <c r="B26" s="38">
        <f t="shared" si="1"/>
        <v>10</v>
      </c>
      <c r="C26" s="44">
        <f t="shared" si="0"/>
        <v>0</v>
      </c>
      <c r="D26" s="47"/>
      <c r="E26" s="83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5"/>
      <c r="AJ26" s="78"/>
    </row>
    <row r="27" spans="2:36" ht="15.4" customHeight="1">
      <c r="B27" s="38">
        <f t="shared" si="1"/>
        <v>11</v>
      </c>
      <c r="C27" s="44">
        <f t="shared" si="0"/>
        <v>0</v>
      </c>
      <c r="D27" s="47"/>
      <c r="E27" s="83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5"/>
      <c r="AJ27" s="78"/>
    </row>
    <row r="28" spans="2:36" ht="15.4" customHeight="1" thickBot="1">
      <c r="B28" s="39">
        <f t="shared" si="1"/>
        <v>12</v>
      </c>
      <c r="C28" s="45">
        <f t="shared" si="0"/>
        <v>0</v>
      </c>
      <c r="D28" s="48"/>
      <c r="E28" s="86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8"/>
      <c r="AJ28" s="78"/>
    </row>
    <row r="29" spans="2:36">
      <c r="AJ29" s="78"/>
    </row>
    <row r="47" spans="2:40" s="17" customFormat="1" ht="16.5">
      <c r="B47" s="33" t="s">
        <v>52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N47" s="73"/>
    </row>
    <row r="48" spans="2:40" s="17" customFormat="1" ht="14.45" customHeight="1">
      <c r="AI48" s="34" t="str">
        <f>IF('個人別管理簿 (1)'!$AI$11="","",'個人別管理簿 (1)'!$AI$11)</f>
        <v/>
      </c>
      <c r="AN48" s="73"/>
    </row>
    <row r="49" spans="2:40" s="17" customFormat="1" ht="10.15" customHeight="1" thickBot="1">
      <c r="E49" s="99"/>
      <c r="F49" s="99"/>
      <c r="G49" s="100"/>
      <c r="H49" s="100"/>
      <c r="AI49" s="73"/>
      <c r="AN49" s="73"/>
    </row>
    <row r="50" spans="2:40" s="17" customFormat="1" ht="15.4" customHeight="1">
      <c r="B50" s="26"/>
      <c r="C50" s="26"/>
      <c r="D50" s="26"/>
      <c r="E50" s="101" t="s">
        <v>35</v>
      </c>
      <c r="F50" s="102"/>
      <c r="G50" s="103"/>
      <c r="H50" s="97" t="s">
        <v>2</v>
      </c>
      <c r="I50" s="97"/>
      <c r="J50" s="97"/>
      <c r="K50" s="97"/>
      <c r="L50" s="97" t="s">
        <v>4</v>
      </c>
      <c r="M50" s="97"/>
      <c r="N50" s="97"/>
      <c r="O50" s="97" t="s">
        <v>30</v>
      </c>
      <c r="P50" s="97"/>
      <c r="Q50" s="97"/>
      <c r="R50" s="97" t="s">
        <v>54</v>
      </c>
      <c r="S50" s="97"/>
      <c r="T50" s="97"/>
      <c r="U50" s="97" t="s">
        <v>50</v>
      </c>
      <c r="V50" s="97"/>
      <c r="W50" s="97" t="s">
        <v>55</v>
      </c>
      <c r="X50" s="97"/>
      <c r="Y50" s="97"/>
      <c r="Z50" s="97" t="s">
        <v>56</v>
      </c>
      <c r="AA50" s="97"/>
      <c r="AB50" s="97" t="s">
        <v>8</v>
      </c>
      <c r="AC50" s="97"/>
      <c r="AD50" s="97" t="s">
        <v>51</v>
      </c>
      <c r="AE50" s="98"/>
      <c r="AF50" s="26"/>
      <c r="AG50" s="26"/>
      <c r="AH50" s="26"/>
      <c r="AI50" s="26"/>
      <c r="AN50" s="73"/>
    </row>
    <row r="51" spans="2:40" s="17" customFormat="1" ht="15.4" customHeight="1" thickBot="1">
      <c r="B51" s="26"/>
      <c r="C51" s="26"/>
      <c r="D51" s="89"/>
      <c r="E51" s="108"/>
      <c r="F51" s="109"/>
      <c r="G51" s="110"/>
      <c r="H51" s="105"/>
      <c r="I51" s="105"/>
      <c r="J51" s="105"/>
      <c r="K51" s="105"/>
      <c r="L51" s="104"/>
      <c r="M51" s="104"/>
      <c r="N51" s="104"/>
      <c r="O51" s="111"/>
      <c r="P51" s="111"/>
      <c r="Q51" s="111"/>
      <c r="R51" s="104"/>
      <c r="S51" s="104"/>
      <c r="T51" s="104"/>
      <c r="U51" s="105"/>
      <c r="V51" s="105"/>
      <c r="W51" s="104"/>
      <c r="X51" s="104"/>
      <c r="Y51" s="104"/>
      <c r="Z51" s="105"/>
      <c r="AA51" s="105"/>
      <c r="AB51" s="106"/>
      <c r="AC51" s="106"/>
      <c r="AD51" s="106"/>
      <c r="AE51" s="107"/>
      <c r="AF51" s="90"/>
      <c r="AG51" s="78"/>
      <c r="AH51" s="90"/>
      <c r="AI51" s="90"/>
      <c r="AN51" s="73"/>
    </row>
    <row r="52" spans="2:40" s="17" customFormat="1" ht="4.9000000000000004" customHeight="1" thickBot="1"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N52" s="73"/>
    </row>
    <row r="53" spans="2:40" s="17" customFormat="1" ht="15.4" customHeight="1" thickBot="1">
      <c r="B53" s="91">
        <v>1</v>
      </c>
      <c r="C53" s="35" t="s">
        <v>53</v>
      </c>
      <c r="D53" s="36" t="s">
        <v>158</v>
      </c>
      <c r="E53" s="40">
        <v>1</v>
      </c>
      <c r="F53" s="41">
        <v>2</v>
      </c>
      <c r="G53" s="41">
        <v>3</v>
      </c>
      <c r="H53" s="41">
        <v>4</v>
      </c>
      <c r="I53" s="41">
        <v>5</v>
      </c>
      <c r="J53" s="41">
        <v>6</v>
      </c>
      <c r="K53" s="41">
        <v>7</v>
      </c>
      <c r="L53" s="41">
        <v>8</v>
      </c>
      <c r="M53" s="41">
        <v>9</v>
      </c>
      <c r="N53" s="41">
        <v>10</v>
      </c>
      <c r="O53" s="41">
        <v>11</v>
      </c>
      <c r="P53" s="41">
        <v>12</v>
      </c>
      <c r="Q53" s="41">
        <v>13</v>
      </c>
      <c r="R53" s="41">
        <v>14</v>
      </c>
      <c r="S53" s="41">
        <v>15</v>
      </c>
      <c r="T53" s="41">
        <v>16</v>
      </c>
      <c r="U53" s="41">
        <v>17</v>
      </c>
      <c r="V53" s="41">
        <v>18</v>
      </c>
      <c r="W53" s="41">
        <v>19</v>
      </c>
      <c r="X53" s="41">
        <v>20</v>
      </c>
      <c r="Y53" s="41">
        <v>21</v>
      </c>
      <c r="Z53" s="41">
        <v>22</v>
      </c>
      <c r="AA53" s="41">
        <v>23</v>
      </c>
      <c r="AB53" s="41">
        <v>24</v>
      </c>
      <c r="AC53" s="41">
        <v>25</v>
      </c>
      <c r="AD53" s="41">
        <v>26</v>
      </c>
      <c r="AE53" s="41">
        <v>27</v>
      </c>
      <c r="AF53" s="41">
        <v>28</v>
      </c>
      <c r="AG53" s="41">
        <v>29</v>
      </c>
      <c r="AH53" s="41">
        <v>30</v>
      </c>
      <c r="AI53" s="42">
        <v>31</v>
      </c>
      <c r="AN53" s="73"/>
    </row>
    <row r="54" spans="2:40" s="17" customFormat="1" ht="15.4" customHeight="1">
      <c r="B54" s="37">
        <f>$B$17</f>
        <v>1</v>
      </c>
      <c r="C54" s="43">
        <f t="shared" ref="C54:C65" si="2">SUM($E54:$AI54)</f>
        <v>0</v>
      </c>
      <c r="D54" s="46"/>
      <c r="E54" s="80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2"/>
      <c r="AJ54" s="78"/>
      <c r="AN54" s="73"/>
    </row>
    <row r="55" spans="2:40" s="17" customFormat="1" ht="15.4" customHeight="1">
      <c r="B55" s="38">
        <f>IF(B54 = 12,1,B54+1)</f>
        <v>2</v>
      </c>
      <c r="C55" s="44">
        <f t="shared" si="2"/>
        <v>0</v>
      </c>
      <c r="D55" s="47"/>
      <c r="E55" s="83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5"/>
      <c r="AJ55" s="78"/>
      <c r="AN55" s="73"/>
    </row>
    <row r="56" spans="2:40" s="17" customFormat="1" ht="15.4" customHeight="1">
      <c r="B56" s="38">
        <f>IF(B55 = 12,1,B55+1)</f>
        <v>3</v>
      </c>
      <c r="C56" s="44">
        <f t="shared" si="2"/>
        <v>0</v>
      </c>
      <c r="D56" s="47"/>
      <c r="E56" s="83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5"/>
      <c r="AJ56" s="78"/>
      <c r="AN56" s="73"/>
    </row>
    <row r="57" spans="2:40" s="17" customFormat="1" ht="15.4" customHeight="1">
      <c r="B57" s="38">
        <f>IF(B56 = 12,1,B56+1)</f>
        <v>4</v>
      </c>
      <c r="C57" s="44">
        <f t="shared" si="2"/>
        <v>0</v>
      </c>
      <c r="D57" s="47"/>
      <c r="E57" s="83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5"/>
      <c r="AJ57" s="78"/>
      <c r="AN57" s="73"/>
    </row>
    <row r="58" spans="2:40" s="17" customFormat="1" ht="15.4" customHeight="1">
      <c r="B58" s="38">
        <f t="shared" ref="B58:B65" si="3">IF(B57 = 12,1,B57+1)</f>
        <v>5</v>
      </c>
      <c r="C58" s="44">
        <f t="shared" si="2"/>
        <v>0</v>
      </c>
      <c r="D58" s="47"/>
      <c r="E58" s="83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5"/>
      <c r="AJ58" s="78"/>
      <c r="AN58" s="73"/>
    </row>
    <row r="59" spans="2:40" s="17" customFormat="1" ht="15.4" customHeight="1">
      <c r="B59" s="38">
        <f t="shared" si="3"/>
        <v>6</v>
      </c>
      <c r="C59" s="44">
        <f t="shared" si="2"/>
        <v>0</v>
      </c>
      <c r="D59" s="47"/>
      <c r="E59" s="83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5"/>
      <c r="AJ59" s="78"/>
      <c r="AN59" s="73"/>
    </row>
    <row r="60" spans="2:40" s="17" customFormat="1" ht="15.4" customHeight="1">
      <c r="B60" s="38">
        <f t="shared" si="3"/>
        <v>7</v>
      </c>
      <c r="C60" s="44">
        <f t="shared" si="2"/>
        <v>0</v>
      </c>
      <c r="D60" s="47"/>
      <c r="E60" s="83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5"/>
      <c r="AJ60" s="78"/>
      <c r="AN60" s="73"/>
    </row>
    <row r="61" spans="2:40" s="17" customFormat="1" ht="15.4" customHeight="1">
      <c r="B61" s="38">
        <f t="shared" si="3"/>
        <v>8</v>
      </c>
      <c r="C61" s="44">
        <f t="shared" si="2"/>
        <v>0</v>
      </c>
      <c r="D61" s="47"/>
      <c r="E61" s="83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5"/>
      <c r="AJ61" s="78"/>
      <c r="AN61" s="73"/>
    </row>
    <row r="62" spans="2:40" s="17" customFormat="1" ht="15.4" customHeight="1">
      <c r="B62" s="38">
        <f t="shared" si="3"/>
        <v>9</v>
      </c>
      <c r="C62" s="44">
        <f t="shared" si="2"/>
        <v>0</v>
      </c>
      <c r="D62" s="47"/>
      <c r="E62" s="83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5"/>
      <c r="AJ62" s="78"/>
      <c r="AN62" s="73"/>
    </row>
    <row r="63" spans="2:40" s="17" customFormat="1" ht="15.4" customHeight="1">
      <c r="B63" s="38">
        <f t="shared" si="3"/>
        <v>10</v>
      </c>
      <c r="C63" s="44">
        <f t="shared" si="2"/>
        <v>0</v>
      </c>
      <c r="D63" s="47"/>
      <c r="E63" s="83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5"/>
      <c r="AJ63" s="78"/>
      <c r="AN63" s="73"/>
    </row>
    <row r="64" spans="2:40" s="17" customFormat="1" ht="15.4" customHeight="1">
      <c r="B64" s="38">
        <f t="shared" si="3"/>
        <v>11</v>
      </c>
      <c r="C64" s="44">
        <f t="shared" si="2"/>
        <v>0</v>
      </c>
      <c r="D64" s="47"/>
      <c r="E64" s="83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5"/>
      <c r="AJ64" s="78"/>
      <c r="AN64" s="73"/>
    </row>
    <row r="65" spans="2:40" s="17" customFormat="1" ht="15.4" customHeight="1" thickBot="1">
      <c r="B65" s="39">
        <f t="shared" si="3"/>
        <v>12</v>
      </c>
      <c r="C65" s="45">
        <f t="shared" si="2"/>
        <v>0</v>
      </c>
      <c r="D65" s="48"/>
      <c r="E65" s="86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8"/>
      <c r="AJ65" s="78"/>
      <c r="AN65" s="73"/>
    </row>
    <row r="66" spans="2:40" s="17" customFormat="1">
      <c r="AJ66" s="78"/>
      <c r="AN66" s="73"/>
    </row>
    <row r="84" spans="2:40" s="17" customFormat="1" ht="16.5">
      <c r="B84" s="33" t="s">
        <v>52</v>
      </c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N84" s="73"/>
    </row>
    <row r="85" spans="2:40" s="17" customFormat="1" ht="14.45" customHeight="1">
      <c r="AI85" s="34" t="str">
        <f>IF('個人別管理簿 (1)'!$AI$11="","",'個人別管理簿 (1)'!$AI$11)</f>
        <v/>
      </c>
      <c r="AN85" s="73"/>
    </row>
    <row r="86" spans="2:40" s="17" customFormat="1" ht="10.15" customHeight="1" thickBot="1">
      <c r="E86" s="99"/>
      <c r="F86" s="99"/>
      <c r="G86" s="100"/>
      <c r="H86" s="100"/>
      <c r="AI86" s="73"/>
      <c r="AN86" s="73"/>
    </row>
    <row r="87" spans="2:40" s="17" customFormat="1" ht="15.4" customHeight="1">
      <c r="B87" s="26"/>
      <c r="C87" s="26"/>
      <c r="D87" s="26"/>
      <c r="E87" s="101" t="s">
        <v>35</v>
      </c>
      <c r="F87" s="102"/>
      <c r="G87" s="103"/>
      <c r="H87" s="97" t="s">
        <v>2</v>
      </c>
      <c r="I87" s="97"/>
      <c r="J87" s="97"/>
      <c r="K87" s="97"/>
      <c r="L87" s="97" t="s">
        <v>4</v>
      </c>
      <c r="M87" s="97"/>
      <c r="N87" s="97"/>
      <c r="O87" s="97" t="s">
        <v>30</v>
      </c>
      <c r="P87" s="97"/>
      <c r="Q87" s="97"/>
      <c r="R87" s="97" t="s">
        <v>54</v>
      </c>
      <c r="S87" s="97"/>
      <c r="T87" s="97"/>
      <c r="U87" s="97" t="s">
        <v>50</v>
      </c>
      <c r="V87" s="97"/>
      <c r="W87" s="97" t="s">
        <v>55</v>
      </c>
      <c r="X87" s="97"/>
      <c r="Y87" s="97"/>
      <c r="Z87" s="97" t="s">
        <v>56</v>
      </c>
      <c r="AA87" s="97"/>
      <c r="AB87" s="97" t="s">
        <v>8</v>
      </c>
      <c r="AC87" s="97"/>
      <c r="AD87" s="97" t="s">
        <v>51</v>
      </c>
      <c r="AE87" s="98"/>
      <c r="AF87" s="26"/>
      <c r="AG87" s="26"/>
      <c r="AH87" s="26"/>
      <c r="AI87" s="26"/>
      <c r="AN87" s="73"/>
    </row>
    <row r="88" spans="2:40" s="17" customFormat="1" ht="15.4" customHeight="1" thickBot="1">
      <c r="B88" s="26"/>
      <c r="C88" s="26"/>
      <c r="D88" s="89"/>
      <c r="E88" s="108"/>
      <c r="F88" s="109"/>
      <c r="G88" s="110"/>
      <c r="H88" s="105"/>
      <c r="I88" s="105"/>
      <c r="J88" s="105"/>
      <c r="K88" s="105"/>
      <c r="L88" s="104"/>
      <c r="M88" s="104"/>
      <c r="N88" s="104"/>
      <c r="O88" s="111"/>
      <c r="P88" s="111"/>
      <c r="Q88" s="111"/>
      <c r="R88" s="104"/>
      <c r="S88" s="104"/>
      <c r="T88" s="104"/>
      <c r="U88" s="105"/>
      <c r="V88" s="105"/>
      <c r="W88" s="104"/>
      <c r="X88" s="104"/>
      <c r="Y88" s="104"/>
      <c r="Z88" s="105"/>
      <c r="AA88" s="105"/>
      <c r="AB88" s="106"/>
      <c r="AC88" s="106"/>
      <c r="AD88" s="106"/>
      <c r="AE88" s="107"/>
      <c r="AF88" s="90"/>
      <c r="AG88" s="78"/>
      <c r="AH88" s="90"/>
      <c r="AI88" s="90"/>
      <c r="AN88" s="73"/>
    </row>
    <row r="89" spans="2:40" s="17" customFormat="1" ht="4.9000000000000004" customHeight="1" thickBot="1"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N89" s="73"/>
    </row>
    <row r="90" spans="2:40" s="17" customFormat="1" ht="15.4" customHeight="1" thickBot="1">
      <c r="B90" s="91">
        <v>1</v>
      </c>
      <c r="C90" s="35" t="s">
        <v>53</v>
      </c>
      <c r="D90" s="36" t="s">
        <v>158</v>
      </c>
      <c r="E90" s="40">
        <v>1</v>
      </c>
      <c r="F90" s="41">
        <v>2</v>
      </c>
      <c r="G90" s="41">
        <v>3</v>
      </c>
      <c r="H90" s="41">
        <v>4</v>
      </c>
      <c r="I90" s="41">
        <v>5</v>
      </c>
      <c r="J90" s="41">
        <v>6</v>
      </c>
      <c r="K90" s="41">
        <v>7</v>
      </c>
      <c r="L90" s="41">
        <v>8</v>
      </c>
      <c r="M90" s="41">
        <v>9</v>
      </c>
      <c r="N90" s="41">
        <v>10</v>
      </c>
      <c r="O90" s="41">
        <v>11</v>
      </c>
      <c r="P90" s="41">
        <v>12</v>
      </c>
      <c r="Q90" s="41">
        <v>13</v>
      </c>
      <c r="R90" s="41">
        <v>14</v>
      </c>
      <c r="S90" s="41">
        <v>15</v>
      </c>
      <c r="T90" s="41">
        <v>16</v>
      </c>
      <c r="U90" s="41">
        <v>17</v>
      </c>
      <c r="V90" s="41">
        <v>18</v>
      </c>
      <c r="W90" s="41">
        <v>19</v>
      </c>
      <c r="X90" s="41">
        <v>20</v>
      </c>
      <c r="Y90" s="41">
        <v>21</v>
      </c>
      <c r="Z90" s="41">
        <v>22</v>
      </c>
      <c r="AA90" s="41">
        <v>23</v>
      </c>
      <c r="AB90" s="41">
        <v>24</v>
      </c>
      <c r="AC90" s="41">
        <v>25</v>
      </c>
      <c r="AD90" s="41">
        <v>26</v>
      </c>
      <c r="AE90" s="41">
        <v>27</v>
      </c>
      <c r="AF90" s="41">
        <v>28</v>
      </c>
      <c r="AG90" s="41">
        <v>29</v>
      </c>
      <c r="AH90" s="41">
        <v>30</v>
      </c>
      <c r="AI90" s="42">
        <v>31</v>
      </c>
      <c r="AN90" s="73"/>
    </row>
    <row r="91" spans="2:40" s="17" customFormat="1" ht="15.4" customHeight="1">
      <c r="B91" s="37">
        <f>$B$17</f>
        <v>1</v>
      </c>
      <c r="C91" s="43">
        <f t="shared" ref="C91:C102" si="4">SUM($E91:$AI91)</f>
        <v>0</v>
      </c>
      <c r="D91" s="46"/>
      <c r="E91" s="80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81"/>
      <c r="AG91" s="81"/>
      <c r="AH91" s="81"/>
      <c r="AI91" s="82"/>
      <c r="AJ91" s="78"/>
      <c r="AN91" s="73"/>
    </row>
    <row r="92" spans="2:40" s="17" customFormat="1" ht="15.4" customHeight="1">
      <c r="B92" s="38">
        <f>IF(B91 = 12,1,B91+1)</f>
        <v>2</v>
      </c>
      <c r="C92" s="44">
        <f t="shared" si="4"/>
        <v>0</v>
      </c>
      <c r="D92" s="47"/>
      <c r="E92" s="83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5"/>
      <c r="AJ92" s="78"/>
      <c r="AN92" s="73"/>
    </row>
    <row r="93" spans="2:40" s="17" customFormat="1" ht="15.4" customHeight="1">
      <c r="B93" s="38">
        <f>IF(B92 = 12,1,B92+1)</f>
        <v>3</v>
      </c>
      <c r="C93" s="44">
        <f t="shared" si="4"/>
        <v>0</v>
      </c>
      <c r="D93" s="47"/>
      <c r="E93" s="83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5"/>
      <c r="AJ93" s="78"/>
      <c r="AN93" s="73"/>
    </row>
    <row r="94" spans="2:40" s="17" customFormat="1" ht="15.4" customHeight="1">
      <c r="B94" s="38">
        <f>IF(B93 = 12,1,B93+1)</f>
        <v>4</v>
      </c>
      <c r="C94" s="44">
        <f t="shared" si="4"/>
        <v>0</v>
      </c>
      <c r="D94" s="47"/>
      <c r="E94" s="83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5"/>
      <c r="AJ94" s="78"/>
      <c r="AN94" s="73"/>
    </row>
    <row r="95" spans="2:40" s="17" customFormat="1" ht="15.4" customHeight="1">
      <c r="B95" s="38">
        <f t="shared" ref="B95:B102" si="5">IF(B94 = 12,1,B94+1)</f>
        <v>5</v>
      </c>
      <c r="C95" s="44">
        <f t="shared" si="4"/>
        <v>0</v>
      </c>
      <c r="D95" s="47"/>
      <c r="E95" s="83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5"/>
      <c r="AJ95" s="78"/>
      <c r="AN95" s="73"/>
    </row>
    <row r="96" spans="2:40" s="17" customFormat="1" ht="15.4" customHeight="1">
      <c r="B96" s="38">
        <f t="shared" si="5"/>
        <v>6</v>
      </c>
      <c r="C96" s="44">
        <f t="shared" si="4"/>
        <v>0</v>
      </c>
      <c r="D96" s="47"/>
      <c r="E96" s="83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5"/>
      <c r="AJ96" s="78"/>
      <c r="AN96" s="73"/>
    </row>
    <row r="97" spans="2:40" s="17" customFormat="1" ht="15.4" customHeight="1">
      <c r="B97" s="38">
        <f t="shared" si="5"/>
        <v>7</v>
      </c>
      <c r="C97" s="44">
        <f t="shared" si="4"/>
        <v>0</v>
      </c>
      <c r="D97" s="47"/>
      <c r="E97" s="83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5"/>
      <c r="AJ97" s="78"/>
      <c r="AN97" s="73"/>
    </row>
    <row r="98" spans="2:40" s="17" customFormat="1" ht="15.4" customHeight="1">
      <c r="B98" s="38">
        <f t="shared" si="5"/>
        <v>8</v>
      </c>
      <c r="C98" s="44">
        <f t="shared" si="4"/>
        <v>0</v>
      </c>
      <c r="D98" s="47"/>
      <c r="E98" s="83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5"/>
      <c r="AJ98" s="78"/>
      <c r="AN98" s="73"/>
    </row>
    <row r="99" spans="2:40" s="17" customFormat="1" ht="15.4" customHeight="1">
      <c r="B99" s="38">
        <f t="shared" si="5"/>
        <v>9</v>
      </c>
      <c r="C99" s="44">
        <f t="shared" si="4"/>
        <v>0</v>
      </c>
      <c r="D99" s="47"/>
      <c r="E99" s="83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5"/>
      <c r="AJ99" s="78"/>
      <c r="AN99" s="73"/>
    </row>
    <row r="100" spans="2:40" s="17" customFormat="1" ht="15.4" customHeight="1">
      <c r="B100" s="38">
        <f t="shared" si="5"/>
        <v>10</v>
      </c>
      <c r="C100" s="44">
        <f t="shared" si="4"/>
        <v>0</v>
      </c>
      <c r="D100" s="47"/>
      <c r="E100" s="83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5"/>
      <c r="AJ100" s="78"/>
      <c r="AN100" s="73"/>
    </row>
    <row r="101" spans="2:40" s="17" customFormat="1" ht="15.4" customHeight="1">
      <c r="B101" s="38">
        <f t="shared" si="5"/>
        <v>11</v>
      </c>
      <c r="C101" s="44">
        <f t="shared" si="4"/>
        <v>0</v>
      </c>
      <c r="D101" s="47"/>
      <c r="E101" s="83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5"/>
      <c r="AJ101" s="78"/>
      <c r="AN101" s="73"/>
    </row>
    <row r="102" spans="2:40" s="17" customFormat="1" ht="15.4" customHeight="1" thickBot="1">
      <c r="B102" s="39">
        <f t="shared" si="5"/>
        <v>12</v>
      </c>
      <c r="C102" s="45">
        <f t="shared" si="4"/>
        <v>0</v>
      </c>
      <c r="D102" s="48"/>
      <c r="E102" s="86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  <c r="AA102" s="87"/>
      <c r="AB102" s="87"/>
      <c r="AC102" s="87"/>
      <c r="AD102" s="87"/>
      <c r="AE102" s="87"/>
      <c r="AF102" s="87"/>
      <c r="AG102" s="87"/>
      <c r="AH102" s="87"/>
      <c r="AI102" s="88"/>
      <c r="AJ102" s="78"/>
      <c r="AN102" s="73"/>
    </row>
    <row r="103" spans="2:40" s="17" customFormat="1">
      <c r="AJ103" s="78"/>
      <c r="AN103" s="73"/>
    </row>
    <row r="121" spans="2:40" s="17" customFormat="1" ht="16.5">
      <c r="B121" s="33" t="s">
        <v>52</v>
      </c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N121" s="73"/>
    </row>
    <row r="122" spans="2:40" s="17" customFormat="1" ht="14.45" customHeight="1">
      <c r="AI122" s="34" t="str">
        <f>IF('個人別管理簿 (1)'!$AI$11="","",'個人別管理簿 (1)'!$AI$11)</f>
        <v/>
      </c>
      <c r="AN122" s="73"/>
    </row>
    <row r="123" spans="2:40" s="17" customFormat="1" ht="10.15" customHeight="1" thickBot="1">
      <c r="E123" s="99"/>
      <c r="F123" s="99"/>
      <c r="G123" s="100"/>
      <c r="H123" s="100"/>
      <c r="AI123" s="73"/>
      <c r="AN123" s="73"/>
    </row>
    <row r="124" spans="2:40" s="17" customFormat="1" ht="15.4" customHeight="1">
      <c r="B124" s="26"/>
      <c r="C124" s="26"/>
      <c r="D124" s="26"/>
      <c r="E124" s="101" t="s">
        <v>35</v>
      </c>
      <c r="F124" s="102"/>
      <c r="G124" s="103"/>
      <c r="H124" s="97" t="s">
        <v>2</v>
      </c>
      <c r="I124" s="97"/>
      <c r="J124" s="97"/>
      <c r="K124" s="97"/>
      <c r="L124" s="97" t="s">
        <v>4</v>
      </c>
      <c r="M124" s="97"/>
      <c r="N124" s="97"/>
      <c r="O124" s="97" t="s">
        <v>30</v>
      </c>
      <c r="P124" s="97"/>
      <c r="Q124" s="97"/>
      <c r="R124" s="97" t="s">
        <v>54</v>
      </c>
      <c r="S124" s="97"/>
      <c r="T124" s="97"/>
      <c r="U124" s="97" t="s">
        <v>50</v>
      </c>
      <c r="V124" s="97"/>
      <c r="W124" s="97" t="s">
        <v>55</v>
      </c>
      <c r="X124" s="97"/>
      <c r="Y124" s="97"/>
      <c r="Z124" s="97" t="s">
        <v>56</v>
      </c>
      <c r="AA124" s="97"/>
      <c r="AB124" s="97" t="s">
        <v>8</v>
      </c>
      <c r="AC124" s="97"/>
      <c r="AD124" s="97" t="s">
        <v>51</v>
      </c>
      <c r="AE124" s="98"/>
      <c r="AF124" s="26"/>
      <c r="AG124" s="26"/>
      <c r="AH124" s="26"/>
      <c r="AI124" s="26"/>
      <c r="AN124" s="73"/>
    </row>
    <row r="125" spans="2:40" s="17" customFormat="1" ht="15.4" customHeight="1" thickBot="1">
      <c r="B125" s="26"/>
      <c r="C125" s="26"/>
      <c r="D125" s="89"/>
      <c r="E125" s="108"/>
      <c r="F125" s="109"/>
      <c r="G125" s="110"/>
      <c r="H125" s="105"/>
      <c r="I125" s="105"/>
      <c r="J125" s="105"/>
      <c r="K125" s="105"/>
      <c r="L125" s="104"/>
      <c r="M125" s="104"/>
      <c r="N125" s="104"/>
      <c r="O125" s="111"/>
      <c r="P125" s="111"/>
      <c r="Q125" s="111"/>
      <c r="R125" s="104"/>
      <c r="S125" s="104"/>
      <c r="T125" s="104"/>
      <c r="U125" s="105"/>
      <c r="V125" s="105"/>
      <c r="W125" s="104"/>
      <c r="X125" s="104"/>
      <c r="Y125" s="104"/>
      <c r="Z125" s="105"/>
      <c r="AA125" s="105"/>
      <c r="AB125" s="106"/>
      <c r="AC125" s="106"/>
      <c r="AD125" s="106"/>
      <c r="AE125" s="107"/>
      <c r="AF125" s="90"/>
      <c r="AG125" s="78"/>
      <c r="AH125" s="90"/>
      <c r="AI125" s="90"/>
      <c r="AN125" s="73"/>
    </row>
    <row r="126" spans="2:40" s="17" customFormat="1" ht="4.9000000000000004" customHeight="1" thickBot="1"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N126" s="73"/>
    </row>
    <row r="127" spans="2:40" s="17" customFormat="1" ht="15.4" customHeight="1" thickBot="1">
      <c r="B127" s="91">
        <v>1</v>
      </c>
      <c r="C127" s="35" t="s">
        <v>53</v>
      </c>
      <c r="D127" s="36" t="s">
        <v>158</v>
      </c>
      <c r="E127" s="40">
        <v>1</v>
      </c>
      <c r="F127" s="41">
        <v>2</v>
      </c>
      <c r="G127" s="41">
        <v>3</v>
      </c>
      <c r="H127" s="41">
        <v>4</v>
      </c>
      <c r="I127" s="41">
        <v>5</v>
      </c>
      <c r="J127" s="41">
        <v>6</v>
      </c>
      <c r="K127" s="41">
        <v>7</v>
      </c>
      <c r="L127" s="41">
        <v>8</v>
      </c>
      <c r="M127" s="41">
        <v>9</v>
      </c>
      <c r="N127" s="41">
        <v>10</v>
      </c>
      <c r="O127" s="41">
        <v>11</v>
      </c>
      <c r="P127" s="41">
        <v>12</v>
      </c>
      <c r="Q127" s="41">
        <v>13</v>
      </c>
      <c r="R127" s="41">
        <v>14</v>
      </c>
      <c r="S127" s="41">
        <v>15</v>
      </c>
      <c r="T127" s="41">
        <v>16</v>
      </c>
      <c r="U127" s="41">
        <v>17</v>
      </c>
      <c r="V127" s="41">
        <v>18</v>
      </c>
      <c r="W127" s="41">
        <v>19</v>
      </c>
      <c r="X127" s="41">
        <v>20</v>
      </c>
      <c r="Y127" s="41">
        <v>21</v>
      </c>
      <c r="Z127" s="41">
        <v>22</v>
      </c>
      <c r="AA127" s="41">
        <v>23</v>
      </c>
      <c r="AB127" s="41">
        <v>24</v>
      </c>
      <c r="AC127" s="41">
        <v>25</v>
      </c>
      <c r="AD127" s="41">
        <v>26</v>
      </c>
      <c r="AE127" s="41">
        <v>27</v>
      </c>
      <c r="AF127" s="41">
        <v>28</v>
      </c>
      <c r="AG127" s="41">
        <v>29</v>
      </c>
      <c r="AH127" s="41">
        <v>30</v>
      </c>
      <c r="AI127" s="42">
        <v>31</v>
      </c>
      <c r="AN127" s="73"/>
    </row>
    <row r="128" spans="2:40" s="17" customFormat="1" ht="15.4" customHeight="1">
      <c r="B128" s="37">
        <f>$B$17</f>
        <v>1</v>
      </c>
      <c r="C128" s="43">
        <f t="shared" ref="C128:C139" si="6">SUM($E128:$AI128)</f>
        <v>0</v>
      </c>
      <c r="D128" s="46"/>
      <c r="E128" s="80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  <c r="AD128" s="81"/>
      <c r="AE128" s="81"/>
      <c r="AF128" s="81"/>
      <c r="AG128" s="81"/>
      <c r="AH128" s="81"/>
      <c r="AI128" s="82"/>
      <c r="AJ128" s="78"/>
      <c r="AN128" s="73"/>
    </row>
    <row r="129" spans="2:40" s="17" customFormat="1" ht="15.4" customHeight="1">
      <c r="B129" s="38">
        <f>IF(B128 = 12,1,B128+1)</f>
        <v>2</v>
      </c>
      <c r="C129" s="44">
        <f t="shared" si="6"/>
        <v>0</v>
      </c>
      <c r="D129" s="47"/>
      <c r="E129" s="83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5"/>
      <c r="AJ129" s="78"/>
      <c r="AN129" s="73"/>
    </row>
    <row r="130" spans="2:40" s="17" customFormat="1" ht="15.4" customHeight="1">
      <c r="B130" s="38">
        <f>IF(B129 = 12,1,B129+1)</f>
        <v>3</v>
      </c>
      <c r="C130" s="44">
        <f t="shared" si="6"/>
        <v>0</v>
      </c>
      <c r="D130" s="47"/>
      <c r="E130" s="83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5"/>
      <c r="AJ130" s="78"/>
      <c r="AN130" s="73"/>
    </row>
    <row r="131" spans="2:40" s="17" customFormat="1" ht="15.4" customHeight="1">
      <c r="B131" s="38">
        <f>IF(B130 = 12,1,B130+1)</f>
        <v>4</v>
      </c>
      <c r="C131" s="44">
        <f t="shared" si="6"/>
        <v>0</v>
      </c>
      <c r="D131" s="47"/>
      <c r="E131" s="83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5"/>
      <c r="AJ131" s="78"/>
      <c r="AN131" s="73"/>
    </row>
    <row r="132" spans="2:40" s="17" customFormat="1" ht="15.4" customHeight="1">
      <c r="B132" s="38">
        <f t="shared" ref="B132:B139" si="7">IF(B131 = 12,1,B131+1)</f>
        <v>5</v>
      </c>
      <c r="C132" s="44">
        <f t="shared" si="6"/>
        <v>0</v>
      </c>
      <c r="D132" s="47"/>
      <c r="E132" s="83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5"/>
      <c r="AJ132" s="78"/>
      <c r="AN132" s="73"/>
    </row>
    <row r="133" spans="2:40" s="17" customFormat="1" ht="15.4" customHeight="1">
      <c r="B133" s="38">
        <f t="shared" si="7"/>
        <v>6</v>
      </c>
      <c r="C133" s="44">
        <f t="shared" si="6"/>
        <v>0</v>
      </c>
      <c r="D133" s="47"/>
      <c r="E133" s="83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5"/>
      <c r="AJ133" s="78"/>
      <c r="AN133" s="73"/>
    </row>
    <row r="134" spans="2:40" s="17" customFormat="1" ht="15.4" customHeight="1">
      <c r="B134" s="38">
        <f t="shared" si="7"/>
        <v>7</v>
      </c>
      <c r="C134" s="44">
        <f t="shared" si="6"/>
        <v>0</v>
      </c>
      <c r="D134" s="47"/>
      <c r="E134" s="83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5"/>
      <c r="AJ134" s="78"/>
      <c r="AN134" s="73"/>
    </row>
    <row r="135" spans="2:40" s="17" customFormat="1" ht="15.4" customHeight="1">
      <c r="B135" s="38">
        <f t="shared" si="7"/>
        <v>8</v>
      </c>
      <c r="C135" s="44">
        <f t="shared" si="6"/>
        <v>0</v>
      </c>
      <c r="D135" s="47"/>
      <c r="E135" s="83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5"/>
      <c r="AJ135" s="78"/>
      <c r="AN135" s="73"/>
    </row>
    <row r="136" spans="2:40" s="17" customFormat="1" ht="15.4" customHeight="1">
      <c r="B136" s="38">
        <f t="shared" si="7"/>
        <v>9</v>
      </c>
      <c r="C136" s="44">
        <f t="shared" si="6"/>
        <v>0</v>
      </c>
      <c r="D136" s="47"/>
      <c r="E136" s="83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5"/>
      <c r="AJ136" s="78"/>
      <c r="AN136" s="73"/>
    </row>
    <row r="137" spans="2:40" s="17" customFormat="1" ht="15.4" customHeight="1">
      <c r="B137" s="38">
        <f t="shared" si="7"/>
        <v>10</v>
      </c>
      <c r="C137" s="44">
        <f t="shared" si="6"/>
        <v>0</v>
      </c>
      <c r="D137" s="47"/>
      <c r="E137" s="83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5"/>
      <c r="AJ137" s="78"/>
      <c r="AN137" s="73"/>
    </row>
    <row r="138" spans="2:40" s="17" customFormat="1" ht="15.4" customHeight="1">
      <c r="B138" s="38">
        <f t="shared" si="7"/>
        <v>11</v>
      </c>
      <c r="C138" s="44">
        <f t="shared" si="6"/>
        <v>0</v>
      </c>
      <c r="D138" s="47"/>
      <c r="E138" s="83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5"/>
      <c r="AJ138" s="78"/>
      <c r="AN138" s="73"/>
    </row>
    <row r="139" spans="2:40" s="17" customFormat="1" ht="15.4" customHeight="1" thickBot="1">
      <c r="B139" s="39">
        <f t="shared" si="7"/>
        <v>12</v>
      </c>
      <c r="C139" s="45">
        <f t="shared" si="6"/>
        <v>0</v>
      </c>
      <c r="D139" s="48"/>
      <c r="E139" s="86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  <c r="AA139" s="87"/>
      <c r="AB139" s="87"/>
      <c r="AC139" s="87"/>
      <c r="AD139" s="87"/>
      <c r="AE139" s="87"/>
      <c r="AF139" s="87"/>
      <c r="AG139" s="87"/>
      <c r="AH139" s="87"/>
      <c r="AI139" s="88"/>
      <c r="AJ139" s="78"/>
      <c r="AN139" s="73"/>
    </row>
    <row r="140" spans="2:40" s="17" customFormat="1">
      <c r="AJ140" s="78"/>
      <c r="AN140" s="73"/>
    </row>
    <row r="158" spans="2:40" s="17" customFormat="1" ht="16.5">
      <c r="B158" s="33" t="s">
        <v>52</v>
      </c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N158" s="73"/>
    </row>
    <row r="159" spans="2:40" s="17" customFormat="1" ht="14.45" customHeight="1">
      <c r="AI159" s="34" t="str">
        <f>IF('個人別管理簿 (1)'!$AI$11="","",'個人別管理簿 (1)'!$AI$11)</f>
        <v/>
      </c>
      <c r="AN159" s="73"/>
    </row>
    <row r="160" spans="2:40" s="17" customFormat="1" ht="10.15" customHeight="1" thickBot="1">
      <c r="E160" s="99"/>
      <c r="F160" s="99"/>
      <c r="G160" s="100"/>
      <c r="H160" s="100"/>
      <c r="AI160" s="73"/>
      <c r="AN160" s="73"/>
    </row>
    <row r="161" spans="2:40" s="17" customFormat="1" ht="15.4" customHeight="1">
      <c r="B161" s="26"/>
      <c r="C161" s="26"/>
      <c r="D161" s="26"/>
      <c r="E161" s="101" t="s">
        <v>35</v>
      </c>
      <c r="F161" s="102"/>
      <c r="G161" s="103"/>
      <c r="H161" s="97" t="s">
        <v>2</v>
      </c>
      <c r="I161" s="97"/>
      <c r="J161" s="97"/>
      <c r="K161" s="97"/>
      <c r="L161" s="97" t="s">
        <v>4</v>
      </c>
      <c r="M161" s="97"/>
      <c r="N161" s="97"/>
      <c r="O161" s="97" t="s">
        <v>30</v>
      </c>
      <c r="P161" s="97"/>
      <c r="Q161" s="97"/>
      <c r="R161" s="97" t="s">
        <v>54</v>
      </c>
      <c r="S161" s="97"/>
      <c r="T161" s="97"/>
      <c r="U161" s="97" t="s">
        <v>50</v>
      </c>
      <c r="V161" s="97"/>
      <c r="W161" s="97" t="s">
        <v>55</v>
      </c>
      <c r="X161" s="97"/>
      <c r="Y161" s="97"/>
      <c r="Z161" s="97" t="s">
        <v>56</v>
      </c>
      <c r="AA161" s="97"/>
      <c r="AB161" s="97" t="s">
        <v>8</v>
      </c>
      <c r="AC161" s="97"/>
      <c r="AD161" s="97" t="s">
        <v>51</v>
      </c>
      <c r="AE161" s="98"/>
      <c r="AF161" s="26"/>
      <c r="AG161" s="26"/>
      <c r="AH161" s="26"/>
      <c r="AI161" s="26"/>
      <c r="AN161" s="73"/>
    </row>
    <row r="162" spans="2:40" s="17" customFormat="1" ht="15.4" customHeight="1" thickBot="1">
      <c r="B162" s="26"/>
      <c r="C162" s="26"/>
      <c r="D162" s="89"/>
      <c r="E162" s="108"/>
      <c r="F162" s="109"/>
      <c r="G162" s="110"/>
      <c r="H162" s="105"/>
      <c r="I162" s="105"/>
      <c r="J162" s="105"/>
      <c r="K162" s="105"/>
      <c r="L162" s="104"/>
      <c r="M162" s="104"/>
      <c r="N162" s="104"/>
      <c r="O162" s="111"/>
      <c r="P162" s="111"/>
      <c r="Q162" s="111"/>
      <c r="R162" s="104"/>
      <c r="S162" s="104"/>
      <c r="T162" s="104"/>
      <c r="U162" s="105"/>
      <c r="V162" s="105"/>
      <c r="W162" s="104"/>
      <c r="X162" s="104"/>
      <c r="Y162" s="104"/>
      <c r="Z162" s="105"/>
      <c r="AA162" s="105"/>
      <c r="AB162" s="106"/>
      <c r="AC162" s="106"/>
      <c r="AD162" s="106"/>
      <c r="AE162" s="107"/>
      <c r="AF162" s="90"/>
      <c r="AG162" s="78"/>
      <c r="AH162" s="90"/>
      <c r="AI162" s="90"/>
      <c r="AN162" s="73"/>
    </row>
    <row r="163" spans="2:40" s="17" customFormat="1" ht="4.9000000000000004" customHeight="1" thickBot="1"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N163" s="73"/>
    </row>
    <row r="164" spans="2:40" s="17" customFormat="1" ht="15.4" customHeight="1" thickBot="1">
      <c r="B164" s="91">
        <v>1</v>
      </c>
      <c r="C164" s="35" t="s">
        <v>53</v>
      </c>
      <c r="D164" s="36" t="s">
        <v>158</v>
      </c>
      <c r="E164" s="40">
        <v>1</v>
      </c>
      <c r="F164" s="41">
        <v>2</v>
      </c>
      <c r="G164" s="41">
        <v>3</v>
      </c>
      <c r="H164" s="41">
        <v>4</v>
      </c>
      <c r="I164" s="41">
        <v>5</v>
      </c>
      <c r="J164" s="41">
        <v>6</v>
      </c>
      <c r="K164" s="41">
        <v>7</v>
      </c>
      <c r="L164" s="41">
        <v>8</v>
      </c>
      <c r="M164" s="41">
        <v>9</v>
      </c>
      <c r="N164" s="41">
        <v>10</v>
      </c>
      <c r="O164" s="41">
        <v>11</v>
      </c>
      <c r="P164" s="41">
        <v>12</v>
      </c>
      <c r="Q164" s="41">
        <v>13</v>
      </c>
      <c r="R164" s="41">
        <v>14</v>
      </c>
      <c r="S164" s="41">
        <v>15</v>
      </c>
      <c r="T164" s="41">
        <v>16</v>
      </c>
      <c r="U164" s="41">
        <v>17</v>
      </c>
      <c r="V164" s="41">
        <v>18</v>
      </c>
      <c r="W164" s="41">
        <v>19</v>
      </c>
      <c r="X164" s="41">
        <v>20</v>
      </c>
      <c r="Y164" s="41">
        <v>21</v>
      </c>
      <c r="Z164" s="41">
        <v>22</v>
      </c>
      <c r="AA164" s="41">
        <v>23</v>
      </c>
      <c r="AB164" s="41">
        <v>24</v>
      </c>
      <c r="AC164" s="41">
        <v>25</v>
      </c>
      <c r="AD164" s="41">
        <v>26</v>
      </c>
      <c r="AE164" s="41">
        <v>27</v>
      </c>
      <c r="AF164" s="41">
        <v>28</v>
      </c>
      <c r="AG164" s="41">
        <v>29</v>
      </c>
      <c r="AH164" s="41">
        <v>30</v>
      </c>
      <c r="AI164" s="42">
        <v>31</v>
      </c>
      <c r="AN164" s="73"/>
    </row>
    <row r="165" spans="2:40" s="17" customFormat="1" ht="15.4" customHeight="1">
      <c r="B165" s="37">
        <f>$B$17</f>
        <v>1</v>
      </c>
      <c r="C165" s="43">
        <f t="shared" ref="C165:C176" si="8">SUM($E165:$AI165)</f>
        <v>0</v>
      </c>
      <c r="D165" s="46"/>
      <c r="E165" s="80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  <c r="AD165" s="81"/>
      <c r="AE165" s="81"/>
      <c r="AF165" s="81"/>
      <c r="AG165" s="81"/>
      <c r="AH165" s="81"/>
      <c r="AI165" s="82"/>
      <c r="AJ165" s="78"/>
      <c r="AN165" s="73"/>
    </row>
    <row r="166" spans="2:40" s="17" customFormat="1" ht="15.4" customHeight="1">
      <c r="B166" s="38">
        <f>IF(B165 = 12,1,B165+1)</f>
        <v>2</v>
      </c>
      <c r="C166" s="44">
        <f t="shared" si="8"/>
        <v>0</v>
      </c>
      <c r="D166" s="47"/>
      <c r="E166" s="83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5"/>
      <c r="AJ166" s="78"/>
      <c r="AN166" s="73"/>
    </row>
    <row r="167" spans="2:40" s="17" customFormat="1" ht="15.4" customHeight="1">
      <c r="B167" s="38">
        <f>IF(B166 = 12,1,B166+1)</f>
        <v>3</v>
      </c>
      <c r="C167" s="44">
        <f t="shared" si="8"/>
        <v>0</v>
      </c>
      <c r="D167" s="47"/>
      <c r="E167" s="83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5"/>
      <c r="AJ167" s="78"/>
      <c r="AN167" s="73"/>
    </row>
    <row r="168" spans="2:40" s="17" customFormat="1" ht="15.4" customHeight="1">
      <c r="B168" s="38">
        <f>IF(B167 = 12,1,B167+1)</f>
        <v>4</v>
      </c>
      <c r="C168" s="44">
        <f t="shared" si="8"/>
        <v>0</v>
      </c>
      <c r="D168" s="47"/>
      <c r="E168" s="83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5"/>
      <c r="AJ168" s="78"/>
      <c r="AN168" s="73"/>
    </row>
    <row r="169" spans="2:40" s="17" customFormat="1" ht="15.4" customHeight="1">
      <c r="B169" s="38">
        <f t="shared" ref="B169:B176" si="9">IF(B168 = 12,1,B168+1)</f>
        <v>5</v>
      </c>
      <c r="C169" s="44">
        <f t="shared" si="8"/>
        <v>0</v>
      </c>
      <c r="D169" s="47"/>
      <c r="E169" s="83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5"/>
      <c r="AJ169" s="78"/>
      <c r="AN169" s="73"/>
    </row>
    <row r="170" spans="2:40" s="17" customFormat="1" ht="15.4" customHeight="1">
      <c r="B170" s="38">
        <f t="shared" si="9"/>
        <v>6</v>
      </c>
      <c r="C170" s="44">
        <f t="shared" si="8"/>
        <v>0</v>
      </c>
      <c r="D170" s="47"/>
      <c r="E170" s="83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5"/>
      <c r="AJ170" s="78"/>
      <c r="AN170" s="73"/>
    </row>
    <row r="171" spans="2:40" s="17" customFormat="1" ht="15.4" customHeight="1">
      <c r="B171" s="38">
        <f t="shared" si="9"/>
        <v>7</v>
      </c>
      <c r="C171" s="44">
        <f t="shared" si="8"/>
        <v>0</v>
      </c>
      <c r="D171" s="47"/>
      <c r="E171" s="83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5"/>
      <c r="AJ171" s="78"/>
      <c r="AN171" s="73"/>
    </row>
    <row r="172" spans="2:40" s="17" customFormat="1" ht="15.4" customHeight="1">
      <c r="B172" s="38">
        <f t="shared" si="9"/>
        <v>8</v>
      </c>
      <c r="C172" s="44">
        <f t="shared" si="8"/>
        <v>0</v>
      </c>
      <c r="D172" s="47"/>
      <c r="E172" s="83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5"/>
      <c r="AJ172" s="78"/>
      <c r="AN172" s="73"/>
    </row>
    <row r="173" spans="2:40" s="17" customFormat="1" ht="15.4" customHeight="1">
      <c r="B173" s="38">
        <f t="shared" si="9"/>
        <v>9</v>
      </c>
      <c r="C173" s="44">
        <f t="shared" si="8"/>
        <v>0</v>
      </c>
      <c r="D173" s="47"/>
      <c r="E173" s="83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  <c r="AA173" s="84"/>
      <c r="AB173" s="84"/>
      <c r="AC173" s="84"/>
      <c r="AD173" s="84"/>
      <c r="AE173" s="84"/>
      <c r="AF173" s="84"/>
      <c r="AG173" s="84"/>
      <c r="AH173" s="84"/>
      <c r="AI173" s="85"/>
      <c r="AJ173" s="78"/>
      <c r="AN173" s="73"/>
    </row>
    <row r="174" spans="2:40" s="17" customFormat="1" ht="15.4" customHeight="1">
      <c r="B174" s="38">
        <f t="shared" si="9"/>
        <v>10</v>
      </c>
      <c r="C174" s="44">
        <f t="shared" si="8"/>
        <v>0</v>
      </c>
      <c r="D174" s="47"/>
      <c r="E174" s="83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5"/>
      <c r="AJ174" s="78"/>
      <c r="AN174" s="73"/>
    </row>
    <row r="175" spans="2:40" s="17" customFormat="1" ht="15.4" customHeight="1">
      <c r="B175" s="38">
        <f t="shared" si="9"/>
        <v>11</v>
      </c>
      <c r="C175" s="44">
        <f t="shared" si="8"/>
        <v>0</v>
      </c>
      <c r="D175" s="47"/>
      <c r="E175" s="83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5"/>
      <c r="AJ175" s="78"/>
      <c r="AN175" s="73"/>
    </row>
    <row r="176" spans="2:40" s="17" customFormat="1" ht="15.4" customHeight="1" thickBot="1">
      <c r="B176" s="39">
        <f t="shared" si="9"/>
        <v>12</v>
      </c>
      <c r="C176" s="45">
        <f t="shared" si="8"/>
        <v>0</v>
      </c>
      <c r="D176" s="48"/>
      <c r="E176" s="86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  <c r="AA176" s="87"/>
      <c r="AB176" s="87"/>
      <c r="AC176" s="87"/>
      <c r="AD176" s="87"/>
      <c r="AE176" s="87"/>
      <c r="AF176" s="87"/>
      <c r="AG176" s="87"/>
      <c r="AH176" s="87"/>
      <c r="AI176" s="88"/>
      <c r="AJ176" s="78"/>
      <c r="AN176" s="73"/>
    </row>
    <row r="177" spans="36:40" s="17" customFormat="1">
      <c r="AJ177" s="78"/>
      <c r="AN177" s="73"/>
    </row>
    <row r="195" spans="2:40" s="17" customFormat="1" ht="16.5">
      <c r="B195" s="33" t="s">
        <v>52</v>
      </c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N195" s="73"/>
    </row>
    <row r="196" spans="2:40" s="17" customFormat="1" ht="14.45" customHeight="1">
      <c r="AI196" s="34" t="str">
        <f>IF('個人別管理簿 (1)'!$AI$11="","",'個人別管理簿 (1)'!$AI$11)</f>
        <v/>
      </c>
      <c r="AN196" s="73"/>
    </row>
    <row r="197" spans="2:40" s="17" customFormat="1" ht="10.15" customHeight="1" thickBot="1">
      <c r="E197" s="99"/>
      <c r="F197" s="99"/>
      <c r="G197" s="100"/>
      <c r="H197" s="100"/>
      <c r="AI197" s="73"/>
      <c r="AN197" s="73"/>
    </row>
    <row r="198" spans="2:40" s="17" customFormat="1" ht="15.4" customHeight="1">
      <c r="B198" s="26"/>
      <c r="C198" s="26"/>
      <c r="D198" s="26"/>
      <c r="E198" s="101" t="s">
        <v>35</v>
      </c>
      <c r="F198" s="102"/>
      <c r="G198" s="103"/>
      <c r="H198" s="97" t="s">
        <v>2</v>
      </c>
      <c r="I198" s="97"/>
      <c r="J198" s="97"/>
      <c r="K198" s="97"/>
      <c r="L198" s="97" t="s">
        <v>4</v>
      </c>
      <c r="M198" s="97"/>
      <c r="N198" s="97"/>
      <c r="O198" s="97" t="s">
        <v>30</v>
      </c>
      <c r="P198" s="97"/>
      <c r="Q198" s="97"/>
      <c r="R198" s="97" t="s">
        <v>54</v>
      </c>
      <c r="S198" s="97"/>
      <c r="T198" s="97"/>
      <c r="U198" s="97" t="s">
        <v>50</v>
      </c>
      <c r="V198" s="97"/>
      <c r="W198" s="97" t="s">
        <v>55</v>
      </c>
      <c r="X198" s="97"/>
      <c r="Y198" s="97"/>
      <c r="Z198" s="97" t="s">
        <v>56</v>
      </c>
      <c r="AA198" s="97"/>
      <c r="AB198" s="97" t="s">
        <v>8</v>
      </c>
      <c r="AC198" s="97"/>
      <c r="AD198" s="97" t="s">
        <v>51</v>
      </c>
      <c r="AE198" s="98"/>
      <c r="AF198" s="26"/>
      <c r="AG198" s="26"/>
      <c r="AH198" s="26"/>
      <c r="AI198" s="26"/>
      <c r="AN198" s="73"/>
    </row>
    <row r="199" spans="2:40" s="17" customFormat="1" ht="15.4" customHeight="1" thickBot="1">
      <c r="B199" s="26"/>
      <c r="C199" s="26"/>
      <c r="D199" s="89"/>
      <c r="E199" s="108"/>
      <c r="F199" s="109"/>
      <c r="G199" s="110"/>
      <c r="H199" s="105"/>
      <c r="I199" s="105"/>
      <c r="J199" s="105"/>
      <c r="K199" s="105"/>
      <c r="L199" s="104"/>
      <c r="M199" s="104"/>
      <c r="N199" s="104"/>
      <c r="O199" s="111"/>
      <c r="P199" s="111"/>
      <c r="Q199" s="111"/>
      <c r="R199" s="104"/>
      <c r="S199" s="104"/>
      <c r="T199" s="104"/>
      <c r="U199" s="105"/>
      <c r="V199" s="105"/>
      <c r="W199" s="104"/>
      <c r="X199" s="104"/>
      <c r="Y199" s="104"/>
      <c r="Z199" s="105"/>
      <c r="AA199" s="105"/>
      <c r="AB199" s="106"/>
      <c r="AC199" s="106"/>
      <c r="AD199" s="106"/>
      <c r="AE199" s="107"/>
      <c r="AF199" s="90"/>
      <c r="AG199" s="78"/>
      <c r="AH199" s="90"/>
      <c r="AI199" s="90"/>
      <c r="AN199" s="73"/>
    </row>
    <row r="200" spans="2:40" s="17" customFormat="1" ht="4.9000000000000004" customHeight="1" thickBot="1"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N200" s="73"/>
    </row>
    <row r="201" spans="2:40" s="17" customFormat="1" ht="15.4" customHeight="1" thickBot="1">
      <c r="B201" s="91">
        <v>1</v>
      </c>
      <c r="C201" s="35" t="s">
        <v>53</v>
      </c>
      <c r="D201" s="36" t="s">
        <v>158</v>
      </c>
      <c r="E201" s="40">
        <v>1</v>
      </c>
      <c r="F201" s="41">
        <v>2</v>
      </c>
      <c r="G201" s="41">
        <v>3</v>
      </c>
      <c r="H201" s="41">
        <v>4</v>
      </c>
      <c r="I201" s="41">
        <v>5</v>
      </c>
      <c r="J201" s="41">
        <v>6</v>
      </c>
      <c r="K201" s="41">
        <v>7</v>
      </c>
      <c r="L201" s="41">
        <v>8</v>
      </c>
      <c r="M201" s="41">
        <v>9</v>
      </c>
      <c r="N201" s="41">
        <v>10</v>
      </c>
      <c r="O201" s="41">
        <v>11</v>
      </c>
      <c r="P201" s="41">
        <v>12</v>
      </c>
      <c r="Q201" s="41">
        <v>13</v>
      </c>
      <c r="R201" s="41">
        <v>14</v>
      </c>
      <c r="S201" s="41">
        <v>15</v>
      </c>
      <c r="T201" s="41">
        <v>16</v>
      </c>
      <c r="U201" s="41">
        <v>17</v>
      </c>
      <c r="V201" s="41">
        <v>18</v>
      </c>
      <c r="W201" s="41">
        <v>19</v>
      </c>
      <c r="X201" s="41">
        <v>20</v>
      </c>
      <c r="Y201" s="41">
        <v>21</v>
      </c>
      <c r="Z201" s="41">
        <v>22</v>
      </c>
      <c r="AA201" s="41">
        <v>23</v>
      </c>
      <c r="AB201" s="41">
        <v>24</v>
      </c>
      <c r="AC201" s="41">
        <v>25</v>
      </c>
      <c r="AD201" s="41">
        <v>26</v>
      </c>
      <c r="AE201" s="41">
        <v>27</v>
      </c>
      <c r="AF201" s="41">
        <v>28</v>
      </c>
      <c r="AG201" s="41">
        <v>29</v>
      </c>
      <c r="AH201" s="41">
        <v>30</v>
      </c>
      <c r="AI201" s="42">
        <v>31</v>
      </c>
      <c r="AN201" s="73"/>
    </row>
    <row r="202" spans="2:40" s="17" customFormat="1" ht="15.4" customHeight="1">
      <c r="B202" s="37">
        <f>$B$17</f>
        <v>1</v>
      </c>
      <c r="C202" s="43">
        <f t="shared" ref="C202:C213" si="10">SUM($E202:$AI202)</f>
        <v>0</v>
      </c>
      <c r="D202" s="46"/>
      <c r="E202" s="80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  <c r="AA202" s="81"/>
      <c r="AB202" s="81"/>
      <c r="AC202" s="81"/>
      <c r="AD202" s="81"/>
      <c r="AE202" s="81"/>
      <c r="AF202" s="81"/>
      <c r="AG202" s="81"/>
      <c r="AH202" s="81"/>
      <c r="AI202" s="82"/>
      <c r="AJ202" s="78"/>
      <c r="AN202" s="73"/>
    </row>
    <row r="203" spans="2:40" s="17" customFormat="1" ht="15.4" customHeight="1">
      <c r="B203" s="38">
        <f>IF(B202 = 12,1,B202+1)</f>
        <v>2</v>
      </c>
      <c r="C203" s="44">
        <f t="shared" si="10"/>
        <v>0</v>
      </c>
      <c r="D203" s="47"/>
      <c r="E203" s="83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5"/>
      <c r="AJ203" s="78"/>
      <c r="AN203" s="73"/>
    </row>
    <row r="204" spans="2:40" s="17" customFormat="1" ht="15.4" customHeight="1">
      <c r="B204" s="38">
        <f>IF(B203 = 12,1,B203+1)</f>
        <v>3</v>
      </c>
      <c r="C204" s="44">
        <f t="shared" si="10"/>
        <v>0</v>
      </c>
      <c r="D204" s="47"/>
      <c r="E204" s="83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5"/>
      <c r="AJ204" s="78"/>
      <c r="AN204" s="73"/>
    </row>
    <row r="205" spans="2:40" s="17" customFormat="1" ht="15.4" customHeight="1">
      <c r="B205" s="38">
        <f>IF(B204 = 12,1,B204+1)</f>
        <v>4</v>
      </c>
      <c r="C205" s="44">
        <f t="shared" si="10"/>
        <v>0</v>
      </c>
      <c r="D205" s="47"/>
      <c r="E205" s="83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5"/>
      <c r="AJ205" s="78"/>
      <c r="AN205" s="73"/>
    </row>
    <row r="206" spans="2:40" s="17" customFormat="1" ht="15.4" customHeight="1">
      <c r="B206" s="38">
        <f t="shared" ref="B206:B213" si="11">IF(B205 = 12,1,B205+1)</f>
        <v>5</v>
      </c>
      <c r="C206" s="44">
        <f t="shared" si="10"/>
        <v>0</v>
      </c>
      <c r="D206" s="47"/>
      <c r="E206" s="83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5"/>
      <c r="AJ206" s="78"/>
      <c r="AN206" s="73"/>
    </row>
    <row r="207" spans="2:40" s="17" customFormat="1" ht="15.4" customHeight="1">
      <c r="B207" s="38">
        <f t="shared" si="11"/>
        <v>6</v>
      </c>
      <c r="C207" s="44">
        <f t="shared" si="10"/>
        <v>0</v>
      </c>
      <c r="D207" s="47"/>
      <c r="E207" s="83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4"/>
      <c r="AF207" s="84"/>
      <c r="AG207" s="84"/>
      <c r="AH207" s="84"/>
      <c r="AI207" s="85"/>
      <c r="AJ207" s="78"/>
      <c r="AN207" s="73"/>
    </row>
    <row r="208" spans="2:40" s="17" customFormat="1" ht="15.4" customHeight="1">
      <c r="B208" s="38">
        <f t="shared" si="11"/>
        <v>7</v>
      </c>
      <c r="C208" s="44">
        <f t="shared" si="10"/>
        <v>0</v>
      </c>
      <c r="D208" s="47"/>
      <c r="E208" s="83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5"/>
      <c r="AJ208" s="78"/>
      <c r="AN208" s="73"/>
    </row>
    <row r="209" spans="2:40" s="17" customFormat="1" ht="15.4" customHeight="1">
      <c r="B209" s="38">
        <f t="shared" si="11"/>
        <v>8</v>
      </c>
      <c r="C209" s="44">
        <f t="shared" si="10"/>
        <v>0</v>
      </c>
      <c r="D209" s="47"/>
      <c r="E209" s="83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5"/>
      <c r="AJ209" s="78"/>
      <c r="AN209" s="73"/>
    </row>
    <row r="210" spans="2:40" s="17" customFormat="1" ht="15.4" customHeight="1">
      <c r="B210" s="38">
        <f t="shared" si="11"/>
        <v>9</v>
      </c>
      <c r="C210" s="44">
        <f t="shared" si="10"/>
        <v>0</v>
      </c>
      <c r="D210" s="47"/>
      <c r="E210" s="83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5"/>
      <c r="AJ210" s="78"/>
      <c r="AN210" s="73"/>
    </row>
    <row r="211" spans="2:40" s="17" customFormat="1" ht="15.4" customHeight="1">
      <c r="B211" s="38">
        <f t="shared" si="11"/>
        <v>10</v>
      </c>
      <c r="C211" s="44">
        <f t="shared" si="10"/>
        <v>0</v>
      </c>
      <c r="D211" s="47"/>
      <c r="E211" s="83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5"/>
      <c r="AJ211" s="78"/>
      <c r="AN211" s="73"/>
    </row>
    <row r="212" spans="2:40" s="17" customFormat="1" ht="15.4" customHeight="1">
      <c r="B212" s="38">
        <f t="shared" si="11"/>
        <v>11</v>
      </c>
      <c r="C212" s="44">
        <f t="shared" si="10"/>
        <v>0</v>
      </c>
      <c r="D212" s="47"/>
      <c r="E212" s="83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5"/>
      <c r="AJ212" s="78"/>
      <c r="AN212" s="73"/>
    </row>
    <row r="213" spans="2:40" s="17" customFormat="1" ht="15.4" customHeight="1" thickBot="1">
      <c r="B213" s="39">
        <f t="shared" si="11"/>
        <v>12</v>
      </c>
      <c r="C213" s="45">
        <f t="shared" si="10"/>
        <v>0</v>
      </c>
      <c r="D213" s="48"/>
      <c r="E213" s="86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  <c r="AA213" s="87"/>
      <c r="AB213" s="87"/>
      <c r="AC213" s="87"/>
      <c r="AD213" s="87"/>
      <c r="AE213" s="87"/>
      <c r="AF213" s="87"/>
      <c r="AG213" s="87"/>
      <c r="AH213" s="87"/>
      <c r="AI213" s="88"/>
      <c r="AJ213" s="78"/>
      <c r="AN213" s="73"/>
    </row>
    <row r="214" spans="2:40" s="17" customFormat="1">
      <c r="AJ214" s="78"/>
      <c r="AN214" s="73"/>
    </row>
    <row r="232" spans="2:40" s="17" customFormat="1" ht="16.5">
      <c r="B232" s="33" t="s">
        <v>52</v>
      </c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N232" s="73"/>
    </row>
    <row r="233" spans="2:40" s="17" customFormat="1" ht="14.45" customHeight="1">
      <c r="AI233" s="34" t="str">
        <f>IF('個人別管理簿 (1)'!$AI$11="","",'個人別管理簿 (1)'!$AI$11)</f>
        <v/>
      </c>
      <c r="AN233" s="73"/>
    </row>
    <row r="234" spans="2:40" s="17" customFormat="1" ht="10.15" customHeight="1" thickBot="1">
      <c r="E234" s="99"/>
      <c r="F234" s="99"/>
      <c r="G234" s="100"/>
      <c r="H234" s="100"/>
      <c r="AI234" s="73"/>
      <c r="AN234" s="73"/>
    </row>
    <row r="235" spans="2:40" s="17" customFormat="1" ht="15.4" customHeight="1">
      <c r="B235" s="26"/>
      <c r="C235" s="26"/>
      <c r="D235" s="26"/>
      <c r="E235" s="101" t="s">
        <v>35</v>
      </c>
      <c r="F235" s="102"/>
      <c r="G235" s="103"/>
      <c r="H235" s="97" t="s">
        <v>2</v>
      </c>
      <c r="I235" s="97"/>
      <c r="J235" s="97"/>
      <c r="K235" s="97"/>
      <c r="L235" s="97" t="s">
        <v>4</v>
      </c>
      <c r="M235" s="97"/>
      <c r="N235" s="97"/>
      <c r="O235" s="97" t="s">
        <v>30</v>
      </c>
      <c r="P235" s="97"/>
      <c r="Q235" s="97"/>
      <c r="R235" s="97" t="s">
        <v>54</v>
      </c>
      <c r="S235" s="97"/>
      <c r="T235" s="97"/>
      <c r="U235" s="97" t="s">
        <v>50</v>
      </c>
      <c r="V235" s="97"/>
      <c r="W235" s="97" t="s">
        <v>55</v>
      </c>
      <c r="X235" s="97"/>
      <c r="Y235" s="97"/>
      <c r="Z235" s="97" t="s">
        <v>56</v>
      </c>
      <c r="AA235" s="97"/>
      <c r="AB235" s="97" t="s">
        <v>8</v>
      </c>
      <c r="AC235" s="97"/>
      <c r="AD235" s="97" t="s">
        <v>51</v>
      </c>
      <c r="AE235" s="98"/>
      <c r="AF235" s="26"/>
      <c r="AG235" s="26"/>
      <c r="AH235" s="26"/>
      <c r="AI235" s="26"/>
      <c r="AN235" s="73"/>
    </row>
    <row r="236" spans="2:40" s="17" customFormat="1" ht="15.4" customHeight="1" thickBot="1">
      <c r="B236" s="26"/>
      <c r="C236" s="26"/>
      <c r="D236" s="89"/>
      <c r="E236" s="108"/>
      <c r="F236" s="109"/>
      <c r="G236" s="110"/>
      <c r="H236" s="105"/>
      <c r="I236" s="105"/>
      <c r="J236" s="105"/>
      <c r="K236" s="105"/>
      <c r="L236" s="104"/>
      <c r="M236" s="104"/>
      <c r="N236" s="104"/>
      <c r="O236" s="111"/>
      <c r="P236" s="111"/>
      <c r="Q236" s="111"/>
      <c r="R236" s="104"/>
      <c r="S236" s="104"/>
      <c r="T236" s="104"/>
      <c r="U236" s="105"/>
      <c r="V236" s="105"/>
      <c r="W236" s="104"/>
      <c r="X236" s="104"/>
      <c r="Y236" s="104"/>
      <c r="Z236" s="105"/>
      <c r="AA236" s="105"/>
      <c r="AB236" s="106"/>
      <c r="AC236" s="106"/>
      <c r="AD236" s="106"/>
      <c r="AE236" s="107"/>
      <c r="AF236" s="90"/>
      <c r="AG236" s="78"/>
      <c r="AH236" s="90"/>
      <c r="AI236" s="90"/>
      <c r="AN236" s="73"/>
    </row>
    <row r="237" spans="2:40" s="17" customFormat="1" ht="4.9000000000000004" customHeight="1" thickBot="1"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N237" s="73"/>
    </row>
    <row r="238" spans="2:40" s="17" customFormat="1" ht="15.4" customHeight="1" thickBot="1">
      <c r="B238" s="91">
        <v>1</v>
      </c>
      <c r="C238" s="35" t="s">
        <v>53</v>
      </c>
      <c r="D238" s="36" t="s">
        <v>158</v>
      </c>
      <c r="E238" s="40">
        <v>1</v>
      </c>
      <c r="F238" s="41">
        <v>2</v>
      </c>
      <c r="G238" s="41">
        <v>3</v>
      </c>
      <c r="H238" s="41">
        <v>4</v>
      </c>
      <c r="I238" s="41">
        <v>5</v>
      </c>
      <c r="J238" s="41">
        <v>6</v>
      </c>
      <c r="K238" s="41">
        <v>7</v>
      </c>
      <c r="L238" s="41">
        <v>8</v>
      </c>
      <c r="M238" s="41">
        <v>9</v>
      </c>
      <c r="N238" s="41">
        <v>10</v>
      </c>
      <c r="O238" s="41">
        <v>11</v>
      </c>
      <c r="P238" s="41">
        <v>12</v>
      </c>
      <c r="Q238" s="41">
        <v>13</v>
      </c>
      <c r="R238" s="41">
        <v>14</v>
      </c>
      <c r="S238" s="41">
        <v>15</v>
      </c>
      <c r="T238" s="41">
        <v>16</v>
      </c>
      <c r="U238" s="41">
        <v>17</v>
      </c>
      <c r="V238" s="41">
        <v>18</v>
      </c>
      <c r="W238" s="41">
        <v>19</v>
      </c>
      <c r="X238" s="41">
        <v>20</v>
      </c>
      <c r="Y238" s="41">
        <v>21</v>
      </c>
      <c r="Z238" s="41">
        <v>22</v>
      </c>
      <c r="AA238" s="41">
        <v>23</v>
      </c>
      <c r="AB238" s="41">
        <v>24</v>
      </c>
      <c r="AC238" s="41">
        <v>25</v>
      </c>
      <c r="AD238" s="41">
        <v>26</v>
      </c>
      <c r="AE238" s="41">
        <v>27</v>
      </c>
      <c r="AF238" s="41">
        <v>28</v>
      </c>
      <c r="AG238" s="41">
        <v>29</v>
      </c>
      <c r="AH238" s="41">
        <v>30</v>
      </c>
      <c r="AI238" s="42">
        <v>31</v>
      </c>
      <c r="AN238" s="73"/>
    </row>
    <row r="239" spans="2:40" s="17" customFormat="1" ht="15.4" customHeight="1">
      <c r="B239" s="37">
        <f>$B$17</f>
        <v>1</v>
      </c>
      <c r="C239" s="43">
        <f t="shared" ref="C239:C250" si="12">SUM($E239:$AI239)</f>
        <v>0</v>
      </c>
      <c r="D239" s="46"/>
      <c r="E239" s="80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  <c r="AC239" s="81"/>
      <c r="AD239" s="81"/>
      <c r="AE239" s="81"/>
      <c r="AF239" s="81"/>
      <c r="AG239" s="81"/>
      <c r="AH239" s="81"/>
      <c r="AI239" s="82"/>
      <c r="AJ239" s="78"/>
      <c r="AN239" s="73"/>
    </row>
    <row r="240" spans="2:40" s="17" customFormat="1" ht="15.4" customHeight="1">
      <c r="B240" s="38">
        <f>IF(B239 = 12,1,B239+1)</f>
        <v>2</v>
      </c>
      <c r="C240" s="44">
        <f t="shared" si="12"/>
        <v>0</v>
      </c>
      <c r="D240" s="47"/>
      <c r="E240" s="83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5"/>
      <c r="AJ240" s="78"/>
      <c r="AN240" s="73"/>
    </row>
    <row r="241" spans="2:40" s="17" customFormat="1" ht="15.4" customHeight="1">
      <c r="B241" s="38">
        <f>IF(B240 = 12,1,B240+1)</f>
        <v>3</v>
      </c>
      <c r="C241" s="44">
        <f t="shared" si="12"/>
        <v>0</v>
      </c>
      <c r="D241" s="47"/>
      <c r="E241" s="83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4"/>
      <c r="AF241" s="84"/>
      <c r="AG241" s="84"/>
      <c r="AH241" s="84"/>
      <c r="AI241" s="85"/>
      <c r="AJ241" s="78"/>
      <c r="AN241" s="73"/>
    </row>
    <row r="242" spans="2:40" s="17" customFormat="1" ht="15.4" customHeight="1">
      <c r="B242" s="38">
        <f>IF(B241 = 12,1,B241+1)</f>
        <v>4</v>
      </c>
      <c r="C242" s="44">
        <f t="shared" si="12"/>
        <v>0</v>
      </c>
      <c r="D242" s="47"/>
      <c r="E242" s="83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5"/>
      <c r="AJ242" s="78"/>
      <c r="AN242" s="73"/>
    </row>
    <row r="243" spans="2:40" s="17" customFormat="1" ht="15.4" customHeight="1">
      <c r="B243" s="38">
        <f t="shared" ref="B243:B250" si="13">IF(B242 = 12,1,B242+1)</f>
        <v>5</v>
      </c>
      <c r="C243" s="44">
        <f t="shared" si="12"/>
        <v>0</v>
      </c>
      <c r="D243" s="47"/>
      <c r="E243" s="83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5"/>
      <c r="AJ243" s="78"/>
      <c r="AN243" s="73"/>
    </row>
    <row r="244" spans="2:40" s="17" customFormat="1" ht="15.4" customHeight="1">
      <c r="B244" s="38">
        <f t="shared" si="13"/>
        <v>6</v>
      </c>
      <c r="C244" s="44">
        <f t="shared" si="12"/>
        <v>0</v>
      </c>
      <c r="D244" s="47"/>
      <c r="E244" s="83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5"/>
      <c r="AJ244" s="78"/>
      <c r="AN244" s="73"/>
    </row>
    <row r="245" spans="2:40" s="17" customFormat="1" ht="15.4" customHeight="1">
      <c r="B245" s="38">
        <f t="shared" si="13"/>
        <v>7</v>
      </c>
      <c r="C245" s="44">
        <f t="shared" si="12"/>
        <v>0</v>
      </c>
      <c r="D245" s="47"/>
      <c r="E245" s="83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5"/>
      <c r="AJ245" s="78"/>
      <c r="AN245" s="73"/>
    </row>
    <row r="246" spans="2:40" s="17" customFormat="1" ht="15.4" customHeight="1">
      <c r="B246" s="38">
        <f t="shared" si="13"/>
        <v>8</v>
      </c>
      <c r="C246" s="44">
        <f t="shared" si="12"/>
        <v>0</v>
      </c>
      <c r="D246" s="47"/>
      <c r="E246" s="83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5"/>
      <c r="AJ246" s="78"/>
      <c r="AN246" s="73"/>
    </row>
    <row r="247" spans="2:40" s="17" customFormat="1" ht="15.4" customHeight="1">
      <c r="B247" s="38">
        <f t="shared" si="13"/>
        <v>9</v>
      </c>
      <c r="C247" s="44">
        <f t="shared" si="12"/>
        <v>0</v>
      </c>
      <c r="D247" s="47"/>
      <c r="E247" s="83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5"/>
      <c r="AJ247" s="78"/>
      <c r="AN247" s="73"/>
    </row>
    <row r="248" spans="2:40" s="17" customFormat="1" ht="15.4" customHeight="1">
      <c r="B248" s="38">
        <f t="shared" si="13"/>
        <v>10</v>
      </c>
      <c r="C248" s="44">
        <f t="shared" si="12"/>
        <v>0</v>
      </c>
      <c r="D248" s="47"/>
      <c r="E248" s="83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5"/>
      <c r="AJ248" s="78"/>
      <c r="AN248" s="73"/>
    </row>
    <row r="249" spans="2:40" s="17" customFormat="1" ht="15.4" customHeight="1">
      <c r="B249" s="38">
        <f t="shared" si="13"/>
        <v>11</v>
      </c>
      <c r="C249" s="44">
        <f t="shared" si="12"/>
        <v>0</v>
      </c>
      <c r="D249" s="47"/>
      <c r="E249" s="83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5"/>
      <c r="AJ249" s="78"/>
      <c r="AN249" s="73"/>
    </row>
    <row r="250" spans="2:40" s="17" customFormat="1" ht="15.4" customHeight="1" thickBot="1">
      <c r="B250" s="39">
        <f t="shared" si="13"/>
        <v>12</v>
      </c>
      <c r="C250" s="45">
        <f t="shared" si="12"/>
        <v>0</v>
      </c>
      <c r="D250" s="48"/>
      <c r="E250" s="86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8"/>
      <c r="AJ250" s="78"/>
      <c r="AN250" s="73"/>
    </row>
    <row r="251" spans="2:40" s="17" customFormat="1">
      <c r="AJ251" s="78"/>
      <c r="AN251" s="73"/>
    </row>
    <row r="269" spans="2:40" s="17" customFormat="1" ht="16.5">
      <c r="B269" s="33" t="s">
        <v>52</v>
      </c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N269" s="73"/>
    </row>
    <row r="270" spans="2:40" s="17" customFormat="1" ht="14.45" customHeight="1">
      <c r="AI270" s="34" t="str">
        <f>IF('個人別管理簿 (1)'!$AI$11="","",'個人別管理簿 (1)'!$AI$11)</f>
        <v/>
      </c>
      <c r="AN270" s="73"/>
    </row>
    <row r="271" spans="2:40" s="17" customFormat="1" ht="10.15" customHeight="1" thickBot="1">
      <c r="E271" s="99"/>
      <c r="F271" s="99"/>
      <c r="G271" s="100"/>
      <c r="H271" s="100"/>
      <c r="AI271" s="73"/>
      <c r="AN271" s="73"/>
    </row>
    <row r="272" spans="2:40" s="17" customFormat="1" ht="15.4" customHeight="1">
      <c r="B272" s="26"/>
      <c r="C272" s="26"/>
      <c r="D272" s="26"/>
      <c r="E272" s="101" t="s">
        <v>35</v>
      </c>
      <c r="F272" s="102"/>
      <c r="G272" s="103"/>
      <c r="H272" s="97" t="s">
        <v>2</v>
      </c>
      <c r="I272" s="97"/>
      <c r="J272" s="97"/>
      <c r="K272" s="97"/>
      <c r="L272" s="97" t="s">
        <v>4</v>
      </c>
      <c r="M272" s="97"/>
      <c r="N272" s="97"/>
      <c r="O272" s="97" t="s">
        <v>30</v>
      </c>
      <c r="P272" s="97"/>
      <c r="Q272" s="97"/>
      <c r="R272" s="97" t="s">
        <v>54</v>
      </c>
      <c r="S272" s="97"/>
      <c r="T272" s="97"/>
      <c r="U272" s="97" t="s">
        <v>50</v>
      </c>
      <c r="V272" s="97"/>
      <c r="W272" s="97" t="s">
        <v>55</v>
      </c>
      <c r="X272" s="97"/>
      <c r="Y272" s="97"/>
      <c r="Z272" s="97" t="s">
        <v>56</v>
      </c>
      <c r="AA272" s="97"/>
      <c r="AB272" s="97" t="s">
        <v>8</v>
      </c>
      <c r="AC272" s="97"/>
      <c r="AD272" s="97" t="s">
        <v>51</v>
      </c>
      <c r="AE272" s="98"/>
      <c r="AF272" s="26"/>
      <c r="AG272" s="26"/>
      <c r="AH272" s="26"/>
      <c r="AI272" s="26"/>
      <c r="AN272" s="73"/>
    </row>
    <row r="273" spans="2:40" s="17" customFormat="1" ht="15.4" customHeight="1" thickBot="1">
      <c r="B273" s="26"/>
      <c r="C273" s="26"/>
      <c r="D273" s="89"/>
      <c r="E273" s="108"/>
      <c r="F273" s="109"/>
      <c r="G273" s="110"/>
      <c r="H273" s="115"/>
      <c r="I273" s="120"/>
      <c r="J273" s="120"/>
      <c r="K273" s="116"/>
      <c r="L273" s="112"/>
      <c r="M273" s="113"/>
      <c r="N273" s="114"/>
      <c r="O273" s="121"/>
      <c r="P273" s="122"/>
      <c r="Q273" s="123"/>
      <c r="R273" s="112"/>
      <c r="S273" s="113"/>
      <c r="T273" s="114"/>
      <c r="U273" s="115"/>
      <c r="V273" s="116"/>
      <c r="W273" s="112"/>
      <c r="X273" s="113"/>
      <c r="Y273" s="114"/>
      <c r="Z273" s="115"/>
      <c r="AA273" s="116"/>
      <c r="AB273" s="117"/>
      <c r="AC273" s="118"/>
      <c r="AD273" s="117"/>
      <c r="AE273" s="119"/>
      <c r="AF273" s="90"/>
      <c r="AG273" s="78"/>
      <c r="AH273" s="90"/>
      <c r="AI273" s="90"/>
      <c r="AN273" s="73"/>
    </row>
    <row r="274" spans="2:40" s="17" customFormat="1" ht="4.9000000000000004" customHeight="1" thickBot="1"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N274" s="73"/>
    </row>
    <row r="275" spans="2:40" s="17" customFormat="1" ht="15.4" customHeight="1" thickBot="1">
      <c r="B275" s="91">
        <v>1</v>
      </c>
      <c r="C275" s="35" t="s">
        <v>53</v>
      </c>
      <c r="D275" s="36" t="s">
        <v>158</v>
      </c>
      <c r="E275" s="40">
        <v>1</v>
      </c>
      <c r="F275" s="41">
        <v>2</v>
      </c>
      <c r="G275" s="41">
        <v>3</v>
      </c>
      <c r="H275" s="41">
        <v>4</v>
      </c>
      <c r="I275" s="41">
        <v>5</v>
      </c>
      <c r="J275" s="41">
        <v>6</v>
      </c>
      <c r="K275" s="41">
        <v>7</v>
      </c>
      <c r="L275" s="41">
        <v>8</v>
      </c>
      <c r="M275" s="41">
        <v>9</v>
      </c>
      <c r="N275" s="41">
        <v>10</v>
      </c>
      <c r="O275" s="41">
        <v>11</v>
      </c>
      <c r="P275" s="41">
        <v>12</v>
      </c>
      <c r="Q275" s="41">
        <v>13</v>
      </c>
      <c r="R275" s="41">
        <v>14</v>
      </c>
      <c r="S275" s="41">
        <v>15</v>
      </c>
      <c r="T275" s="41">
        <v>16</v>
      </c>
      <c r="U275" s="41">
        <v>17</v>
      </c>
      <c r="V275" s="41">
        <v>18</v>
      </c>
      <c r="W275" s="41">
        <v>19</v>
      </c>
      <c r="X275" s="41">
        <v>20</v>
      </c>
      <c r="Y275" s="41">
        <v>21</v>
      </c>
      <c r="Z275" s="41">
        <v>22</v>
      </c>
      <c r="AA275" s="41">
        <v>23</v>
      </c>
      <c r="AB275" s="41">
        <v>24</v>
      </c>
      <c r="AC275" s="41">
        <v>25</v>
      </c>
      <c r="AD275" s="41">
        <v>26</v>
      </c>
      <c r="AE275" s="41">
        <v>27</v>
      </c>
      <c r="AF275" s="41">
        <v>28</v>
      </c>
      <c r="AG275" s="41">
        <v>29</v>
      </c>
      <c r="AH275" s="41">
        <v>30</v>
      </c>
      <c r="AI275" s="42">
        <v>31</v>
      </c>
      <c r="AN275" s="73"/>
    </row>
    <row r="276" spans="2:40" s="17" customFormat="1" ht="15.4" customHeight="1">
      <c r="B276" s="37">
        <f>$B$17</f>
        <v>1</v>
      </c>
      <c r="C276" s="43">
        <f t="shared" ref="C276:C287" si="14">SUM($E276:$AI276)</f>
        <v>0</v>
      </c>
      <c r="D276" s="46"/>
      <c r="E276" s="80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  <c r="AD276" s="81"/>
      <c r="AE276" s="81"/>
      <c r="AF276" s="81"/>
      <c r="AG276" s="81"/>
      <c r="AH276" s="81"/>
      <c r="AI276" s="82"/>
      <c r="AJ276" s="78"/>
      <c r="AN276" s="73"/>
    </row>
    <row r="277" spans="2:40" s="17" customFormat="1" ht="15.4" customHeight="1">
      <c r="B277" s="38">
        <f>IF(B276 = 12,1,B276+1)</f>
        <v>2</v>
      </c>
      <c r="C277" s="44">
        <f t="shared" si="14"/>
        <v>0</v>
      </c>
      <c r="D277" s="47"/>
      <c r="E277" s="83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5"/>
      <c r="AJ277" s="78"/>
      <c r="AN277" s="73"/>
    </row>
    <row r="278" spans="2:40" s="17" customFormat="1" ht="15.4" customHeight="1">
      <c r="B278" s="38">
        <f>IF(B277 = 12,1,B277+1)</f>
        <v>3</v>
      </c>
      <c r="C278" s="44">
        <f t="shared" si="14"/>
        <v>0</v>
      </c>
      <c r="D278" s="47"/>
      <c r="E278" s="83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5"/>
      <c r="AJ278" s="78"/>
      <c r="AN278" s="73"/>
    </row>
    <row r="279" spans="2:40" s="17" customFormat="1" ht="15.4" customHeight="1">
      <c r="B279" s="38">
        <f>IF(B278 = 12,1,B278+1)</f>
        <v>4</v>
      </c>
      <c r="C279" s="44">
        <f t="shared" si="14"/>
        <v>0</v>
      </c>
      <c r="D279" s="47"/>
      <c r="E279" s="83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5"/>
      <c r="AJ279" s="78"/>
      <c r="AN279" s="73"/>
    </row>
    <row r="280" spans="2:40" s="17" customFormat="1" ht="15.4" customHeight="1">
      <c r="B280" s="38">
        <f t="shared" ref="B280:B287" si="15">IF(B279 = 12,1,B279+1)</f>
        <v>5</v>
      </c>
      <c r="C280" s="44">
        <f t="shared" si="14"/>
        <v>0</v>
      </c>
      <c r="D280" s="47"/>
      <c r="E280" s="83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5"/>
      <c r="AJ280" s="78"/>
      <c r="AN280" s="73"/>
    </row>
    <row r="281" spans="2:40" s="17" customFormat="1" ht="15.4" customHeight="1">
      <c r="B281" s="38">
        <f t="shared" si="15"/>
        <v>6</v>
      </c>
      <c r="C281" s="44">
        <f t="shared" si="14"/>
        <v>0</v>
      </c>
      <c r="D281" s="47"/>
      <c r="E281" s="83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5"/>
      <c r="AJ281" s="78"/>
      <c r="AN281" s="73"/>
    </row>
    <row r="282" spans="2:40" s="17" customFormat="1" ht="15.4" customHeight="1">
      <c r="B282" s="38">
        <f t="shared" si="15"/>
        <v>7</v>
      </c>
      <c r="C282" s="44">
        <f t="shared" si="14"/>
        <v>0</v>
      </c>
      <c r="D282" s="47"/>
      <c r="E282" s="83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5"/>
      <c r="AJ282" s="78"/>
      <c r="AN282" s="73"/>
    </row>
    <row r="283" spans="2:40" s="17" customFormat="1" ht="15.4" customHeight="1">
      <c r="B283" s="38">
        <f t="shared" si="15"/>
        <v>8</v>
      </c>
      <c r="C283" s="44">
        <f t="shared" si="14"/>
        <v>0</v>
      </c>
      <c r="D283" s="47"/>
      <c r="E283" s="83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5"/>
      <c r="AJ283" s="78"/>
      <c r="AN283" s="73"/>
    </row>
    <row r="284" spans="2:40" s="17" customFormat="1" ht="15.4" customHeight="1">
      <c r="B284" s="38">
        <f t="shared" si="15"/>
        <v>9</v>
      </c>
      <c r="C284" s="44">
        <f t="shared" si="14"/>
        <v>0</v>
      </c>
      <c r="D284" s="47"/>
      <c r="E284" s="83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5"/>
      <c r="AJ284" s="78"/>
      <c r="AN284" s="73"/>
    </row>
    <row r="285" spans="2:40" s="17" customFormat="1" ht="15.4" customHeight="1">
      <c r="B285" s="38">
        <f t="shared" si="15"/>
        <v>10</v>
      </c>
      <c r="C285" s="44">
        <f t="shared" si="14"/>
        <v>0</v>
      </c>
      <c r="D285" s="47"/>
      <c r="E285" s="83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5"/>
      <c r="AJ285" s="78"/>
      <c r="AN285" s="73"/>
    </row>
    <row r="286" spans="2:40" s="17" customFormat="1" ht="15.4" customHeight="1">
      <c r="B286" s="38">
        <f t="shared" si="15"/>
        <v>11</v>
      </c>
      <c r="C286" s="44">
        <f t="shared" si="14"/>
        <v>0</v>
      </c>
      <c r="D286" s="47"/>
      <c r="E286" s="83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5"/>
      <c r="AJ286" s="78"/>
      <c r="AN286" s="73"/>
    </row>
    <row r="287" spans="2:40" s="17" customFormat="1" ht="15.4" customHeight="1" thickBot="1">
      <c r="B287" s="39">
        <f t="shared" si="15"/>
        <v>12</v>
      </c>
      <c r="C287" s="45">
        <f t="shared" si="14"/>
        <v>0</v>
      </c>
      <c r="D287" s="48"/>
      <c r="E287" s="86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  <c r="AA287" s="87"/>
      <c r="AB287" s="87"/>
      <c r="AC287" s="87"/>
      <c r="AD287" s="87"/>
      <c r="AE287" s="87"/>
      <c r="AF287" s="87"/>
      <c r="AG287" s="87"/>
      <c r="AH287" s="87"/>
      <c r="AI287" s="88"/>
      <c r="AJ287" s="78"/>
      <c r="AN287" s="73"/>
    </row>
    <row r="288" spans="2:40" s="17" customFormat="1">
      <c r="AJ288" s="78"/>
      <c r="AN288" s="73"/>
    </row>
    <row r="306" spans="2:40" s="17" customFormat="1" ht="16.5">
      <c r="B306" s="33" t="s">
        <v>52</v>
      </c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N306" s="73"/>
    </row>
    <row r="307" spans="2:40" s="17" customFormat="1" ht="14.45" customHeight="1">
      <c r="AI307" s="34" t="str">
        <f>IF('個人別管理簿 (1)'!$AI$11="","",'個人別管理簿 (1)'!$AI$11)</f>
        <v/>
      </c>
      <c r="AN307" s="73"/>
    </row>
    <row r="308" spans="2:40" s="17" customFormat="1" ht="10.15" customHeight="1" thickBot="1">
      <c r="E308" s="99"/>
      <c r="F308" s="99"/>
      <c r="G308" s="100"/>
      <c r="H308" s="100"/>
      <c r="AI308" s="73"/>
      <c r="AN308" s="73"/>
    </row>
    <row r="309" spans="2:40" s="17" customFormat="1" ht="15.4" customHeight="1">
      <c r="B309" s="26"/>
      <c r="C309" s="26"/>
      <c r="D309" s="26"/>
      <c r="E309" s="101" t="s">
        <v>35</v>
      </c>
      <c r="F309" s="102"/>
      <c r="G309" s="103"/>
      <c r="H309" s="97" t="s">
        <v>2</v>
      </c>
      <c r="I309" s="97"/>
      <c r="J309" s="97"/>
      <c r="K309" s="97"/>
      <c r="L309" s="97" t="s">
        <v>4</v>
      </c>
      <c r="M309" s="97"/>
      <c r="N309" s="97"/>
      <c r="O309" s="97" t="s">
        <v>30</v>
      </c>
      <c r="P309" s="97"/>
      <c r="Q309" s="97"/>
      <c r="R309" s="97" t="s">
        <v>54</v>
      </c>
      <c r="S309" s="97"/>
      <c r="T309" s="97"/>
      <c r="U309" s="97" t="s">
        <v>50</v>
      </c>
      <c r="V309" s="97"/>
      <c r="W309" s="97" t="s">
        <v>55</v>
      </c>
      <c r="X309" s="97"/>
      <c r="Y309" s="97"/>
      <c r="Z309" s="97" t="s">
        <v>56</v>
      </c>
      <c r="AA309" s="97"/>
      <c r="AB309" s="97" t="s">
        <v>8</v>
      </c>
      <c r="AC309" s="97"/>
      <c r="AD309" s="97" t="s">
        <v>51</v>
      </c>
      <c r="AE309" s="98"/>
      <c r="AF309" s="26"/>
      <c r="AG309" s="26"/>
      <c r="AH309" s="26"/>
      <c r="AI309" s="26"/>
      <c r="AN309" s="73"/>
    </row>
    <row r="310" spans="2:40" s="17" customFormat="1" ht="15.4" customHeight="1" thickBot="1">
      <c r="B310" s="26"/>
      <c r="C310" s="26"/>
      <c r="D310" s="89"/>
      <c r="E310" s="108"/>
      <c r="F310" s="109"/>
      <c r="G310" s="110"/>
      <c r="H310" s="105"/>
      <c r="I310" s="105"/>
      <c r="J310" s="105"/>
      <c r="K310" s="105"/>
      <c r="L310" s="104"/>
      <c r="M310" s="104"/>
      <c r="N310" s="104"/>
      <c r="O310" s="111"/>
      <c r="P310" s="111"/>
      <c r="Q310" s="111"/>
      <c r="R310" s="104"/>
      <c r="S310" s="104"/>
      <c r="T310" s="104"/>
      <c r="U310" s="105"/>
      <c r="V310" s="105"/>
      <c r="W310" s="104"/>
      <c r="X310" s="104"/>
      <c r="Y310" s="104"/>
      <c r="Z310" s="105"/>
      <c r="AA310" s="105"/>
      <c r="AB310" s="106"/>
      <c r="AC310" s="106"/>
      <c r="AD310" s="106"/>
      <c r="AE310" s="107"/>
      <c r="AF310" s="90"/>
      <c r="AG310" s="78"/>
      <c r="AH310" s="90"/>
      <c r="AI310" s="90"/>
      <c r="AN310" s="73"/>
    </row>
    <row r="311" spans="2:40" s="17" customFormat="1" ht="4.9000000000000004" customHeight="1" thickBot="1"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N311" s="73"/>
    </row>
    <row r="312" spans="2:40" s="17" customFormat="1" ht="15.4" customHeight="1" thickBot="1">
      <c r="B312" s="91">
        <v>1</v>
      </c>
      <c r="C312" s="35" t="s">
        <v>53</v>
      </c>
      <c r="D312" s="36" t="s">
        <v>158</v>
      </c>
      <c r="E312" s="40">
        <v>1</v>
      </c>
      <c r="F312" s="41">
        <v>2</v>
      </c>
      <c r="G312" s="41">
        <v>3</v>
      </c>
      <c r="H312" s="41">
        <v>4</v>
      </c>
      <c r="I312" s="41">
        <v>5</v>
      </c>
      <c r="J312" s="41">
        <v>6</v>
      </c>
      <c r="K312" s="41">
        <v>7</v>
      </c>
      <c r="L312" s="41">
        <v>8</v>
      </c>
      <c r="M312" s="41">
        <v>9</v>
      </c>
      <c r="N312" s="41">
        <v>10</v>
      </c>
      <c r="O312" s="41">
        <v>11</v>
      </c>
      <c r="P312" s="41">
        <v>12</v>
      </c>
      <c r="Q312" s="41">
        <v>13</v>
      </c>
      <c r="R312" s="41">
        <v>14</v>
      </c>
      <c r="S312" s="41">
        <v>15</v>
      </c>
      <c r="T312" s="41">
        <v>16</v>
      </c>
      <c r="U312" s="41">
        <v>17</v>
      </c>
      <c r="V312" s="41">
        <v>18</v>
      </c>
      <c r="W312" s="41">
        <v>19</v>
      </c>
      <c r="X312" s="41">
        <v>20</v>
      </c>
      <c r="Y312" s="41">
        <v>21</v>
      </c>
      <c r="Z312" s="41">
        <v>22</v>
      </c>
      <c r="AA312" s="41">
        <v>23</v>
      </c>
      <c r="AB312" s="41">
        <v>24</v>
      </c>
      <c r="AC312" s="41">
        <v>25</v>
      </c>
      <c r="AD312" s="41">
        <v>26</v>
      </c>
      <c r="AE312" s="41">
        <v>27</v>
      </c>
      <c r="AF312" s="41">
        <v>28</v>
      </c>
      <c r="AG312" s="41">
        <v>29</v>
      </c>
      <c r="AH312" s="41">
        <v>30</v>
      </c>
      <c r="AI312" s="42">
        <v>31</v>
      </c>
      <c r="AN312" s="73"/>
    </row>
    <row r="313" spans="2:40" s="17" customFormat="1" ht="15.4" customHeight="1">
      <c r="B313" s="37">
        <f>$B$17</f>
        <v>1</v>
      </c>
      <c r="C313" s="43">
        <f t="shared" ref="C313:C324" si="16">SUM($E313:$AI313)</f>
        <v>0</v>
      </c>
      <c r="D313" s="46"/>
      <c r="E313" s="80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  <c r="AD313" s="81"/>
      <c r="AE313" s="81"/>
      <c r="AF313" s="81"/>
      <c r="AG313" s="81"/>
      <c r="AH313" s="81"/>
      <c r="AI313" s="82"/>
      <c r="AJ313" s="78"/>
      <c r="AN313" s="73"/>
    </row>
    <row r="314" spans="2:40" s="17" customFormat="1" ht="15.4" customHeight="1">
      <c r="B314" s="38">
        <f>IF(B313 = 12,1,B313+1)</f>
        <v>2</v>
      </c>
      <c r="C314" s="44">
        <f t="shared" si="16"/>
        <v>0</v>
      </c>
      <c r="D314" s="47"/>
      <c r="E314" s="83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5"/>
      <c r="AJ314" s="78"/>
      <c r="AN314" s="73"/>
    </row>
    <row r="315" spans="2:40" s="17" customFormat="1" ht="15.4" customHeight="1">
      <c r="B315" s="38">
        <f>IF(B314 = 12,1,B314+1)</f>
        <v>3</v>
      </c>
      <c r="C315" s="44">
        <f t="shared" si="16"/>
        <v>0</v>
      </c>
      <c r="D315" s="47"/>
      <c r="E315" s="83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5"/>
      <c r="AJ315" s="78"/>
      <c r="AN315" s="73"/>
    </row>
    <row r="316" spans="2:40" s="17" customFormat="1" ht="15.4" customHeight="1">
      <c r="B316" s="38">
        <f>IF(B315 = 12,1,B315+1)</f>
        <v>4</v>
      </c>
      <c r="C316" s="44">
        <f t="shared" si="16"/>
        <v>0</v>
      </c>
      <c r="D316" s="47"/>
      <c r="E316" s="83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5"/>
      <c r="AJ316" s="78"/>
      <c r="AN316" s="73"/>
    </row>
    <row r="317" spans="2:40" s="17" customFormat="1" ht="15.4" customHeight="1">
      <c r="B317" s="38">
        <f t="shared" ref="B317:B324" si="17">IF(B316 = 12,1,B316+1)</f>
        <v>5</v>
      </c>
      <c r="C317" s="44">
        <f t="shared" si="16"/>
        <v>0</v>
      </c>
      <c r="D317" s="47"/>
      <c r="E317" s="83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5"/>
      <c r="AJ317" s="78"/>
      <c r="AN317" s="73"/>
    </row>
    <row r="318" spans="2:40" s="17" customFormat="1" ht="15.4" customHeight="1">
      <c r="B318" s="38">
        <f t="shared" si="17"/>
        <v>6</v>
      </c>
      <c r="C318" s="44">
        <f t="shared" si="16"/>
        <v>0</v>
      </c>
      <c r="D318" s="47"/>
      <c r="E318" s="83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5"/>
      <c r="AJ318" s="78"/>
      <c r="AN318" s="73"/>
    </row>
    <row r="319" spans="2:40" s="17" customFormat="1" ht="15.4" customHeight="1">
      <c r="B319" s="38">
        <f t="shared" si="17"/>
        <v>7</v>
      </c>
      <c r="C319" s="44">
        <f t="shared" si="16"/>
        <v>0</v>
      </c>
      <c r="D319" s="47"/>
      <c r="E319" s="83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5"/>
      <c r="AJ319" s="78"/>
      <c r="AN319" s="73"/>
    </row>
    <row r="320" spans="2:40" s="17" customFormat="1" ht="15.4" customHeight="1">
      <c r="B320" s="38">
        <f t="shared" si="17"/>
        <v>8</v>
      </c>
      <c r="C320" s="44">
        <f t="shared" si="16"/>
        <v>0</v>
      </c>
      <c r="D320" s="47"/>
      <c r="E320" s="83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5"/>
      <c r="AJ320" s="78"/>
      <c r="AN320" s="73"/>
    </row>
    <row r="321" spans="2:40" s="17" customFormat="1" ht="15.4" customHeight="1">
      <c r="B321" s="38">
        <f t="shared" si="17"/>
        <v>9</v>
      </c>
      <c r="C321" s="44">
        <f t="shared" si="16"/>
        <v>0</v>
      </c>
      <c r="D321" s="47"/>
      <c r="E321" s="83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5"/>
      <c r="AJ321" s="78"/>
      <c r="AN321" s="73"/>
    </row>
    <row r="322" spans="2:40" s="17" customFormat="1" ht="15.4" customHeight="1">
      <c r="B322" s="38">
        <f t="shared" si="17"/>
        <v>10</v>
      </c>
      <c r="C322" s="44">
        <f t="shared" si="16"/>
        <v>0</v>
      </c>
      <c r="D322" s="47"/>
      <c r="E322" s="83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5"/>
      <c r="AJ322" s="78"/>
      <c r="AN322" s="73"/>
    </row>
    <row r="323" spans="2:40" s="17" customFormat="1" ht="15.4" customHeight="1">
      <c r="B323" s="38">
        <f t="shared" si="17"/>
        <v>11</v>
      </c>
      <c r="C323" s="44">
        <f t="shared" si="16"/>
        <v>0</v>
      </c>
      <c r="D323" s="47"/>
      <c r="E323" s="83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5"/>
      <c r="AJ323" s="78"/>
      <c r="AN323" s="73"/>
    </row>
    <row r="324" spans="2:40" s="17" customFormat="1" ht="15.4" customHeight="1" thickBot="1">
      <c r="B324" s="39">
        <f t="shared" si="17"/>
        <v>12</v>
      </c>
      <c r="C324" s="45">
        <f t="shared" si="16"/>
        <v>0</v>
      </c>
      <c r="D324" s="48"/>
      <c r="E324" s="86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  <c r="AA324" s="87"/>
      <c r="AB324" s="87"/>
      <c r="AC324" s="87"/>
      <c r="AD324" s="87"/>
      <c r="AE324" s="87"/>
      <c r="AF324" s="87"/>
      <c r="AG324" s="87"/>
      <c r="AH324" s="87"/>
      <c r="AI324" s="88"/>
      <c r="AJ324" s="78"/>
      <c r="AN324" s="73"/>
    </row>
    <row r="333" spans="2:40" s="17" customFormat="1">
      <c r="AJ333" s="78"/>
      <c r="AN333" s="73"/>
    </row>
    <row r="343" spans="2:40" s="17" customFormat="1" ht="16.5">
      <c r="B343" s="33" t="s">
        <v>52</v>
      </c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N343" s="73"/>
    </row>
    <row r="344" spans="2:40" s="17" customFormat="1" ht="14.45" customHeight="1">
      <c r="AI344" s="34" t="str">
        <f>IF('個人別管理簿 (1)'!$AI$11="","",'個人別管理簿 (1)'!$AI$11)</f>
        <v/>
      </c>
      <c r="AN344" s="73"/>
    </row>
    <row r="345" spans="2:40" s="17" customFormat="1" ht="10.15" customHeight="1" thickBot="1">
      <c r="E345" s="99"/>
      <c r="F345" s="99"/>
      <c r="G345" s="100"/>
      <c r="H345" s="100"/>
      <c r="AI345" s="73"/>
      <c r="AN345" s="73"/>
    </row>
    <row r="346" spans="2:40" s="17" customFormat="1" ht="15.4" customHeight="1">
      <c r="B346" s="26"/>
      <c r="C346" s="26"/>
      <c r="D346" s="26"/>
      <c r="E346" s="101" t="s">
        <v>35</v>
      </c>
      <c r="F346" s="102"/>
      <c r="G346" s="103"/>
      <c r="H346" s="97" t="s">
        <v>2</v>
      </c>
      <c r="I346" s="97"/>
      <c r="J346" s="97"/>
      <c r="K346" s="97"/>
      <c r="L346" s="97" t="s">
        <v>4</v>
      </c>
      <c r="M346" s="97"/>
      <c r="N346" s="97"/>
      <c r="O346" s="97" t="s">
        <v>30</v>
      </c>
      <c r="P346" s="97"/>
      <c r="Q346" s="97"/>
      <c r="R346" s="97" t="s">
        <v>54</v>
      </c>
      <c r="S346" s="97"/>
      <c r="T346" s="97"/>
      <c r="U346" s="97" t="s">
        <v>50</v>
      </c>
      <c r="V346" s="97"/>
      <c r="W346" s="97" t="s">
        <v>55</v>
      </c>
      <c r="X346" s="97"/>
      <c r="Y346" s="97"/>
      <c r="Z346" s="97" t="s">
        <v>56</v>
      </c>
      <c r="AA346" s="97"/>
      <c r="AB346" s="97" t="s">
        <v>8</v>
      </c>
      <c r="AC346" s="97"/>
      <c r="AD346" s="97" t="s">
        <v>51</v>
      </c>
      <c r="AE346" s="98"/>
      <c r="AF346" s="26"/>
      <c r="AG346" s="26"/>
      <c r="AH346" s="26"/>
      <c r="AI346" s="26"/>
      <c r="AN346" s="73"/>
    </row>
    <row r="347" spans="2:40" s="17" customFormat="1" ht="15.4" customHeight="1" thickBot="1">
      <c r="B347" s="26"/>
      <c r="C347" s="26"/>
      <c r="D347" s="89"/>
      <c r="E347" s="108"/>
      <c r="F347" s="109"/>
      <c r="G347" s="110"/>
      <c r="H347" s="105"/>
      <c r="I347" s="105"/>
      <c r="J347" s="105"/>
      <c r="K347" s="105"/>
      <c r="L347" s="104"/>
      <c r="M347" s="104"/>
      <c r="N347" s="104"/>
      <c r="O347" s="111"/>
      <c r="P347" s="111"/>
      <c r="Q347" s="111"/>
      <c r="R347" s="104"/>
      <c r="S347" s="104"/>
      <c r="T347" s="104"/>
      <c r="U347" s="105"/>
      <c r="V347" s="105"/>
      <c r="W347" s="104"/>
      <c r="X347" s="104"/>
      <c r="Y347" s="104"/>
      <c r="Z347" s="105"/>
      <c r="AA347" s="105"/>
      <c r="AB347" s="106"/>
      <c r="AC347" s="106"/>
      <c r="AD347" s="106"/>
      <c r="AE347" s="107"/>
      <c r="AF347" s="90"/>
      <c r="AG347" s="78"/>
      <c r="AH347" s="90"/>
      <c r="AI347" s="90"/>
      <c r="AN347" s="73"/>
    </row>
    <row r="348" spans="2:40" s="17" customFormat="1" ht="4.9000000000000004" customHeight="1" thickBot="1"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N348" s="73"/>
    </row>
    <row r="349" spans="2:40" s="17" customFormat="1" ht="15.4" customHeight="1" thickBot="1">
      <c r="B349" s="91">
        <v>1</v>
      </c>
      <c r="C349" s="35" t="s">
        <v>53</v>
      </c>
      <c r="D349" s="36" t="s">
        <v>158</v>
      </c>
      <c r="E349" s="40">
        <v>1</v>
      </c>
      <c r="F349" s="41">
        <v>2</v>
      </c>
      <c r="G349" s="41">
        <v>3</v>
      </c>
      <c r="H349" s="41">
        <v>4</v>
      </c>
      <c r="I349" s="41">
        <v>5</v>
      </c>
      <c r="J349" s="41">
        <v>6</v>
      </c>
      <c r="K349" s="41">
        <v>7</v>
      </c>
      <c r="L349" s="41">
        <v>8</v>
      </c>
      <c r="M349" s="41">
        <v>9</v>
      </c>
      <c r="N349" s="41">
        <v>10</v>
      </c>
      <c r="O349" s="41">
        <v>11</v>
      </c>
      <c r="P349" s="41">
        <v>12</v>
      </c>
      <c r="Q349" s="41">
        <v>13</v>
      </c>
      <c r="R349" s="41">
        <v>14</v>
      </c>
      <c r="S349" s="41">
        <v>15</v>
      </c>
      <c r="T349" s="41">
        <v>16</v>
      </c>
      <c r="U349" s="41">
        <v>17</v>
      </c>
      <c r="V349" s="41">
        <v>18</v>
      </c>
      <c r="W349" s="41">
        <v>19</v>
      </c>
      <c r="X349" s="41">
        <v>20</v>
      </c>
      <c r="Y349" s="41">
        <v>21</v>
      </c>
      <c r="Z349" s="41">
        <v>22</v>
      </c>
      <c r="AA349" s="41">
        <v>23</v>
      </c>
      <c r="AB349" s="41">
        <v>24</v>
      </c>
      <c r="AC349" s="41">
        <v>25</v>
      </c>
      <c r="AD349" s="41">
        <v>26</v>
      </c>
      <c r="AE349" s="41">
        <v>27</v>
      </c>
      <c r="AF349" s="41">
        <v>28</v>
      </c>
      <c r="AG349" s="41">
        <v>29</v>
      </c>
      <c r="AH349" s="41">
        <v>30</v>
      </c>
      <c r="AI349" s="42">
        <v>31</v>
      </c>
      <c r="AN349" s="73"/>
    </row>
    <row r="350" spans="2:40" s="17" customFormat="1" ht="15.4" customHeight="1">
      <c r="B350" s="37">
        <f>$B$17</f>
        <v>1</v>
      </c>
      <c r="C350" s="43">
        <f t="shared" ref="C350:C361" si="18">SUM($E350:$AI350)</f>
        <v>0</v>
      </c>
      <c r="D350" s="46"/>
      <c r="E350" s="80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81"/>
      <c r="AE350" s="81"/>
      <c r="AF350" s="81"/>
      <c r="AG350" s="81"/>
      <c r="AH350" s="81"/>
      <c r="AI350" s="82"/>
      <c r="AJ350" s="78"/>
      <c r="AN350" s="73"/>
    </row>
    <row r="351" spans="2:40" s="17" customFormat="1" ht="15.4" customHeight="1">
      <c r="B351" s="38">
        <f>IF(B350 = 12,1,B350+1)</f>
        <v>2</v>
      </c>
      <c r="C351" s="44">
        <f t="shared" si="18"/>
        <v>0</v>
      </c>
      <c r="D351" s="47"/>
      <c r="E351" s="83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5"/>
      <c r="AJ351" s="78"/>
      <c r="AN351" s="73"/>
    </row>
    <row r="352" spans="2:40" s="17" customFormat="1" ht="15.4" customHeight="1">
      <c r="B352" s="38">
        <f>IF(B351 = 12,1,B351+1)</f>
        <v>3</v>
      </c>
      <c r="C352" s="44">
        <f t="shared" si="18"/>
        <v>0</v>
      </c>
      <c r="D352" s="47"/>
      <c r="E352" s="83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5"/>
      <c r="AJ352" s="78"/>
      <c r="AN352" s="73"/>
    </row>
    <row r="353" spans="2:40" s="17" customFormat="1" ht="15.4" customHeight="1">
      <c r="B353" s="38">
        <f>IF(B352 = 12,1,B352+1)</f>
        <v>4</v>
      </c>
      <c r="C353" s="44">
        <f t="shared" si="18"/>
        <v>0</v>
      </c>
      <c r="D353" s="47"/>
      <c r="E353" s="83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5"/>
      <c r="AJ353" s="78"/>
      <c r="AN353" s="73"/>
    </row>
    <row r="354" spans="2:40" s="17" customFormat="1" ht="15.4" customHeight="1">
      <c r="B354" s="38">
        <f t="shared" ref="B354:B361" si="19">IF(B353 = 12,1,B353+1)</f>
        <v>5</v>
      </c>
      <c r="C354" s="44">
        <f t="shared" si="18"/>
        <v>0</v>
      </c>
      <c r="D354" s="47"/>
      <c r="E354" s="83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5"/>
      <c r="AJ354" s="78"/>
      <c r="AN354" s="73"/>
    </row>
    <row r="355" spans="2:40" s="17" customFormat="1" ht="15.4" customHeight="1">
      <c r="B355" s="38">
        <f t="shared" si="19"/>
        <v>6</v>
      </c>
      <c r="C355" s="44">
        <f t="shared" si="18"/>
        <v>0</v>
      </c>
      <c r="D355" s="47"/>
      <c r="E355" s="83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5"/>
      <c r="AJ355" s="78"/>
      <c r="AN355" s="73"/>
    </row>
    <row r="356" spans="2:40" s="17" customFormat="1" ht="15.4" customHeight="1">
      <c r="B356" s="38">
        <f t="shared" si="19"/>
        <v>7</v>
      </c>
      <c r="C356" s="44">
        <f t="shared" si="18"/>
        <v>0</v>
      </c>
      <c r="D356" s="47"/>
      <c r="E356" s="83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5"/>
      <c r="AJ356" s="78"/>
      <c r="AN356" s="73"/>
    </row>
    <row r="357" spans="2:40" s="17" customFormat="1" ht="15.4" customHeight="1">
      <c r="B357" s="38">
        <f t="shared" si="19"/>
        <v>8</v>
      </c>
      <c r="C357" s="44">
        <f t="shared" si="18"/>
        <v>0</v>
      </c>
      <c r="D357" s="47"/>
      <c r="E357" s="83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5"/>
      <c r="AJ357" s="78"/>
      <c r="AN357" s="73"/>
    </row>
    <row r="358" spans="2:40" s="17" customFormat="1" ht="15.4" customHeight="1">
      <c r="B358" s="38">
        <f t="shared" si="19"/>
        <v>9</v>
      </c>
      <c r="C358" s="44">
        <f t="shared" si="18"/>
        <v>0</v>
      </c>
      <c r="D358" s="47"/>
      <c r="E358" s="83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5"/>
      <c r="AJ358" s="78"/>
      <c r="AN358" s="73"/>
    </row>
    <row r="359" spans="2:40" s="17" customFormat="1" ht="15.4" customHeight="1">
      <c r="B359" s="38">
        <f t="shared" si="19"/>
        <v>10</v>
      </c>
      <c r="C359" s="44">
        <f t="shared" si="18"/>
        <v>0</v>
      </c>
      <c r="D359" s="47"/>
      <c r="E359" s="83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5"/>
      <c r="AJ359" s="78"/>
      <c r="AN359" s="73"/>
    </row>
    <row r="360" spans="2:40" s="17" customFormat="1" ht="15.4" customHeight="1">
      <c r="B360" s="38">
        <f t="shared" si="19"/>
        <v>11</v>
      </c>
      <c r="C360" s="44">
        <f t="shared" si="18"/>
        <v>0</v>
      </c>
      <c r="D360" s="47"/>
      <c r="E360" s="83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  <c r="AA360" s="84"/>
      <c r="AB360" s="84"/>
      <c r="AC360" s="84"/>
      <c r="AD360" s="84"/>
      <c r="AE360" s="84"/>
      <c r="AF360" s="84"/>
      <c r="AG360" s="84"/>
      <c r="AH360" s="84"/>
      <c r="AI360" s="85"/>
      <c r="AJ360" s="78"/>
      <c r="AN360" s="73"/>
    </row>
    <row r="361" spans="2:40" s="17" customFormat="1" ht="15.4" customHeight="1" thickBot="1">
      <c r="B361" s="39">
        <f t="shared" si="19"/>
        <v>12</v>
      </c>
      <c r="C361" s="45">
        <f t="shared" si="18"/>
        <v>0</v>
      </c>
      <c r="D361" s="48"/>
      <c r="E361" s="86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  <c r="AA361" s="87"/>
      <c r="AB361" s="87"/>
      <c r="AC361" s="87"/>
      <c r="AD361" s="87"/>
      <c r="AE361" s="87"/>
      <c r="AF361" s="87"/>
      <c r="AG361" s="87"/>
      <c r="AH361" s="87"/>
      <c r="AI361" s="88"/>
      <c r="AJ361" s="78"/>
      <c r="AN361" s="73"/>
    </row>
    <row r="371" spans="2:40" s="17" customFormat="1">
      <c r="AJ371" s="78"/>
      <c r="AN371" s="73"/>
    </row>
    <row r="380" spans="2:40" s="17" customFormat="1" ht="16.5">
      <c r="B380" s="33" t="s">
        <v>52</v>
      </c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N380" s="73"/>
    </row>
    <row r="381" spans="2:40" s="17" customFormat="1" ht="14.45" customHeight="1">
      <c r="AI381" s="34" t="str">
        <f>IF('個人別管理簿 (1)'!$AI$11="","",'個人別管理簿 (1)'!$AI$11)</f>
        <v/>
      </c>
      <c r="AN381" s="73"/>
    </row>
    <row r="382" spans="2:40" s="17" customFormat="1" ht="10.15" customHeight="1" thickBot="1">
      <c r="E382" s="99"/>
      <c r="F382" s="99"/>
      <c r="G382" s="100"/>
      <c r="H382" s="100"/>
      <c r="AI382" s="73"/>
      <c r="AN382" s="73"/>
    </row>
    <row r="383" spans="2:40" s="17" customFormat="1" ht="15.4" customHeight="1">
      <c r="B383" s="26"/>
      <c r="C383" s="26"/>
      <c r="D383" s="26"/>
      <c r="E383" s="101" t="s">
        <v>35</v>
      </c>
      <c r="F383" s="102"/>
      <c r="G383" s="103"/>
      <c r="H383" s="97" t="s">
        <v>2</v>
      </c>
      <c r="I383" s="97"/>
      <c r="J383" s="97"/>
      <c r="K383" s="97"/>
      <c r="L383" s="97" t="s">
        <v>4</v>
      </c>
      <c r="M383" s="97"/>
      <c r="N383" s="97"/>
      <c r="O383" s="97" t="s">
        <v>30</v>
      </c>
      <c r="P383" s="97"/>
      <c r="Q383" s="97"/>
      <c r="R383" s="97" t="s">
        <v>54</v>
      </c>
      <c r="S383" s="97"/>
      <c r="T383" s="97"/>
      <c r="U383" s="97" t="s">
        <v>50</v>
      </c>
      <c r="V383" s="97"/>
      <c r="W383" s="97" t="s">
        <v>55</v>
      </c>
      <c r="X383" s="97"/>
      <c r="Y383" s="97"/>
      <c r="Z383" s="97" t="s">
        <v>56</v>
      </c>
      <c r="AA383" s="97"/>
      <c r="AB383" s="97" t="s">
        <v>8</v>
      </c>
      <c r="AC383" s="97"/>
      <c r="AD383" s="97" t="s">
        <v>51</v>
      </c>
      <c r="AE383" s="98"/>
      <c r="AF383" s="26"/>
      <c r="AG383" s="26"/>
      <c r="AH383" s="26"/>
      <c r="AI383" s="26"/>
      <c r="AN383" s="73"/>
    </row>
    <row r="384" spans="2:40" s="17" customFormat="1" ht="15.4" customHeight="1" thickBot="1">
      <c r="B384" s="26"/>
      <c r="C384" s="26"/>
      <c r="D384" s="89"/>
      <c r="E384" s="108"/>
      <c r="F384" s="109"/>
      <c r="G384" s="110"/>
      <c r="H384" s="105"/>
      <c r="I384" s="105"/>
      <c r="J384" s="105"/>
      <c r="K384" s="105"/>
      <c r="L384" s="104"/>
      <c r="M384" s="104"/>
      <c r="N384" s="104"/>
      <c r="O384" s="111"/>
      <c r="P384" s="111"/>
      <c r="Q384" s="111"/>
      <c r="R384" s="104"/>
      <c r="S384" s="104"/>
      <c r="T384" s="104"/>
      <c r="U384" s="105"/>
      <c r="V384" s="105"/>
      <c r="W384" s="104"/>
      <c r="X384" s="104"/>
      <c r="Y384" s="104"/>
      <c r="Z384" s="105"/>
      <c r="AA384" s="105"/>
      <c r="AB384" s="106"/>
      <c r="AC384" s="106"/>
      <c r="AD384" s="106"/>
      <c r="AE384" s="107"/>
      <c r="AF384" s="90"/>
      <c r="AG384" s="78"/>
      <c r="AH384" s="90"/>
      <c r="AI384" s="90"/>
      <c r="AN384" s="73"/>
    </row>
    <row r="385" spans="2:40" s="17" customFormat="1" ht="4.9000000000000004" customHeight="1" thickBot="1"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N385" s="73"/>
    </row>
    <row r="386" spans="2:40" s="17" customFormat="1" ht="15.4" customHeight="1" thickBot="1">
      <c r="B386" s="91">
        <v>1</v>
      </c>
      <c r="C386" s="35" t="s">
        <v>53</v>
      </c>
      <c r="D386" s="36" t="s">
        <v>158</v>
      </c>
      <c r="E386" s="40">
        <v>1</v>
      </c>
      <c r="F386" s="41">
        <v>2</v>
      </c>
      <c r="G386" s="41">
        <v>3</v>
      </c>
      <c r="H386" s="41">
        <v>4</v>
      </c>
      <c r="I386" s="41">
        <v>5</v>
      </c>
      <c r="J386" s="41">
        <v>6</v>
      </c>
      <c r="K386" s="41">
        <v>7</v>
      </c>
      <c r="L386" s="41">
        <v>8</v>
      </c>
      <c r="M386" s="41">
        <v>9</v>
      </c>
      <c r="N386" s="41">
        <v>10</v>
      </c>
      <c r="O386" s="41">
        <v>11</v>
      </c>
      <c r="P386" s="41">
        <v>12</v>
      </c>
      <c r="Q386" s="41">
        <v>13</v>
      </c>
      <c r="R386" s="41">
        <v>14</v>
      </c>
      <c r="S386" s="41">
        <v>15</v>
      </c>
      <c r="T386" s="41">
        <v>16</v>
      </c>
      <c r="U386" s="41">
        <v>17</v>
      </c>
      <c r="V386" s="41">
        <v>18</v>
      </c>
      <c r="W386" s="41">
        <v>19</v>
      </c>
      <c r="X386" s="41">
        <v>20</v>
      </c>
      <c r="Y386" s="41">
        <v>21</v>
      </c>
      <c r="Z386" s="41">
        <v>22</v>
      </c>
      <c r="AA386" s="41">
        <v>23</v>
      </c>
      <c r="AB386" s="41">
        <v>24</v>
      </c>
      <c r="AC386" s="41">
        <v>25</v>
      </c>
      <c r="AD386" s="41">
        <v>26</v>
      </c>
      <c r="AE386" s="41">
        <v>27</v>
      </c>
      <c r="AF386" s="41">
        <v>28</v>
      </c>
      <c r="AG386" s="41">
        <v>29</v>
      </c>
      <c r="AH386" s="41">
        <v>30</v>
      </c>
      <c r="AI386" s="42">
        <v>31</v>
      </c>
      <c r="AN386" s="73"/>
    </row>
    <row r="387" spans="2:40" s="17" customFormat="1" ht="15.4" customHeight="1">
      <c r="B387" s="37">
        <f>$B$17</f>
        <v>1</v>
      </c>
      <c r="C387" s="43">
        <f t="shared" ref="C387:C398" si="20">SUM($E387:$AI387)</f>
        <v>0</v>
      </c>
      <c r="D387" s="46"/>
      <c r="E387" s="80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81"/>
      <c r="AG387" s="81"/>
      <c r="AH387" s="81"/>
      <c r="AI387" s="82"/>
      <c r="AJ387" s="78"/>
      <c r="AN387" s="73"/>
    </row>
    <row r="388" spans="2:40" s="17" customFormat="1" ht="15.4" customHeight="1">
      <c r="B388" s="38">
        <f>IF(B387 = 12,1,B387+1)</f>
        <v>2</v>
      </c>
      <c r="C388" s="44">
        <f t="shared" si="20"/>
        <v>0</v>
      </c>
      <c r="D388" s="47"/>
      <c r="E388" s="83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5"/>
      <c r="AJ388" s="78"/>
      <c r="AN388" s="73"/>
    </row>
    <row r="389" spans="2:40" s="17" customFormat="1" ht="15.4" customHeight="1">
      <c r="B389" s="38">
        <f>IF(B388 = 12,1,B388+1)</f>
        <v>3</v>
      </c>
      <c r="C389" s="44">
        <f t="shared" si="20"/>
        <v>0</v>
      </c>
      <c r="D389" s="47"/>
      <c r="E389" s="83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5"/>
      <c r="AJ389" s="78"/>
      <c r="AN389" s="73"/>
    </row>
    <row r="390" spans="2:40" s="17" customFormat="1" ht="15.4" customHeight="1">
      <c r="B390" s="38">
        <f>IF(B389 = 12,1,B389+1)</f>
        <v>4</v>
      </c>
      <c r="C390" s="44">
        <f t="shared" si="20"/>
        <v>0</v>
      </c>
      <c r="D390" s="47"/>
      <c r="E390" s="83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5"/>
      <c r="AJ390" s="78"/>
      <c r="AN390" s="73"/>
    </row>
    <row r="391" spans="2:40" s="17" customFormat="1" ht="15.4" customHeight="1">
      <c r="B391" s="38">
        <f t="shared" ref="B391:B398" si="21">IF(B390 = 12,1,B390+1)</f>
        <v>5</v>
      </c>
      <c r="C391" s="44">
        <f t="shared" si="20"/>
        <v>0</v>
      </c>
      <c r="D391" s="47"/>
      <c r="E391" s="83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5"/>
      <c r="AJ391" s="78"/>
      <c r="AN391" s="73"/>
    </row>
    <row r="392" spans="2:40" s="17" customFormat="1" ht="15.4" customHeight="1">
      <c r="B392" s="38">
        <f t="shared" si="21"/>
        <v>6</v>
      </c>
      <c r="C392" s="44">
        <f t="shared" si="20"/>
        <v>0</v>
      </c>
      <c r="D392" s="47"/>
      <c r="E392" s="83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5"/>
      <c r="AJ392" s="78"/>
      <c r="AN392" s="73"/>
    </row>
    <row r="393" spans="2:40" s="17" customFormat="1" ht="15.4" customHeight="1">
      <c r="B393" s="38">
        <f t="shared" si="21"/>
        <v>7</v>
      </c>
      <c r="C393" s="44">
        <f t="shared" si="20"/>
        <v>0</v>
      </c>
      <c r="D393" s="47"/>
      <c r="E393" s="83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5"/>
      <c r="AJ393" s="78"/>
      <c r="AN393" s="73"/>
    </row>
    <row r="394" spans="2:40" s="17" customFormat="1" ht="15.4" customHeight="1">
      <c r="B394" s="38">
        <f t="shared" si="21"/>
        <v>8</v>
      </c>
      <c r="C394" s="44">
        <f t="shared" si="20"/>
        <v>0</v>
      </c>
      <c r="D394" s="47"/>
      <c r="E394" s="83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  <c r="AA394" s="84"/>
      <c r="AB394" s="84"/>
      <c r="AC394" s="84"/>
      <c r="AD394" s="84"/>
      <c r="AE394" s="84"/>
      <c r="AF394" s="84"/>
      <c r="AG394" s="84"/>
      <c r="AH394" s="84"/>
      <c r="AI394" s="85"/>
      <c r="AJ394" s="78"/>
      <c r="AN394" s="73"/>
    </row>
    <row r="395" spans="2:40" s="17" customFormat="1" ht="15.4" customHeight="1">
      <c r="B395" s="38">
        <f t="shared" si="21"/>
        <v>9</v>
      </c>
      <c r="C395" s="44">
        <f t="shared" si="20"/>
        <v>0</v>
      </c>
      <c r="D395" s="47"/>
      <c r="E395" s="83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5"/>
      <c r="AJ395" s="78"/>
      <c r="AN395" s="73"/>
    </row>
    <row r="396" spans="2:40" s="17" customFormat="1" ht="15.4" customHeight="1">
      <c r="B396" s="38">
        <f t="shared" si="21"/>
        <v>10</v>
      </c>
      <c r="C396" s="44">
        <f t="shared" si="20"/>
        <v>0</v>
      </c>
      <c r="D396" s="47"/>
      <c r="E396" s="83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5"/>
      <c r="AJ396" s="78"/>
      <c r="AN396" s="73"/>
    </row>
    <row r="397" spans="2:40" s="17" customFormat="1" ht="15.4" customHeight="1">
      <c r="B397" s="38">
        <f t="shared" si="21"/>
        <v>11</v>
      </c>
      <c r="C397" s="44">
        <f t="shared" si="20"/>
        <v>0</v>
      </c>
      <c r="D397" s="47"/>
      <c r="E397" s="83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5"/>
      <c r="AJ397" s="78"/>
      <c r="AN397" s="73"/>
    </row>
    <row r="398" spans="2:40" s="17" customFormat="1" ht="15.4" customHeight="1" thickBot="1">
      <c r="B398" s="39">
        <f t="shared" si="21"/>
        <v>12</v>
      </c>
      <c r="C398" s="45">
        <f t="shared" si="20"/>
        <v>0</v>
      </c>
      <c r="D398" s="48"/>
      <c r="E398" s="86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  <c r="AA398" s="87"/>
      <c r="AB398" s="87"/>
      <c r="AC398" s="87"/>
      <c r="AD398" s="87"/>
      <c r="AE398" s="87"/>
      <c r="AF398" s="87"/>
      <c r="AG398" s="87"/>
      <c r="AH398" s="87"/>
      <c r="AI398" s="88"/>
      <c r="AJ398" s="78"/>
      <c r="AN398" s="73"/>
    </row>
    <row r="399" spans="2:40" s="17" customFormat="1">
      <c r="AJ399" s="78"/>
      <c r="AN399" s="73"/>
    </row>
    <row r="411" spans="36:40" s="17" customFormat="1">
      <c r="AJ411" s="78"/>
      <c r="AN411" s="73"/>
    </row>
    <row r="417" spans="2:40" s="17" customFormat="1" ht="16.5">
      <c r="B417" s="33" t="s">
        <v>52</v>
      </c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N417" s="73"/>
    </row>
    <row r="418" spans="2:40" s="17" customFormat="1" ht="14.45" customHeight="1">
      <c r="AI418" s="34" t="str">
        <f>IF('個人別管理簿 (1)'!$AI$11="","",'個人別管理簿 (1)'!$AI$11)</f>
        <v/>
      </c>
      <c r="AN418" s="73"/>
    </row>
    <row r="419" spans="2:40" s="17" customFormat="1" ht="10.15" customHeight="1" thickBot="1">
      <c r="E419" s="99"/>
      <c r="F419" s="99"/>
      <c r="G419" s="100"/>
      <c r="H419" s="100"/>
      <c r="AI419" s="73"/>
      <c r="AN419" s="73"/>
    </row>
    <row r="420" spans="2:40" s="17" customFormat="1" ht="15.4" customHeight="1">
      <c r="B420" s="26"/>
      <c r="C420" s="26"/>
      <c r="D420" s="26"/>
      <c r="E420" s="101" t="s">
        <v>35</v>
      </c>
      <c r="F420" s="102"/>
      <c r="G420" s="103"/>
      <c r="H420" s="97" t="s">
        <v>2</v>
      </c>
      <c r="I420" s="97"/>
      <c r="J420" s="97"/>
      <c r="K420" s="97"/>
      <c r="L420" s="97" t="s">
        <v>4</v>
      </c>
      <c r="M420" s="97"/>
      <c r="N420" s="97"/>
      <c r="O420" s="97" t="s">
        <v>30</v>
      </c>
      <c r="P420" s="97"/>
      <c r="Q420" s="97"/>
      <c r="R420" s="97" t="s">
        <v>54</v>
      </c>
      <c r="S420" s="97"/>
      <c r="T420" s="97"/>
      <c r="U420" s="97" t="s">
        <v>50</v>
      </c>
      <c r="V420" s="97"/>
      <c r="W420" s="97" t="s">
        <v>55</v>
      </c>
      <c r="X420" s="97"/>
      <c r="Y420" s="97"/>
      <c r="Z420" s="97" t="s">
        <v>56</v>
      </c>
      <c r="AA420" s="97"/>
      <c r="AB420" s="97" t="s">
        <v>8</v>
      </c>
      <c r="AC420" s="97"/>
      <c r="AD420" s="97" t="s">
        <v>51</v>
      </c>
      <c r="AE420" s="98"/>
      <c r="AF420" s="26"/>
      <c r="AG420" s="26"/>
      <c r="AH420" s="26"/>
      <c r="AI420" s="26"/>
      <c r="AN420" s="73"/>
    </row>
    <row r="421" spans="2:40" s="17" customFormat="1" ht="15.4" customHeight="1" thickBot="1">
      <c r="B421" s="26"/>
      <c r="C421" s="26"/>
      <c r="D421" s="89"/>
      <c r="E421" s="108"/>
      <c r="F421" s="109"/>
      <c r="G421" s="110"/>
      <c r="H421" s="105"/>
      <c r="I421" s="105"/>
      <c r="J421" s="105"/>
      <c r="K421" s="105"/>
      <c r="L421" s="104"/>
      <c r="M421" s="104"/>
      <c r="N421" s="104"/>
      <c r="O421" s="111"/>
      <c r="P421" s="111"/>
      <c r="Q421" s="111"/>
      <c r="R421" s="104"/>
      <c r="S421" s="104"/>
      <c r="T421" s="104"/>
      <c r="U421" s="105"/>
      <c r="V421" s="105"/>
      <c r="W421" s="104"/>
      <c r="X421" s="104"/>
      <c r="Y421" s="104"/>
      <c r="Z421" s="105"/>
      <c r="AA421" s="105"/>
      <c r="AB421" s="106"/>
      <c r="AC421" s="106"/>
      <c r="AD421" s="106"/>
      <c r="AE421" s="107"/>
      <c r="AF421" s="90"/>
      <c r="AG421" s="78"/>
      <c r="AH421" s="90"/>
      <c r="AI421" s="90"/>
      <c r="AN421" s="73"/>
    </row>
    <row r="422" spans="2:40" s="17" customFormat="1" ht="4.9000000000000004" customHeight="1" thickBot="1"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N422" s="73"/>
    </row>
    <row r="423" spans="2:40" s="17" customFormat="1" ht="15.4" customHeight="1" thickBot="1">
      <c r="B423" s="91">
        <v>1</v>
      </c>
      <c r="C423" s="35" t="s">
        <v>53</v>
      </c>
      <c r="D423" s="36" t="s">
        <v>158</v>
      </c>
      <c r="E423" s="40">
        <v>1</v>
      </c>
      <c r="F423" s="41">
        <v>2</v>
      </c>
      <c r="G423" s="41">
        <v>3</v>
      </c>
      <c r="H423" s="41">
        <v>4</v>
      </c>
      <c r="I423" s="41">
        <v>5</v>
      </c>
      <c r="J423" s="41">
        <v>6</v>
      </c>
      <c r="K423" s="41">
        <v>7</v>
      </c>
      <c r="L423" s="41">
        <v>8</v>
      </c>
      <c r="M423" s="41">
        <v>9</v>
      </c>
      <c r="N423" s="41">
        <v>10</v>
      </c>
      <c r="O423" s="41">
        <v>11</v>
      </c>
      <c r="P423" s="41">
        <v>12</v>
      </c>
      <c r="Q423" s="41">
        <v>13</v>
      </c>
      <c r="R423" s="41">
        <v>14</v>
      </c>
      <c r="S423" s="41">
        <v>15</v>
      </c>
      <c r="T423" s="41">
        <v>16</v>
      </c>
      <c r="U423" s="41">
        <v>17</v>
      </c>
      <c r="V423" s="41">
        <v>18</v>
      </c>
      <c r="W423" s="41">
        <v>19</v>
      </c>
      <c r="X423" s="41">
        <v>20</v>
      </c>
      <c r="Y423" s="41">
        <v>21</v>
      </c>
      <c r="Z423" s="41">
        <v>22</v>
      </c>
      <c r="AA423" s="41">
        <v>23</v>
      </c>
      <c r="AB423" s="41">
        <v>24</v>
      </c>
      <c r="AC423" s="41">
        <v>25</v>
      </c>
      <c r="AD423" s="41">
        <v>26</v>
      </c>
      <c r="AE423" s="41">
        <v>27</v>
      </c>
      <c r="AF423" s="41">
        <v>28</v>
      </c>
      <c r="AG423" s="41">
        <v>29</v>
      </c>
      <c r="AH423" s="41">
        <v>30</v>
      </c>
      <c r="AI423" s="42">
        <v>31</v>
      </c>
      <c r="AN423" s="73"/>
    </row>
    <row r="424" spans="2:40" s="17" customFormat="1" ht="15.4" customHeight="1">
      <c r="B424" s="37">
        <f>$B$17</f>
        <v>1</v>
      </c>
      <c r="C424" s="43">
        <f t="shared" ref="C424:C435" si="22">SUM($E424:$AI424)</f>
        <v>0</v>
      </c>
      <c r="D424" s="46"/>
      <c r="E424" s="80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1"/>
      <c r="AB424" s="81"/>
      <c r="AC424" s="81"/>
      <c r="AD424" s="81"/>
      <c r="AE424" s="81"/>
      <c r="AF424" s="81"/>
      <c r="AG424" s="81"/>
      <c r="AH424" s="81"/>
      <c r="AI424" s="82"/>
      <c r="AJ424" s="78"/>
      <c r="AN424" s="73"/>
    </row>
    <row r="425" spans="2:40" s="17" customFormat="1" ht="15.4" customHeight="1">
      <c r="B425" s="38">
        <f>IF(B424 = 12,1,B424+1)</f>
        <v>2</v>
      </c>
      <c r="C425" s="44">
        <f t="shared" si="22"/>
        <v>0</v>
      </c>
      <c r="D425" s="47"/>
      <c r="E425" s="83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5"/>
      <c r="AJ425" s="78"/>
      <c r="AN425" s="73"/>
    </row>
    <row r="426" spans="2:40" s="17" customFormat="1" ht="15.4" customHeight="1">
      <c r="B426" s="38">
        <f>IF(B425 = 12,1,B425+1)</f>
        <v>3</v>
      </c>
      <c r="C426" s="44">
        <f t="shared" si="22"/>
        <v>0</v>
      </c>
      <c r="D426" s="47"/>
      <c r="E426" s="83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5"/>
      <c r="AJ426" s="78"/>
      <c r="AN426" s="73"/>
    </row>
    <row r="427" spans="2:40" s="17" customFormat="1" ht="15.4" customHeight="1">
      <c r="B427" s="38">
        <f>IF(B426 = 12,1,B426+1)</f>
        <v>4</v>
      </c>
      <c r="C427" s="44">
        <f t="shared" si="22"/>
        <v>0</v>
      </c>
      <c r="D427" s="47"/>
      <c r="E427" s="83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5"/>
      <c r="AJ427" s="78"/>
      <c r="AN427" s="73"/>
    </row>
    <row r="428" spans="2:40" s="17" customFormat="1" ht="15.4" customHeight="1">
      <c r="B428" s="38">
        <f t="shared" ref="B428:B435" si="23">IF(B427 = 12,1,B427+1)</f>
        <v>5</v>
      </c>
      <c r="C428" s="44">
        <f t="shared" si="22"/>
        <v>0</v>
      </c>
      <c r="D428" s="47"/>
      <c r="E428" s="83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  <c r="AA428" s="84"/>
      <c r="AB428" s="84"/>
      <c r="AC428" s="84"/>
      <c r="AD428" s="84"/>
      <c r="AE428" s="84"/>
      <c r="AF428" s="84"/>
      <c r="AG428" s="84"/>
      <c r="AH428" s="84"/>
      <c r="AI428" s="85"/>
      <c r="AJ428" s="78"/>
      <c r="AN428" s="73"/>
    </row>
    <row r="429" spans="2:40" s="17" customFormat="1" ht="15.4" customHeight="1">
      <c r="B429" s="38">
        <f t="shared" si="23"/>
        <v>6</v>
      </c>
      <c r="C429" s="44">
        <f t="shared" si="22"/>
        <v>0</v>
      </c>
      <c r="D429" s="47"/>
      <c r="E429" s="83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5"/>
      <c r="AJ429" s="78"/>
      <c r="AN429" s="73"/>
    </row>
    <row r="430" spans="2:40" s="17" customFormat="1" ht="15.4" customHeight="1">
      <c r="B430" s="38">
        <f t="shared" si="23"/>
        <v>7</v>
      </c>
      <c r="C430" s="44">
        <f t="shared" si="22"/>
        <v>0</v>
      </c>
      <c r="D430" s="47"/>
      <c r="E430" s="83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5"/>
      <c r="AJ430" s="78"/>
      <c r="AN430" s="73"/>
    </row>
    <row r="431" spans="2:40" s="17" customFormat="1" ht="15.4" customHeight="1">
      <c r="B431" s="38">
        <f t="shared" si="23"/>
        <v>8</v>
      </c>
      <c r="C431" s="44">
        <f t="shared" si="22"/>
        <v>0</v>
      </c>
      <c r="D431" s="47"/>
      <c r="E431" s="83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5"/>
      <c r="AJ431" s="78"/>
      <c r="AN431" s="73"/>
    </row>
    <row r="432" spans="2:40" s="17" customFormat="1" ht="15.4" customHeight="1">
      <c r="B432" s="38">
        <f t="shared" si="23"/>
        <v>9</v>
      </c>
      <c r="C432" s="44">
        <f t="shared" si="22"/>
        <v>0</v>
      </c>
      <c r="D432" s="47"/>
      <c r="E432" s="83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5"/>
      <c r="AJ432" s="78"/>
      <c r="AN432" s="73"/>
    </row>
    <row r="433" spans="2:40" s="17" customFormat="1" ht="15.4" customHeight="1">
      <c r="B433" s="38">
        <f t="shared" si="23"/>
        <v>10</v>
      </c>
      <c r="C433" s="44">
        <f t="shared" si="22"/>
        <v>0</v>
      </c>
      <c r="D433" s="47"/>
      <c r="E433" s="83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5"/>
      <c r="AJ433" s="78"/>
      <c r="AN433" s="73"/>
    </row>
    <row r="434" spans="2:40" s="17" customFormat="1" ht="15.4" customHeight="1">
      <c r="B434" s="38">
        <f t="shared" si="23"/>
        <v>11</v>
      </c>
      <c r="C434" s="44">
        <f t="shared" si="22"/>
        <v>0</v>
      </c>
      <c r="D434" s="47"/>
      <c r="E434" s="83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5"/>
      <c r="AJ434" s="78"/>
      <c r="AN434" s="73"/>
    </row>
    <row r="435" spans="2:40" s="17" customFormat="1" ht="15.4" customHeight="1" thickBot="1">
      <c r="B435" s="39">
        <f t="shared" si="23"/>
        <v>12</v>
      </c>
      <c r="C435" s="45">
        <f t="shared" si="22"/>
        <v>0</v>
      </c>
      <c r="D435" s="48"/>
      <c r="E435" s="86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  <c r="AA435" s="87"/>
      <c r="AB435" s="87"/>
      <c r="AC435" s="87"/>
      <c r="AD435" s="87"/>
      <c r="AE435" s="87"/>
      <c r="AF435" s="87"/>
      <c r="AG435" s="87"/>
      <c r="AH435" s="87"/>
      <c r="AI435" s="88"/>
      <c r="AJ435" s="78"/>
      <c r="AN435" s="73"/>
    </row>
    <row r="454" spans="2:40" s="17" customFormat="1" ht="16.5">
      <c r="B454" s="33" t="s">
        <v>52</v>
      </c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N454" s="73"/>
    </row>
    <row r="455" spans="2:40" s="17" customFormat="1" ht="14.45" customHeight="1">
      <c r="AI455" s="34" t="str">
        <f>IF('個人別管理簿 (1)'!$AI$11="","",'個人別管理簿 (1)'!$AI$11)</f>
        <v/>
      </c>
      <c r="AN455" s="73"/>
    </row>
    <row r="456" spans="2:40" s="17" customFormat="1" ht="10.15" customHeight="1" thickBot="1">
      <c r="E456" s="99"/>
      <c r="F456" s="99"/>
      <c r="G456" s="100"/>
      <c r="H456" s="100"/>
      <c r="AI456" s="73"/>
      <c r="AN456" s="73"/>
    </row>
    <row r="457" spans="2:40" s="17" customFormat="1" ht="15.4" customHeight="1">
      <c r="B457" s="26"/>
      <c r="C457" s="26"/>
      <c r="D457" s="26"/>
      <c r="E457" s="101" t="s">
        <v>35</v>
      </c>
      <c r="F457" s="102"/>
      <c r="G457" s="103"/>
      <c r="H457" s="97" t="s">
        <v>2</v>
      </c>
      <c r="I457" s="97"/>
      <c r="J457" s="97"/>
      <c r="K457" s="97"/>
      <c r="L457" s="97" t="s">
        <v>4</v>
      </c>
      <c r="M457" s="97"/>
      <c r="N457" s="97"/>
      <c r="O457" s="97" t="s">
        <v>30</v>
      </c>
      <c r="P457" s="97"/>
      <c r="Q457" s="97"/>
      <c r="R457" s="97" t="s">
        <v>54</v>
      </c>
      <c r="S457" s="97"/>
      <c r="T457" s="97"/>
      <c r="U457" s="97" t="s">
        <v>50</v>
      </c>
      <c r="V457" s="97"/>
      <c r="W457" s="97" t="s">
        <v>55</v>
      </c>
      <c r="X457" s="97"/>
      <c r="Y457" s="97"/>
      <c r="Z457" s="97" t="s">
        <v>56</v>
      </c>
      <c r="AA457" s="97"/>
      <c r="AB457" s="97" t="s">
        <v>8</v>
      </c>
      <c r="AC457" s="97"/>
      <c r="AD457" s="97" t="s">
        <v>51</v>
      </c>
      <c r="AE457" s="98"/>
      <c r="AF457" s="26"/>
      <c r="AG457" s="26"/>
      <c r="AH457" s="26"/>
      <c r="AI457" s="26"/>
      <c r="AN457" s="73"/>
    </row>
    <row r="458" spans="2:40" s="17" customFormat="1" ht="15.4" customHeight="1" thickBot="1">
      <c r="B458" s="26"/>
      <c r="C458" s="26"/>
      <c r="D458" s="89"/>
      <c r="E458" s="108"/>
      <c r="F458" s="109"/>
      <c r="G458" s="110"/>
      <c r="H458" s="105"/>
      <c r="I458" s="105"/>
      <c r="J458" s="105"/>
      <c r="K458" s="105"/>
      <c r="L458" s="104"/>
      <c r="M458" s="104"/>
      <c r="N458" s="104"/>
      <c r="O458" s="111"/>
      <c r="P458" s="111"/>
      <c r="Q458" s="111"/>
      <c r="R458" s="104"/>
      <c r="S458" s="104"/>
      <c r="T458" s="104"/>
      <c r="U458" s="105"/>
      <c r="V458" s="105"/>
      <c r="W458" s="104"/>
      <c r="X458" s="104"/>
      <c r="Y458" s="104"/>
      <c r="Z458" s="105"/>
      <c r="AA458" s="105"/>
      <c r="AB458" s="106"/>
      <c r="AC458" s="106"/>
      <c r="AD458" s="106"/>
      <c r="AE458" s="107"/>
      <c r="AF458" s="90"/>
      <c r="AG458" s="78"/>
      <c r="AH458" s="90"/>
      <c r="AI458" s="90"/>
      <c r="AN458" s="73"/>
    </row>
    <row r="459" spans="2:40" s="17" customFormat="1" ht="4.9000000000000004" customHeight="1" thickBot="1"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N459" s="73"/>
    </row>
    <row r="460" spans="2:40" s="17" customFormat="1" ht="15.4" customHeight="1" thickBot="1">
      <c r="B460" s="91">
        <v>1</v>
      </c>
      <c r="C460" s="35" t="s">
        <v>53</v>
      </c>
      <c r="D460" s="36" t="s">
        <v>158</v>
      </c>
      <c r="E460" s="40">
        <v>1</v>
      </c>
      <c r="F460" s="41">
        <v>2</v>
      </c>
      <c r="G460" s="41">
        <v>3</v>
      </c>
      <c r="H460" s="41">
        <v>4</v>
      </c>
      <c r="I460" s="41">
        <v>5</v>
      </c>
      <c r="J460" s="41">
        <v>6</v>
      </c>
      <c r="K460" s="41">
        <v>7</v>
      </c>
      <c r="L460" s="41">
        <v>8</v>
      </c>
      <c r="M460" s="41">
        <v>9</v>
      </c>
      <c r="N460" s="41">
        <v>10</v>
      </c>
      <c r="O460" s="41">
        <v>11</v>
      </c>
      <c r="P460" s="41">
        <v>12</v>
      </c>
      <c r="Q460" s="41">
        <v>13</v>
      </c>
      <c r="R460" s="41">
        <v>14</v>
      </c>
      <c r="S460" s="41">
        <v>15</v>
      </c>
      <c r="T460" s="41">
        <v>16</v>
      </c>
      <c r="U460" s="41">
        <v>17</v>
      </c>
      <c r="V460" s="41">
        <v>18</v>
      </c>
      <c r="W460" s="41">
        <v>19</v>
      </c>
      <c r="X460" s="41">
        <v>20</v>
      </c>
      <c r="Y460" s="41">
        <v>21</v>
      </c>
      <c r="Z460" s="41">
        <v>22</v>
      </c>
      <c r="AA460" s="41">
        <v>23</v>
      </c>
      <c r="AB460" s="41">
        <v>24</v>
      </c>
      <c r="AC460" s="41">
        <v>25</v>
      </c>
      <c r="AD460" s="41">
        <v>26</v>
      </c>
      <c r="AE460" s="41">
        <v>27</v>
      </c>
      <c r="AF460" s="41">
        <v>28</v>
      </c>
      <c r="AG460" s="41">
        <v>29</v>
      </c>
      <c r="AH460" s="41">
        <v>30</v>
      </c>
      <c r="AI460" s="42">
        <v>31</v>
      </c>
      <c r="AN460" s="73"/>
    </row>
    <row r="461" spans="2:40" s="17" customFormat="1" ht="15.4" customHeight="1">
      <c r="B461" s="37">
        <f>$B$17</f>
        <v>1</v>
      </c>
      <c r="C461" s="43">
        <f t="shared" ref="C461:C466" si="24">SUM($E461:$AI461)</f>
        <v>0</v>
      </c>
      <c r="D461" s="46"/>
      <c r="E461" s="80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  <c r="AD461" s="81"/>
      <c r="AE461" s="81"/>
      <c r="AF461" s="81"/>
      <c r="AG461" s="81"/>
      <c r="AH461" s="81"/>
      <c r="AI461" s="82"/>
      <c r="AJ461" s="78"/>
      <c r="AN461" s="73"/>
    </row>
    <row r="462" spans="2:40" s="17" customFormat="1" ht="15.4" customHeight="1">
      <c r="B462" s="38">
        <f t="shared" ref="B462:B472" si="25">IF(B461 = 12,1,B461+1)</f>
        <v>2</v>
      </c>
      <c r="C462" s="44">
        <f>SUM($E462:$AI462)</f>
        <v>0</v>
      </c>
      <c r="D462" s="47"/>
      <c r="E462" s="83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  <c r="AA462" s="84"/>
      <c r="AB462" s="84"/>
      <c r="AC462" s="84"/>
      <c r="AD462" s="84"/>
      <c r="AE462" s="84"/>
      <c r="AF462" s="84"/>
      <c r="AG462" s="84"/>
      <c r="AH462" s="84"/>
      <c r="AI462" s="85"/>
      <c r="AJ462" s="78"/>
      <c r="AN462" s="73"/>
    </row>
    <row r="463" spans="2:40" s="17" customFormat="1" ht="15.4" customHeight="1">
      <c r="B463" s="38">
        <f t="shared" si="25"/>
        <v>3</v>
      </c>
      <c r="C463" s="44">
        <f t="shared" si="24"/>
        <v>0</v>
      </c>
      <c r="D463" s="47"/>
      <c r="E463" s="83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5"/>
      <c r="AJ463" s="78"/>
      <c r="AN463" s="73"/>
    </row>
    <row r="464" spans="2:40" s="17" customFormat="1" ht="15.4" customHeight="1">
      <c r="B464" s="38">
        <f t="shared" si="25"/>
        <v>4</v>
      </c>
      <c r="C464" s="44">
        <f t="shared" si="24"/>
        <v>0</v>
      </c>
      <c r="D464" s="47"/>
      <c r="E464" s="83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5"/>
      <c r="AJ464" s="78"/>
      <c r="AN464" s="73"/>
    </row>
    <row r="465" spans="2:40" s="17" customFormat="1" ht="15.4" customHeight="1">
      <c r="B465" s="38">
        <f t="shared" si="25"/>
        <v>5</v>
      </c>
      <c r="C465" s="44">
        <f t="shared" si="24"/>
        <v>0</v>
      </c>
      <c r="D465" s="47"/>
      <c r="E465" s="83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5"/>
      <c r="AJ465" s="78"/>
      <c r="AN465" s="73"/>
    </row>
    <row r="466" spans="2:40" s="17" customFormat="1" ht="15.4" customHeight="1">
      <c r="B466" s="38">
        <f t="shared" si="25"/>
        <v>6</v>
      </c>
      <c r="C466" s="44">
        <f t="shared" si="24"/>
        <v>0</v>
      </c>
      <c r="D466" s="47"/>
      <c r="E466" s="83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5"/>
      <c r="AJ466" s="78"/>
      <c r="AN466" s="73"/>
    </row>
    <row r="467" spans="2:40" s="17" customFormat="1" ht="15.4" customHeight="1">
      <c r="B467" s="38">
        <f t="shared" si="25"/>
        <v>7</v>
      </c>
      <c r="C467" s="44">
        <f t="shared" ref="C467:C472" si="26">SUM($E467:$AI467)</f>
        <v>0</v>
      </c>
      <c r="D467" s="47"/>
      <c r="E467" s="83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5"/>
      <c r="AJ467" s="78"/>
      <c r="AN467" s="73"/>
    </row>
    <row r="468" spans="2:40" s="17" customFormat="1" ht="15.4" customHeight="1">
      <c r="B468" s="38">
        <f t="shared" si="25"/>
        <v>8</v>
      </c>
      <c r="C468" s="44">
        <f t="shared" si="26"/>
        <v>0</v>
      </c>
      <c r="D468" s="47"/>
      <c r="E468" s="83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5"/>
      <c r="AJ468" s="78"/>
      <c r="AN468" s="73"/>
    </row>
    <row r="469" spans="2:40" s="17" customFormat="1" ht="15.4" customHeight="1">
      <c r="B469" s="38">
        <f t="shared" si="25"/>
        <v>9</v>
      </c>
      <c r="C469" s="44">
        <f t="shared" si="26"/>
        <v>0</v>
      </c>
      <c r="D469" s="47"/>
      <c r="E469" s="83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5"/>
      <c r="AJ469" s="78"/>
      <c r="AN469" s="73"/>
    </row>
    <row r="470" spans="2:40" s="17" customFormat="1" ht="15.4" customHeight="1">
      <c r="B470" s="38">
        <f t="shared" si="25"/>
        <v>10</v>
      </c>
      <c r="C470" s="44">
        <f t="shared" si="26"/>
        <v>0</v>
      </c>
      <c r="D470" s="47"/>
      <c r="E470" s="83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5"/>
      <c r="AJ470" s="78"/>
      <c r="AN470" s="73"/>
    </row>
    <row r="471" spans="2:40" s="17" customFormat="1" ht="15.4" customHeight="1">
      <c r="B471" s="38">
        <f t="shared" si="25"/>
        <v>11</v>
      </c>
      <c r="C471" s="44">
        <f t="shared" si="26"/>
        <v>0</v>
      </c>
      <c r="D471" s="47"/>
      <c r="E471" s="83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5"/>
      <c r="AJ471" s="78"/>
      <c r="AN471" s="73"/>
    </row>
    <row r="472" spans="2:40" s="17" customFormat="1" ht="15.4" customHeight="1" thickBot="1">
      <c r="B472" s="39">
        <f t="shared" si="25"/>
        <v>12</v>
      </c>
      <c r="C472" s="45">
        <f t="shared" si="26"/>
        <v>0</v>
      </c>
      <c r="D472" s="48"/>
      <c r="E472" s="86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  <c r="AA472" s="87"/>
      <c r="AB472" s="87"/>
      <c r="AC472" s="87"/>
      <c r="AD472" s="87"/>
      <c r="AE472" s="87"/>
      <c r="AF472" s="87"/>
      <c r="AG472" s="87"/>
      <c r="AH472" s="87"/>
      <c r="AI472" s="88"/>
      <c r="AJ472" s="78"/>
      <c r="AN472" s="73"/>
    </row>
    <row r="473" spans="2:40" s="17" customFormat="1">
      <c r="AJ473" s="78"/>
      <c r="AN473" s="73"/>
    </row>
    <row r="491" spans="2:40" s="17" customFormat="1" ht="16.5">
      <c r="B491" s="33" t="s">
        <v>52</v>
      </c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N491" s="73"/>
    </row>
    <row r="492" spans="2:40" s="17" customFormat="1" ht="14.45" customHeight="1">
      <c r="AI492" s="34" t="str">
        <f>IF('個人別管理簿 (1)'!$AI$11="","",'個人別管理簿 (1)'!$AI$11)</f>
        <v/>
      </c>
      <c r="AN492" s="73"/>
    </row>
    <row r="493" spans="2:40" s="17" customFormat="1" ht="10.15" customHeight="1" thickBot="1">
      <c r="E493" s="99"/>
      <c r="F493" s="99"/>
      <c r="G493" s="100"/>
      <c r="H493" s="100"/>
      <c r="AI493" s="73"/>
      <c r="AN493" s="73"/>
    </row>
    <row r="494" spans="2:40" s="17" customFormat="1" ht="15.4" customHeight="1">
      <c r="B494" s="26"/>
      <c r="C494" s="26"/>
      <c r="D494" s="26"/>
      <c r="E494" s="101" t="s">
        <v>35</v>
      </c>
      <c r="F494" s="102"/>
      <c r="G494" s="103"/>
      <c r="H494" s="97" t="s">
        <v>2</v>
      </c>
      <c r="I494" s="97"/>
      <c r="J494" s="97"/>
      <c r="K494" s="97"/>
      <c r="L494" s="97" t="s">
        <v>4</v>
      </c>
      <c r="M494" s="97"/>
      <c r="N494" s="97"/>
      <c r="O494" s="97" t="s">
        <v>30</v>
      </c>
      <c r="P494" s="97"/>
      <c r="Q494" s="97"/>
      <c r="R494" s="97" t="s">
        <v>54</v>
      </c>
      <c r="S494" s="97"/>
      <c r="T494" s="97"/>
      <c r="U494" s="97" t="s">
        <v>50</v>
      </c>
      <c r="V494" s="97"/>
      <c r="W494" s="97" t="s">
        <v>55</v>
      </c>
      <c r="X494" s="97"/>
      <c r="Y494" s="97"/>
      <c r="Z494" s="97" t="s">
        <v>56</v>
      </c>
      <c r="AA494" s="97"/>
      <c r="AB494" s="97" t="s">
        <v>8</v>
      </c>
      <c r="AC494" s="97"/>
      <c r="AD494" s="97" t="s">
        <v>51</v>
      </c>
      <c r="AE494" s="98"/>
      <c r="AF494" s="26"/>
      <c r="AG494" s="26"/>
      <c r="AH494" s="26"/>
      <c r="AI494" s="26"/>
      <c r="AN494" s="73"/>
    </row>
    <row r="495" spans="2:40" s="17" customFormat="1" ht="15.4" customHeight="1" thickBot="1">
      <c r="B495" s="26"/>
      <c r="C495" s="26"/>
      <c r="D495" s="89"/>
      <c r="E495" s="108"/>
      <c r="F495" s="109"/>
      <c r="G495" s="110"/>
      <c r="H495" s="105"/>
      <c r="I495" s="105"/>
      <c r="J495" s="105"/>
      <c r="K495" s="105"/>
      <c r="L495" s="104"/>
      <c r="M495" s="104"/>
      <c r="N495" s="104"/>
      <c r="O495" s="111"/>
      <c r="P495" s="111"/>
      <c r="Q495" s="111"/>
      <c r="R495" s="104"/>
      <c r="S495" s="104"/>
      <c r="T495" s="104"/>
      <c r="U495" s="105"/>
      <c r="V495" s="105"/>
      <c r="W495" s="104"/>
      <c r="X495" s="104"/>
      <c r="Y495" s="104"/>
      <c r="Z495" s="105"/>
      <c r="AA495" s="105"/>
      <c r="AB495" s="106"/>
      <c r="AC495" s="106"/>
      <c r="AD495" s="106"/>
      <c r="AE495" s="107"/>
      <c r="AF495" s="90"/>
      <c r="AG495" s="78"/>
      <c r="AH495" s="90"/>
      <c r="AI495" s="90"/>
      <c r="AN495" s="73"/>
    </row>
    <row r="496" spans="2:40" s="17" customFormat="1" ht="4.9000000000000004" customHeight="1" thickBot="1"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N496" s="73"/>
    </row>
    <row r="497" spans="2:40" s="17" customFormat="1" ht="15.4" customHeight="1" thickBot="1">
      <c r="B497" s="91">
        <v>1</v>
      </c>
      <c r="C497" s="35" t="s">
        <v>53</v>
      </c>
      <c r="D497" s="36" t="s">
        <v>158</v>
      </c>
      <c r="E497" s="40">
        <v>1</v>
      </c>
      <c r="F497" s="41">
        <v>2</v>
      </c>
      <c r="G497" s="41">
        <v>3</v>
      </c>
      <c r="H497" s="41">
        <v>4</v>
      </c>
      <c r="I497" s="41">
        <v>5</v>
      </c>
      <c r="J497" s="41">
        <v>6</v>
      </c>
      <c r="K497" s="41">
        <v>7</v>
      </c>
      <c r="L497" s="41">
        <v>8</v>
      </c>
      <c r="M497" s="41">
        <v>9</v>
      </c>
      <c r="N497" s="41">
        <v>10</v>
      </c>
      <c r="O497" s="41">
        <v>11</v>
      </c>
      <c r="P497" s="41">
        <v>12</v>
      </c>
      <c r="Q497" s="41">
        <v>13</v>
      </c>
      <c r="R497" s="41">
        <v>14</v>
      </c>
      <c r="S497" s="41">
        <v>15</v>
      </c>
      <c r="T497" s="41">
        <v>16</v>
      </c>
      <c r="U497" s="41">
        <v>17</v>
      </c>
      <c r="V497" s="41">
        <v>18</v>
      </c>
      <c r="W497" s="41">
        <v>19</v>
      </c>
      <c r="X497" s="41">
        <v>20</v>
      </c>
      <c r="Y497" s="41">
        <v>21</v>
      </c>
      <c r="Z497" s="41">
        <v>22</v>
      </c>
      <c r="AA497" s="41">
        <v>23</v>
      </c>
      <c r="AB497" s="41">
        <v>24</v>
      </c>
      <c r="AC497" s="41">
        <v>25</v>
      </c>
      <c r="AD497" s="41">
        <v>26</v>
      </c>
      <c r="AE497" s="41">
        <v>27</v>
      </c>
      <c r="AF497" s="41">
        <v>28</v>
      </c>
      <c r="AG497" s="41">
        <v>29</v>
      </c>
      <c r="AH497" s="41">
        <v>30</v>
      </c>
      <c r="AI497" s="42">
        <v>31</v>
      </c>
      <c r="AN497" s="73"/>
    </row>
    <row r="498" spans="2:40" s="17" customFormat="1" ht="15.4" customHeight="1">
      <c r="B498" s="37">
        <f>$B$17</f>
        <v>1</v>
      </c>
      <c r="C498" s="43">
        <f t="shared" ref="C498:C509" si="27">SUM($E498:$AI498)</f>
        <v>0</v>
      </c>
      <c r="D498" s="46"/>
      <c r="E498" s="80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  <c r="AD498" s="81"/>
      <c r="AE498" s="81"/>
      <c r="AF498" s="81"/>
      <c r="AG498" s="81"/>
      <c r="AH498" s="81"/>
      <c r="AI498" s="82"/>
      <c r="AJ498" s="78"/>
      <c r="AN498" s="73"/>
    </row>
    <row r="499" spans="2:40" s="17" customFormat="1" ht="15.4" customHeight="1">
      <c r="B499" s="38">
        <f>IF(B498 = 12,1,B498+1)</f>
        <v>2</v>
      </c>
      <c r="C499" s="44">
        <f t="shared" si="27"/>
        <v>0</v>
      </c>
      <c r="D499" s="47"/>
      <c r="E499" s="83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5"/>
      <c r="AJ499" s="78"/>
      <c r="AN499" s="73"/>
    </row>
    <row r="500" spans="2:40" s="17" customFormat="1" ht="15.4" customHeight="1">
      <c r="B500" s="38">
        <f>IF(B499 = 12,1,B499+1)</f>
        <v>3</v>
      </c>
      <c r="C500" s="44">
        <f t="shared" si="27"/>
        <v>0</v>
      </c>
      <c r="D500" s="47"/>
      <c r="E500" s="83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5"/>
      <c r="AJ500" s="78"/>
      <c r="AN500" s="73"/>
    </row>
    <row r="501" spans="2:40" s="17" customFormat="1" ht="15.4" customHeight="1">
      <c r="B501" s="38">
        <f>IF(B500 = 12,1,B500+1)</f>
        <v>4</v>
      </c>
      <c r="C501" s="44">
        <f t="shared" si="27"/>
        <v>0</v>
      </c>
      <c r="D501" s="47"/>
      <c r="E501" s="83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5"/>
      <c r="AJ501" s="78"/>
      <c r="AN501" s="73"/>
    </row>
    <row r="502" spans="2:40" s="17" customFormat="1" ht="15.4" customHeight="1">
      <c r="B502" s="38">
        <f t="shared" ref="B502:B509" si="28">IF(B501 = 12,1,B501+1)</f>
        <v>5</v>
      </c>
      <c r="C502" s="44">
        <f t="shared" si="27"/>
        <v>0</v>
      </c>
      <c r="D502" s="47"/>
      <c r="E502" s="83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5"/>
      <c r="AJ502" s="78"/>
      <c r="AN502" s="73"/>
    </row>
    <row r="503" spans="2:40" s="17" customFormat="1" ht="15.4" customHeight="1">
      <c r="B503" s="38">
        <f t="shared" si="28"/>
        <v>6</v>
      </c>
      <c r="C503" s="44">
        <f t="shared" si="27"/>
        <v>0</v>
      </c>
      <c r="D503" s="47"/>
      <c r="E503" s="83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5"/>
      <c r="AJ503" s="78"/>
      <c r="AN503" s="73"/>
    </row>
    <row r="504" spans="2:40" s="17" customFormat="1" ht="15.4" customHeight="1">
      <c r="B504" s="38">
        <f t="shared" si="28"/>
        <v>7</v>
      </c>
      <c r="C504" s="44">
        <f t="shared" si="27"/>
        <v>0</v>
      </c>
      <c r="D504" s="47"/>
      <c r="E504" s="83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5"/>
      <c r="AJ504" s="78"/>
      <c r="AN504" s="73"/>
    </row>
    <row r="505" spans="2:40" s="17" customFormat="1" ht="15.4" customHeight="1">
      <c r="B505" s="38">
        <f t="shared" si="28"/>
        <v>8</v>
      </c>
      <c r="C505" s="44">
        <f t="shared" si="27"/>
        <v>0</v>
      </c>
      <c r="D505" s="47"/>
      <c r="E505" s="83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5"/>
      <c r="AJ505" s="78"/>
      <c r="AN505" s="73"/>
    </row>
    <row r="506" spans="2:40" s="17" customFormat="1" ht="15.4" customHeight="1">
      <c r="B506" s="38">
        <f t="shared" si="28"/>
        <v>9</v>
      </c>
      <c r="C506" s="44">
        <f t="shared" si="27"/>
        <v>0</v>
      </c>
      <c r="D506" s="47"/>
      <c r="E506" s="83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5"/>
      <c r="AJ506" s="78"/>
      <c r="AN506" s="73"/>
    </row>
    <row r="507" spans="2:40" s="17" customFormat="1" ht="15.4" customHeight="1">
      <c r="B507" s="38">
        <f t="shared" si="28"/>
        <v>10</v>
      </c>
      <c r="C507" s="44">
        <f t="shared" si="27"/>
        <v>0</v>
      </c>
      <c r="D507" s="47"/>
      <c r="E507" s="83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5"/>
      <c r="AJ507" s="78"/>
      <c r="AN507" s="73"/>
    </row>
    <row r="508" spans="2:40" s="17" customFormat="1" ht="15.4" customHeight="1">
      <c r="B508" s="38">
        <f t="shared" si="28"/>
        <v>11</v>
      </c>
      <c r="C508" s="44">
        <f t="shared" si="27"/>
        <v>0</v>
      </c>
      <c r="D508" s="47"/>
      <c r="E508" s="83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5"/>
      <c r="AJ508" s="78"/>
      <c r="AN508" s="73"/>
    </row>
    <row r="509" spans="2:40" s="17" customFormat="1" ht="15.4" customHeight="1" thickBot="1">
      <c r="B509" s="39">
        <f t="shared" si="28"/>
        <v>12</v>
      </c>
      <c r="C509" s="45">
        <f t="shared" si="27"/>
        <v>0</v>
      </c>
      <c r="D509" s="48"/>
      <c r="E509" s="86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  <c r="AA509" s="87"/>
      <c r="AB509" s="87"/>
      <c r="AC509" s="87"/>
      <c r="AD509" s="87"/>
      <c r="AE509" s="87"/>
      <c r="AF509" s="87"/>
      <c r="AG509" s="87"/>
      <c r="AH509" s="87"/>
      <c r="AI509" s="88"/>
      <c r="AJ509" s="78"/>
      <c r="AN509" s="73"/>
    </row>
    <row r="510" spans="2:40" s="17" customFormat="1">
      <c r="AJ510" s="78"/>
      <c r="AN510" s="73"/>
    </row>
    <row r="528" spans="2:40" s="17" customFormat="1" ht="16.5">
      <c r="B528" s="33" t="s">
        <v>52</v>
      </c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N528" s="73"/>
    </row>
    <row r="529" spans="2:40" s="17" customFormat="1" ht="14.45" customHeight="1">
      <c r="AI529" s="34" t="str">
        <f>IF('個人別管理簿 (1)'!$AI$11="","",'個人別管理簿 (1)'!$AI$11)</f>
        <v/>
      </c>
      <c r="AN529" s="73"/>
    </row>
    <row r="530" spans="2:40" s="17" customFormat="1" ht="10.15" customHeight="1" thickBot="1">
      <c r="E530" s="99"/>
      <c r="F530" s="99"/>
      <c r="G530" s="100"/>
      <c r="H530" s="100"/>
      <c r="AI530" s="73"/>
      <c r="AN530" s="73"/>
    </row>
    <row r="531" spans="2:40" s="17" customFormat="1" ht="15.4" customHeight="1">
      <c r="B531" s="26"/>
      <c r="C531" s="26"/>
      <c r="D531" s="26"/>
      <c r="E531" s="101" t="s">
        <v>35</v>
      </c>
      <c r="F531" s="102"/>
      <c r="G531" s="103"/>
      <c r="H531" s="97" t="s">
        <v>2</v>
      </c>
      <c r="I531" s="97"/>
      <c r="J531" s="97"/>
      <c r="K531" s="97"/>
      <c r="L531" s="97" t="s">
        <v>4</v>
      </c>
      <c r="M531" s="97"/>
      <c r="N531" s="97"/>
      <c r="O531" s="97" t="s">
        <v>30</v>
      </c>
      <c r="P531" s="97"/>
      <c r="Q531" s="97"/>
      <c r="R531" s="97" t="s">
        <v>54</v>
      </c>
      <c r="S531" s="97"/>
      <c r="T531" s="97"/>
      <c r="U531" s="97" t="s">
        <v>50</v>
      </c>
      <c r="V531" s="97"/>
      <c r="W531" s="97" t="s">
        <v>55</v>
      </c>
      <c r="X531" s="97"/>
      <c r="Y531" s="97"/>
      <c r="Z531" s="97" t="s">
        <v>56</v>
      </c>
      <c r="AA531" s="97"/>
      <c r="AB531" s="97" t="s">
        <v>8</v>
      </c>
      <c r="AC531" s="97"/>
      <c r="AD531" s="97" t="s">
        <v>51</v>
      </c>
      <c r="AE531" s="98"/>
      <c r="AF531" s="26"/>
      <c r="AG531" s="26"/>
      <c r="AH531" s="26"/>
      <c r="AI531" s="26"/>
      <c r="AN531" s="73"/>
    </row>
    <row r="532" spans="2:40" s="17" customFormat="1" ht="15.4" customHeight="1" thickBot="1">
      <c r="B532" s="26"/>
      <c r="C532" s="26"/>
      <c r="D532" s="89"/>
      <c r="E532" s="108"/>
      <c r="F532" s="109"/>
      <c r="G532" s="110"/>
      <c r="H532" s="105"/>
      <c r="I532" s="105"/>
      <c r="J532" s="105"/>
      <c r="K532" s="105"/>
      <c r="L532" s="104"/>
      <c r="M532" s="104"/>
      <c r="N532" s="104"/>
      <c r="O532" s="111"/>
      <c r="P532" s="111"/>
      <c r="Q532" s="111"/>
      <c r="R532" s="104"/>
      <c r="S532" s="104"/>
      <c r="T532" s="104"/>
      <c r="U532" s="105"/>
      <c r="V532" s="105"/>
      <c r="W532" s="104"/>
      <c r="X532" s="104"/>
      <c r="Y532" s="104"/>
      <c r="Z532" s="105"/>
      <c r="AA532" s="105"/>
      <c r="AB532" s="106"/>
      <c r="AC532" s="106"/>
      <c r="AD532" s="106"/>
      <c r="AE532" s="107"/>
      <c r="AF532" s="90"/>
      <c r="AG532" s="78"/>
      <c r="AH532" s="90"/>
      <c r="AI532" s="90"/>
      <c r="AN532" s="73"/>
    </row>
    <row r="533" spans="2:40" s="17" customFormat="1" ht="4.9000000000000004" customHeight="1" thickBot="1"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N533" s="73"/>
    </row>
    <row r="534" spans="2:40" s="17" customFormat="1" ht="15.4" customHeight="1" thickBot="1">
      <c r="B534" s="91">
        <v>1</v>
      </c>
      <c r="C534" s="35" t="s">
        <v>53</v>
      </c>
      <c r="D534" s="36" t="s">
        <v>158</v>
      </c>
      <c r="E534" s="40">
        <v>1</v>
      </c>
      <c r="F534" s="41">
        <v>2</v>
      </c>
      <c r="G534" s="41">
        <v>3</v>
      </c>
      <c r="H534" s="41">
        <v>4</v>
      </c>
      <c r="I534" s="41">
        <v>5</v>
      </c>
      <c r="J534" s="41">
        <v>6</v>
      </c>
      <c r="K534" s="41">
        <v>7</v>
      </c>
      <c r="L534" s="41">
        <v>8</v>
      </c>
      <c r="M534" s="41">
        <v>9</v>
      </c>
      <c r="N534" s="41">
        <v>10</v>
      </c>
      <c r="O534" s="41">
        <v>11</v>
      </c>
      <c r="P534" s="41">
        <v>12</v>
      </c>
      <c r="Q534" s="41">
        <v>13</v>
      </c>
      <c r="R534" s="41">
        <v>14</v>
      </c>
      <c r="S534" s="41">
        <v>15</v>
      </c>
      <c r="T534" s="41">
        <v>16</v>
      </c>
      <c r="U534" s="41">
        <v>17</v>
      </c>
      <c r="V534" s="41">
        <v>18</v>
      </c>
      <c r="W534" s="41">
        <v>19</v>
      </c>
      <c r="X534" s="41">
        <v>20</v>
      </c>
      <c r="Y534" s="41">
        <v>21</v>
      </c>
      <c r="Z534" s="41">
        <v>22</v>
      </c>
      <c r="AA534" s="41">
        <v>23</v>
      </c>
      <c r="AB534" s="41">
        <v>24</v>
      </c>
      <c r="AC534" s="41">
        <v>25</v>
      </c>
      <c r="AD534" s="41">
        <v>26</v>
      </c>
      <c r="AE534" s="41">
        <v>27</v>
      </c>
      <c r="AF534" s="41">
        <v>28</v>
      </c>
      <c r="AG534" s="41">
        <v>29</v>
      </c>
      <c r="AH534" s="41">
        <v>30</v>
      </c>
      <c r="AI534" s="42">
        <v>31</v>
      </c>
      <c r="AN534" s="73"/>
    </row>
    <row r="535" spans="2:40" s="17" customFormat="1" ht="15.4" customHeight="1">
      <c r="B535" s="37">
        <f>$B$17</f>
        <v>1</v>
      </c>
      <c r="C535" s="43">
        <f t="shared" ref="C535:C546" si="29">SUM($E535:$AI535)</f>
        <v>0</v>
      </c>
      <c r="D535" s="46"/>
      <c r="E535" s="80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  <c r="AD535" s="81"/>
      <c r="AE535" s="81"/>
      <c r="AF535" s="81"/>
      <c r="AG535" s="81"/>
      <c r="AH535" s="81"/>
      <c r="AI535" s="82"/>
      <c r="AJ535" s="78"/>
      <c r="AN535" s="73"/>
    </row>
    <row r="536" spans="2:40" s="17" customFormat="1" ht="15.4" customHeight="1">
      <c r="B536" s="38">
        <f>IF(B535 = 12,1,B535+1)</f>
        <v>2</v>
      </c>
      <c r="C536" s="44">
        <f t="shared" si="29"/>
        <v>0</v>
      </c>
      <c r="D536" s="47"/>
      <c r="E536" s="83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5"/>
      <c r="AJ536" s="78"/>
      <c r="AN536" s="73"/>
    </row>
    <row r="537" spans="2:40" s="17" customFormat="1" ht="15.4" customHeight="1">
      <c r="B537" s="38">
        <f>IF(B536 = 12,1,B536+1)</f>
        <v>3</v>
      </c>
      <c r="C537" s="44">
        <f t="shared" si="29"/>
        <v>0</v>
      </c>
      <c r="D537" s="47"/>
      <c r="E537" s="83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5"/>
      <c r="AJ537" s="78"/>
      <c r="AN537" s="73"/>
    </row>
    <row r="538" spans="2:40" s="17" customFormat="1" ht="15.4" customHeight="1">
      <c r="B538" s="38">
        <f>IF(B537 = 12,1,B537+1)</f>
        <v>4</v>
      </c>
      <c r="C538" s="44">
        <f t="shared" si="29"/>
        <v>0</v>
      </c>
      <c r="D538" s="47"/>
      <c r="E538" s="83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5"/>
      <c r="AJ538" s="78"/>
      <c r="AN538" s="73"/>
    </row>
    <row r="539" spans="2:40" s="17" customFormat="1" ht="15.4" customHeight="1">
      <c r="B539" s="38">
        <f t="shared" ref="B539:B546" si="30">IF(B538 = 12,1,B538+1)</f>
        <v>5</v>
      </c>
      <c r="C539" s="44">
        <f t="shared" si="29"/>
        <v>0</v>
      </c>
      <c r="D539" s="47"/>
      <c r="E539" s="83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5"/>
      <c r="AJ539" s="78"/>
      <c r="AN539" s="73"/>
    </row>
    <row r="540" spans="2:40" s="17" customFormat="1" ht="15.4" customHeight="1">
      <c r="B540" s="38">
        <f t="shared" si="30"/>
        <v>6</v>
      </c>
      <c r="C540" s="44">
        <f t="shared" si="29"/>
        <v>0</v>
      </c>
      <c r="D540" s="47"/>
      <c r="E540" s="83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5"/>
      <c r="AJ540" s="78"/>
      <c r="AN540" s="73"/>
    </row>
    <row r="541" spans="2:40" s="17" customFormat="1" ht="15.4" customHeight="1">
      <c r="B541" s="38">
        <f t="shared" si="30"/>
        <v>7</v>
      </c>
      <c r="C541" s="44">
        <f t="shared" si="29"/>
        <v>0</v>
      </c>
      <c r="D541" s="47"/>
      <c r="E541" s="83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5"/>
      <c r="AJ541" s="78"/>
      <c r="AN541" s="73"/>
    </row>
    <row r="542" spans="2:40" s="17" customFormat="1" ht="15.4" customHeight="1">
      <c r="B542" s="38">
        <f t="shared" si="30"/>
        <v>8</v>
      </c>
      <c r="C542" s="44">
        <f t="shared" si="29"/>
        <v>0</v>
      </c>
      <c r="D542" s="47"/>
      <c r="E542" s="83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5"/>
      <c r="AJ542" s="78"/>
      <c r="AN542" s="73"/>
    </row>
    <row r="543" spans="2:40" s="17" customFormat="1" ht="15.4" customHeight="1">
      <c r="B543" s="38">
        <f t="shared" si="30"/>
        <v>9</v>
      </c>
      <c r="C543" s="44">
        <f t="shared" si="29"/>
        <v>0</v>
      </c>
      <c r="D543" s="47"/>
      <c r="E543" s="83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5"/>
      <c r="AJ543" s="78"/>
      <c r="AN543" s="73"/>
    </row>
    <row r="544" spans="2:40" s="17" customFormat="1" ht="15.4" customHeight="1">
      <c r="B544" s="38">
        <f t="shared" si="30"/>
        <v>10</v>
      </c>
      <c r="C544" s="44">
        <f t="shared" si="29"/>
        <v>0</v>
      </c>
      <c r="D544" s="47"/>
      <c r="E544" s="83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5"/>
      <c r="AJ544" s="78"/>
      <c r="AN544" s="73"/>
    </row>
    <row r="545" spans="2:40" s="17" customFormat="1" ht="15.4" customHeight="1">
      <c r="B545" s="38">
        <f t="shared" si="30"/>
        <v>11</v>
      </c>
      <c r="C545" s="44">
        <f t="shared" si="29"/>
        <v>0</v>
      </c>
      <c r="D545" s="47"/>
      <c r="E545" s="83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5"/>
      <c r="AJ545" s="78"/>
      <c r="AN545" s="73"/>
    </row>
    <row r="546" spans="2:40" s="17" customFormat="1" ht="15.4" customHeight="1" thickBot="1">
      <c r="B546" s="39">
        <f t="shared" si="30"/>
        <v>12</v>
      </c>
      <c r="C546" s="45">
        <f t="shared" si="29"/>
        <v>0</v>
      </c>
      <c r="D546" s="48"/>
      <c r="E546" s="86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  <c r="AA546" s="87"/>
      <c r="AB546" s="87"/>
      <c r="AC546" s="87"/>
      <c r="AD546" s="87"/>
      <c r="AE546" s="87"/>
      <c r="AF546" s="87"/>
      <c r="AG546" s="87"/>
      <c r="AH546" s="87"/>
      <c r="AI546" s="88"/>
      <c r="AJ546" s="78"/>
      <c r="AN546" s="73"/>
    </row>
    <row r="547" spans="2:40" s="17" customFormat="1">
      <c r="AJ547" s="78"/>
      <c r="AN547" s="73"/>
    </row>
    <row r="565" spans="2:40" s="17" customFormat="1" ht="16.5">
      <c r="B565" s="33" t="s">
        <v>52</v>
      </c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N565" s="73"/>
    </row>
    <row r="566" spans="2:40" s="17" customFormat="1" ht="14.45" customHeight="1">
      <c r="AI566" s="34" t="str">
        <f>IF('個人別管理簿 (1)'!$AI$11="","",'個人別管理簿 (1)'!$AI$11)</f>
        <v/>
      </c>
      <c r="AN566" s="73"/>
    </row>
    <row r="567" spans="2:40" s="17" customFormat="1" ht="10.15" customHeight="1" thickBot="1">
      <c r="E567" s="99"/>
      <c r="F567" s="99"/>
      <c r="G567" s="100"/>
      <c r="H567" s="100"/>
      <c r="AI567" s="73"/>
      <c r="AN567" s="73"/>
    </row>
    <row r="568" spans="2:40" s="17" customFormat="1" ht="15.4" customHeight="1">
      <c r="B568" s="26"/>
      <c r="C568" s="26"/>
      <c r="D568" s="26"/>
      <c r="E568" s="101" t="s">
        <v>35</v>
      </c>
      <c r="F568" s="102"/>
      <c r="G568" s="103"/>
      <c r="H568" s="97" t="s">
        <v>2</v>
      </c>
      <c r="I568" s="97"/>
      <c r="J568" s="97"/>
      <c r="K568" s="97"/>
      <c r="L568" s="97" t="s">
        <v>4</v>
      </c>
      <c r="M568" s="97"/>
      <c r="N568" s="97"/>
      <c r="O568" s="97" t="s">
        <v>30</v>
      </c>
      <c r="P568" s="97"/>
      <c r="Q568" s="97"/>
      <c r="R568" s="97" t="s">
        <v>54</v>
      </c>
      <c r="S568" s="97"/>
      <c r="T568" s="97"/>
      <c r="U568" s="97" t="s">
        <v>50</v>
      </c>
      <c r="V568" s="97"/>
      <c r="W568" s="97" t="s">
        <v>55</v>
      </c>
      <c r="X568" s="97"/>
      <c r="Y568" s="97"/>
      <c r="Z568" s="97" t="s">
        <v>56</v>
      </c>
      <c r="AA568" s="97"/>
      <c r="AB568" s="97" t="s">
        <v>8</v>
      </c>
      <c r="AC568" s="97"/>
      <c r="AD568" s="97" t="s">
        <v>51</v>
      </c>
      <c r="AE568" s="98"/>
      <c r="AF568" s="26"/>
      <c r="AG568" s="26"/>
      <c r="AH568" s="26"/>
      <c r="AI568" s="26"/>
      <c r="AN568" s="73"/>
    </row>
    <row r="569" spans="2:40" s="17" customFormat="1" ht="15.4" customHeight="1" thickBot="1">
      <c r="B569" s="26"/>
      <c r="C569" s="26"/>
      <c r="D569" s="89"/>
      <c r="E569" s="108"/>
      <c r="F569" s="109"/>
      <c r="G569" s="110"/>
      <c r="H569" s="105"/>
      <c r="I569" s="105"/>
      <c r="J569" s="105"/>
      <c r="K569" s="105"/>
      <c r="L569" s="104"/>
      <c r="M569" s="104"/>
      <c r="N569" s="104"/>
      <c r="O569" s="111"/>
      <c r="P569" s="111"/>
      <c r="Q569" s="111"/>
      <c r="R569" s="104"/>
      <c r="S569" s="104"/>
      <c r="T569" s="104"/>
      <c r="U569" s="105"/>
      <c r="V569" s="105"/>
      <c r="W569" s="104"/>
      <c r="X569" s="104"/>
      <c r="Y569" s="104"/>
      <c r="Z569" s="105"/>
      <c r="AA569" s="105"/>
      <c r="AB569" s="106"/>
      <c r="AC569" s="106"/>
      <c r="AD569" s="106"/>
      <c r="AE569" s="107"/>
      <c r="AF569" s="90"/>
      <c r="AG569" s="78"/>
      <c r="AH569" s="90"/>
      <c r="AI569" s="90"/>
      <c r="AN569" s="73"/>
    </row>
    <row r="570" spans="2:40" s="17" customFormat="1" ht="4.9000000000000004" customHeight="1" thickBot="1"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N570" s="73"/>
    </row>
    <row r="571" spans="2:40" s="17" customFormat="1" ht="15.4" customHeight="1" thickBot="1">
      <c r="B571" s="91">
        <v>1</v>
      </c>
      <c r="C571" s="35" t="s">
        <v>53</v>
      </c>
      <c r="D571" s="36" t="s">
        <v>158</v>
      </c>
      <c r="E571" s="40">
        <v>1</v>
      </c>
      <c r="F571" s="41">
        <v>2</v>
      </c>
      <c r="G571" s="41">
        <v>3</v>
      </c>
      <c r="H571" s="41">
        <v>4</v>
      </c>
      <c r="I571" s="41">
        <v>5</v>
      </c>
      <c r="J571" s="41">
        <v>6</v>
      </c>
      <c r="K571" s="41">
        <v>7</v>
      </c>
      <c r="L571" s="41">
        <v>8</v>
      </c>
      <c r="M571" s="41">
        <v>9</v>
      </c>
      <c r="N571" s="41">
        <v>10</v>
      </c>
      <c r="O571" s="41">
        <v>11</v>
      </c>
      <c r="P571" s="41">
        <v>12</v>
      </c>
      <c r="Q571" s="41">
        <v>13</v>
      </c>
      <c r="R571" s="41">
        <v>14</v>
      </c>
      <c r="S571" s="41">
        <v>15</v>
      </c>
      <c r="T571" s="41">
        <v>16</v>
      </c>
      <c r="U571" s="41">
        <v>17</v>
      </c>
      <c r="V571" s="41">
        <v>18</v>
      </c>
      <c r="W571" s="41">
        <v>19</v>
      </c>
      <c r="X571" s="41">
        <v>20</v>
      </c>
      <c r="Y571" s="41">
        <v>21</v>
      </c>
      <c r="Z571" s="41">
        <v>22</v>
      </c>
      <c r="AA571" s="41">
        <v>23</v>
      </c>
      <c r="AB571" s="41">
        <v>24</v>
      </c>
      <c r="AC571" s="41">
        <v>25</v>
      </c>
      <c r="AD571" s="41">
        <v>26</v>
      </c>
      <c r="AE571" s="41">
        <v>27</v>
      </c>
      <c r="AF571" s="41">
        <v>28</v>
      </c>
      <c r="AG571" s="41">
        <v>29</v>
      </c>
      <c r="AH571" s="41">
        <v>30</v>
      </c>
      <c r="AI571" s="42">
        <v>31</v>
      </c>
      <c r="AN571" s="73"/>
    </row>
    <row r="572" spans="2:40" s="17" customFormat="1" ht="15.4" customHeight="1">
      <c r="B572" s="37">
        <f>$B$17</f>
        <v>1</v>
      </c>
      <c r="C572" s="43">
        <f t="shared" ref="C572:C583" si="31">SUM($E572:$AI572)</f>
        <v>0</v>
      </c>
      <c r="D572" s="46"/>
      <c r="E572" s="80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  <c r="AA572" s="81"/>
      <c r="AB572" s="81"/>
      <c r="AC572" s="81"/>
      <c r="AD572" s="81"/>
      <c r="AE572" s="81"/>
      <c r="AF572" s="81"/>
      <c r="AG572" s="81"/>
      <c r="AH572" s="81"/>
      <c r="AI572" s="82"/>
      <c r="AJ572" s="78"/>
      <c r="AN572" s="73"/>
    </row>
    <row r="573" spans="2:40" s="17" customFormat="1" ht="15.4" customHeight="1">
      <c r="B573" s="38">
        <f>IF(B572 = 12,1,B572+1)</f>
        <v>2</v>
      </c>
      <c r="C573" s="44">
        <f t="shared" si="31"/>
        <v>0</v>
      </c>
      <c r="D573" s="47"/>
      <c r="E573" s="83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5"/>
      <c r="AJ573" s="78"/>
      <c r="AN573" s="73"/>
    </row>
    <row r="574" spans="2:40" s="17" customFormat="1" ht="15.4" customHeight="1">
      <c r="B574" s="38">
        <f>IF(B573 = 12,1,B573+1)</f>
        <v>3</v>
      </c>
      <c r="C574" s="44">
        <f t="shared" si="31"/>
        <v>0</v>
      </c>
      <c r="D574" s="47"/>
      <c r="E574" s="83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5"/>
      <c r="AJ574" s="78"/>
      <c r="AN574" s="73"/>
    </row>
    <row r="575" spans="2:40" s="17" customFormat="1" ht="15.4" customHeight="1">
      <c r="B575" s="38">
        <f>IF(B574 = 12,1,B574+1)</f>
        <v>4</v>
      </c>
      <c r="C575" s="44">
        <f t="shared" si="31"/>
        <v>0</v>
      </c>
      <c r="D575" s="47"/>
      <c r="E575" s="83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5"/>
      <c r="AJ575" s="78"/>
      <c r="AN575" s="73"/>
    </row>
    <row r="576" spans="2:40" s="17" customFormat="1" ht="15.4" customHeight="1">
      <c r="B576" s="38">
        <f t="shared" ref="B576:B583" si="32">IF(B575 = 12,1,B575+1)</f>
        <v>5</v>
      </c>
      <c r="C576" s="44">
        <f t="shared" si="31"/>
        <v>0</v>
      </c>
      <c r="D576" s="47"/>
      <c r="E576" s="83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5"/>
      <c r="AJ576" s="78"/>
      <c r="AN576" s="73"/>
    </row>
    <row r="577" spans="2:40" s="17" customFormat="1" ht="15.4" customHeight="1">
      <c r="B577" s="38">
        <f t="shared" si="32"/>
        <v>6</v>
      </c>
      <c r="C577" s="44">
        <f t="shared" si="31"/>
        <v>0</v>
      </c>
      <c r="D577" s="47"/>
      <c r="E577" s="83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5"/>
      <c r="AJ577" s="78"/>
      <c r="AN577" s="73"/>
    </row>
    <row r="578" spans="2:40" s="17" customFormat="1" ht="15.4" customHeight="1">
      <c r="B578" s="38">
        <f t="shared" si="32"/>
        <v>7</v>
      </c>
      <c r="C578" s="44">
        <f t="shared" si="31"/>
        <v>0</v>
      </c>
      <c r="D578" s="47"/>
      <c r="E578" s="83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5"/>
      <c r="AJ578" s="78"/>
      <c r="AN578" s="73"/>
    </row>
    <row r="579" spans="2:40" s="17" customFormat="1" ht="15.4" customHeight="1">
      <c r="B579" s="38">
        <f t="shared" si="32"/>
        <v>8</v>
      </c>
      <c r="C579" s="44">
        <f t="shared" si="31"/>
        <v>0</v>
      </c>
      <c r="D579" s="47"/>
      <c r="E579" s="83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5"/>
      <c r="AJ579" s="78"/>
      <c r="AN579" s="73"/>
    </row>
    <row r="580" spans="2:40" s="17" customFormat="1" ht="15.4" customHeight="1">
      <c r="B580" s="38">
        <f t="shared" si="32"/>
        <v>9</v>
      </c>
      <c r="C580" s="44">
        <f t="shared" si="31"/>
        <v>0</v>
      </c>
      <c r="D580" s="47"/>
      <c r="E580" s="83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5"/>
      <c r="AJ580" s="78"/>
      <c r="AN580" s="73"/>
    </row>
    <row r="581" spans="2:40" s="17" customFormat="1" ht="15.4" customHeight="1">
      <c r="B581" s="38">
        <f t="shared" si="32"/>
        <v>10</v>
      </c>
      <c r="C581" s="44">
        <f t="shared" si="31"/>
        <v>0</v>
      </c>
      <c r="D581" s="47"/>
      <c r="E581" s="83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  <c r="AA581" s="84"/>
      <c r="AB581" s="84"/>
      <c r="AC581" s="84"/>
      <c r="AD581" s="84"/>
      <c r="AE581" s="84"/>
      <c r="AF581" s="84"/>
      <c r="AG581" s="84"/>
      <c r="AH581" s="84"/>
      <c r="AI581" s="85"/>
      <c r="AJ581" s="78"/>
      <c r="AN581" s="73"/>
    </row>
    <row r="582" spans="2:40" s="17" customFormat="1" ht="15.4" customHeight="1">
      <c r="B582" s="38">
        <f t="shared" si="32"/>
        <v>11</v>
      </c>
      <c r="C582" s="44">
        <f t="shared" si="31"/>
        <v>0</v>
      </c>
      <c r="D582" s="47"/>
      <c r="E582" s="83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5"/>
      <c r="AJ582" s="78"/>
      <c r="AN582" s="73"/>
    </row>
    <row r="583" spans="2:40" s="17" customFormat="1" ht="15.4" customHeight="1" thickBot="1">
      <c r="B583" s="39">
        <f t="shared" si="32"/>
        <v>12</v>
      </c>
      <c r="C583" s="45">
        <f t="shared" si="31"/>
        <v>0</v>
      </c>
      <c r="D583" s="48"/>
      <c r="E583" s="86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  <c r="AA583" s="87"/>
      <c r="AB583" s="87"/>
      <c r="AC583" s="87"/>
      <c r="AD583" s="87"/>
      <c r="AE583" s="87"/>
      <c r="AF583" s="87"/>
      <c r="AG583" s="87"/>
      <c r="AH583" s="87"/>
      <c r="AI583" s="88"/>
      <c r="AJ583" s="78"/>
      <c r="AN583" s="73"/>
    </row>
    <row r="584" spans="2:40" s="17" customFormat="1">
      <c r="AJ584" s="78"/>
      <c r="AN584" s="73"/>
    </row>
    <row r="602" spans="2:40" s="17" customFormat="1" ht="16.5">
      <c r="B602" s="33" t="s">
        <v>52</v>
      </c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N602" s="73"/>
    </row>
    <row r="603" spans="2:40" s="17" customFormat="1" ht="14.45" customHeight="1">
      <c r="AI603" s="34" t="str">
        <f>IF('個人別管理簿 (1)'!$AI$11="","",'個人別管理簿 (1)'!$AI$11)</f>
        <v/>
      </c>
      <c r="AN603" s="73"/>
    </row>
    <row r="604" spans="2:40" s="17" customFormat="1" ht="10.15" customHeight="1" thickBot="1">
      <c r="E604" s="99"/>
      <c r="F604" s="99"/>
      <c r="G604" s="100"/>
      <c r="H604" s="100"/>
      <c r="AI604" s="73"/>
      <c r="AN604" s="73"/>
    </row>
    <row r="605" spans="2:40" s="17" customFormat="1" ht="15.4" customHeight="1">
      <c r="B605" s="26"/>
      <c r="C605" s="26"/>
      <c r="D605" s="26"/>
      <c r="E605" s="101" t="s">
        <v>35</v>
      </c>
      <c r="F605" s="102"/>
      <c r="G605" s="103"/>
      <c r="H605" s="97" t="s">
        <v>2</v>
      </c>
      <c r="I605" s="97"/>
      <c r="J605" s="97"/>
      <c r="K605" s="97"/>
      <c r="L605" s="97" t="s">
        <v>4</v>
      </c>
      <c r="M605" s="97"/>
      <c r="N605" s="97"/>
      <c r="O605" s="97" t="s">
        <v>30</v>
      </c>
      <c r="P605" s="97"/>
      <c r="Q605" s="97"/>
      <c r="R605" s="97" t="s">
        <v>54</v>
      </c>
      <c r="S605" s="97"/>
      <c r="T605" s="97"/>
      <c r="U605" s="97" t="s">
        <v>50</v>
      </c>
      <c r="V605" s="97"/>
      <c r="W605" s="97" t="s">
        <v>55</v>
      </c>
      <c r="X605" s="97"/>
      <c r="Y605" s="97"/>
      <c r="Z605" s="97" t="s">
        <v>56</v>
      </c>
      <c r="AA605" s="97"/>
      <c r="AB605" s="97" t="s">
        <v>8</v>
      </c>
      <c r="AC605" s="97"/>
      <c r="AD605" s="97" t="s">
        <v>51</v>
      </c>
      <c r="AE605" s="98"/>
      <c r="AF605" s="26"/>
      <c r="AG605" s="26"/>
      <c r="AH605" s="26"/>
      <c r="AI605" s="26"/>
      <c r="AN605" s="73"/>
    </row>
    <row r="606" spans="2:40" s="17" customFormat="1" ht="15.4" customHeight="1" thickBot="1">
      <c r="B606" s="26"/>
      <c r="C606" s="26"/>
      <c r="D606" s="89"/>
      <c r="E606" s="108"/>
      <c r="F606" s="109"/>
      <c r="G606" s="110"/>
      <c r="H606" s="105"/>
      <c r="I606" s="105"/>
      <c r="J606" s="105"/>
      <c r="K606" s="105"/>
      <c r="L606" s="104"/>
      <c r="M606" s="104"/>
      <c r="N606" s="104"/>
      <c r="O606" s="111"/>
      <c r="P606" s="111"/>
      <c r="Q606" s="111"/>
      <c r="R606" s="104"/>
      <c r="S606" s="104"/>
      <c r="T606" s="104"/>
      <c r="U606" s="105"/>
      <c r="V606" s="105"/>
      <c r="W606" s="104"/>
      <c r="X606" s="104"/>
      <c r="Y606" s="104"/>
      <c r="Z606" s="105"/>
      <c r="AA606" s="105"/>
      <c r="AB606" s="106"/>
      <c r="AC606" s="106"/>
      <c r="AD606" s="106"/>
      <c r="AE606" s="107"/>
      <c r="AF606" s="90"/>
      <c r="AG606" s="78"/>
      <c r="AH606" s="90"/>
      <c r="AI606" s="90"/>
      <c r="AN606" s="73"/>
    </row>
    <row r="607" spans="2:40" s="17" customFormat="1" ht="4.9000000000000004" customHeight="1" thickBot="1"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N607" s="73"/>
    </row>
    <row r="608" spans="2:40" s="17" customFormat="1" ht="15.4" customHeight="1" thickBot="1">
      <c r="B608" s="91">
        <v>1</v>
      </c>
      <c r="C608" s="35" t="s">
        <v>53</v>
      </c>
      <c r="D608" s="36" t="s">
        <v>158</v>
      </c>
      <c r="E608" s="40">
        <v>1</v>
      </c>
      <c r="F608" s="41">
        <v>2</v>
      </c>
      <c r="G608" s="41">
        <v>3</v>
      </c>
      <c r="H608" s="41">
        <v>4</v>
      </c>
      <c r="I608" s="41">
        <v>5</v>
      </c>
      <c r="J608" s="41">
        <v>6</v>
      </c>
      <c r="K608" s="41">
        <v>7</v>
      </c>
      <c r="L608" s="41">
        <v>8</v>
      </c>
      <c r="M608" s="41">
        <v>9</v>
      </c>
      <c r="N608" s="41">
        <v>10</v>
      </c>
      <c r="O608" s="41">
        <v>11</v>
      </c>
      <c r="P608" s="41">
        <v>12</v>
      </c>
      <c r="Q608" s="41">
        <v>13</v>
      </c>
      <c r="R608" s="41">
        <v>14</v>
      </c>
      <c r="S608" s="41">
        <v>15</v>
      </c>
      <c r="T608" s="41">
        <v>16</v>
      </c>
      <c r="U608" s="41">
        <v>17</v>
      </c>
      <c r="V608" s="41">
        <v>18</v>
      </c>
      <c r="W608" s="41">
        <v>19</v>
      </c>
      <c r="X608" s="41">
        <v>20</v>
      </c>
      <c r="Y608" s="41">
        <v>21</v>
      </c>
      <c r="Z608" s="41">
        <v>22</v>
      </c>
      <c r="AA608" s="41">
        <v>23</v>
      </c>
      <c r="AB608" s="41">
        <v>24</v>
      </c>
      <c r="AC608" s="41">
        <v>25</v>
      </c>
      <c r="AD608" s="41">
        <v>26</v>
      </c>
      <c r="AE608" s="41">
        <v>27</v>
      </c>
      <c r="AF608" s="41">
        <v>28</v>
      </c>
      <c r="AG608" s="41">
        <v>29</v>
      </c>
      <c r="AH608" s="41">
        <v>30</v>
      </c>
      <c r="AI608" s="42">
        <v>31</v>
      </c>
      <c r="AN608" s="73"/>
    </row>
    <row r="609" spans="2:40" s="17" customFormat="1" ht="15.4" customHeight="1">
      <c r="B609" s="37">
        <f>$B$17</f>
        <v>1</v>
      </c>
      <c r="C609" s="43">
        <f t="shared" ref="C609:C620" si="33">SUM($E609:$AI609)</f>
        <v>0</v>
      </c>
      <c r="D609" s="46"/>
      <c r="E609" s="80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1"/>
      <c r="AB609" s="81"/>
      <c r="AC609" s="81"/>
      <c r="AD609" s="81"/>
      <c r="AE609" s="81"/>
      <c r="AF609" s="81"/>
      <c r="AG609" s="81"/>
      <c r="AH609" s="81"/>
      <c r="AI609" s="82"/>
      <c r="AJ609" s="78"/>
      <c r="AN609" s="73"/>
    </row>
    <row r="610" spans="2:40" s="17" customFormat="1" ht="15.4" customHeight="1">
      <c r="B610" s="38">
        <f>IF(B609 = 12,1,B609+1)</f>
        <v>2</v>
      </c>
      <c r="C610" s="44">
        <f t="shared" si="33"/>
        <v>0</v>
      </c>
      <c r="D610" s="47"/>
      <c r="E610" s="83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5"/>
      <c r="AJ610" s="78"/>
      <c r="AN610" s="73"/>
    </row>
    <row r="611" spans="2:40" s="17" customFormat="1" ht="15.4" customHeight="1">
      <c r="B611" s="38">
        <f>IF(B610 = 12,1,B610+1)</f>
        <v>3</v>
      </c>
      <c r="C611" s="44">
        <f t="shared" si="33"/>
        <v>0</v>
      </c>
      <c r="D611" s="47"/>
      <c r="E611" s="83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5"/>
      <c r="AJ611" s="78"/>
      <c r="AN611" s="73"/>
    </row>
    <row r="612" spans="2:40" s="17" customFormat="1" ht="15.4" customHeight="1">
      <c r="B612" s="38">
        <f>IF(B611 = 12,1,B611+1)</f>
        <v>4</v>
      </c>
      <c r="C612" s="44">
        <f t="shared" si="33"/>
        <v>0</v>
      </c>
      <c r="D612" s="47"/>
      <c r="E612" s="83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5"/>
      <c r="AJ612" s="78"/>
      <c r="AN612" s="73"/>
    </row>
    <row r="613" spans="2:40" s="17" customFormat="1" ht="15.4" customHeight="1">
      <c r="B613" s="38">
        <f t="shared" ref="B613:B620" si="34">IF(B612 = 12,1,B612+1)</f>
        <v>5</v>
      </c>
      <c r="C613" s="44">
        <f t="shared" si="33"/>
        <v>0</v>
      </c>
      <c r="D613" s="47"/>
      <c r="E613" s="83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5"/>
      <c r="AJ613" s="78"/>
      <c r="AN613" s="73"/>
    </row>
    <row r="614" spans="2:40" s="17" customFormat="1" ht="15.4" customHeight="1">
      <c r="B614" s="38">
        <f t="shared" si="34"/>
        <v>6</v>
      </c>
      <c r="C614" s="44">
        <f t="shared" si="33"/>
        <v>0</v>
      </c>
      <c r="D614" s="47"/>
      <c r="E614" s="83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5"/>
      <c r="AJ614" s="78"/>
      <c r="AN614" s="73"/>
    </row>
    <row r="615" spans="2:40" s="17" customFormat="1" ht="15.4" customHeight="1">
      <c r="B615" s="38">
        <f t="shared" si="34"/>
        <v>7</v>
      </c>
      <c r="C615" s="44">
        <f t="shared" si="33"/>
        <v>0</v>
      </c>
      <c r="D615" s="47"/>
      <c r="E615" s="83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  <c r="S615" s="84"/>
      <c r="T615" s="84"/>
      <c r="U615" s="84"/>
      <c r="V615" s="84"/>
      <c r="W615" s="84"/>
      <c r="X615" s="84"/>
      <c r="Y615" s="84"/>
      <c r="Z615" s="84"/>
      <c r="AA615" s="84"/>
      <c r="AB615" s="84"/>
      <c r="AC615" s="84"/>
      <c r="AD615" s="84"/>
      <c r="AE615" s="84"/>
      <c r="AF615" s="84"/>
      <c r="AG615" s="84"/>
      <c r="AH615" s="84"/>
      <c r="AI615" s="85"/>
      <c r="AJ615" s="78"/>
      <c r="AN615" s="73"/>
    </row>
    <row r="616" spans="2:40" s="17" customFormat="1" ht="15.4" customHeight="1">
      <c r="B616" s="38">
        <f t="shared" si="34"/>
        <v>8</v>
      </c>
      <c r="C616" s="44">
        <f t="shared" si="33"/>
        <v>0</v>
      </c>
      <c r="D616" s="47"/>
      <c r="E616" s="83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5"/>
      <c r="AJ616" s="78"/>
      <c r="AN616" s="73"/>
    </row>
    <row r="617" spans="2:40" s="17" customFormat="1" ht="15.4" customHeight="1">
      <c r="B617" s="38">
        <f t="shared" si="34"/>
        <v>9</v>
      </c>
      <c r="C617" s="44">
        <f t="shared" si="33"/>
        <v>0</v>
      </c>
      <c r="D617" s="47"/>
      <c r="E617" s="83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5"/>
      <c r="AJ617" s="78"/>
      <c r="AN617" s="73"/>
    </row>
    <row r="618" spans="2:40" s="17" customFormat="1" ht="15.4" customHeight="1">
      <c r="B618" s="38">
        <f t="shared" si="34"/>
        <v>10</v>
      </c>
      <c r="C618" s="44">
        <f t="shared" si="33"/>
        <v>0</v>
      </c>
      <c r="D618" s="47"/>
      <c r="E618" s="83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5"/>
      <c r="AJ618" s="78"/>
      <c r="AN618" s="73"/>
    </row>
    <row r="619" spans="2:40" s="17" customFormat="1" ht="15.4" customHeight="1">
      <c r="B619" s="38">
        <f t="shared" si="34"/>
        <v>11</v>
      </c>
      <c r="C619" s="44">
        <f t="shared" si="33"/>
        <v>0</v>
      </c>
      <c r="D619" s="47"/>
      <c r="E619" s="83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5"/>
      <c r="AJ619" s="78"/>
      <c r="AN619" s="73"/>
    </row>
    <row r="620" spans="2:40" s="17" customFormat="1" ht="15.4" customHeight="1" thickBot="1">
      <c r="B620" s="39">
        <f t="shared" si="34"/>
        <v>12</v>
      </c>
      <c r="C620" s="45">
        <f t="shared" si="33"/>
        <v>0</v>
      </c>
      <c r="D620" s="48"/>
      <c r="E620" s="86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  <c r="AA620" s="87"/>
      <c r="AB620" s="87"/>
      <c r="AC620" s="87"/>
      <c r="AD620" s="87"/>
      <c r="AE620" s="87"/>
      <c r="AF620" s="87"/>
      <c r="AG620" s="87"/>
      <c r="AH620" s="87"/>
      <c r="AI620" s="88"/>
      <c r="AJ620" s="78"/>
      <c r="AN620" s="73"/>
    </row>
    <row r="621" spans="2:40" s="17" customFormat="1">
      <c r="AJ621" s="78"/>
      <c r="AN621" s="73"/>
    </row>
    <row r="639" spans="2:40" s="17" customFormat="1" ht="16.5">
      <c r="B639" s="33" t="s">
        <v>52</v>
      </c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N639" s="73"/>
    </row>
    <row r="640" spans="2:40" s="17" customFormat="1" ht="14.45" customHeight="1">
      <c r="AI640" s="34" t="str">
        <f>IF('個人別管理簿 (1)'!$AI$11="","",'個人別管理簿 (1)'!$AI$11)</f>
        <v/>
      </c>
      <c r="AN640" s="73"/>
    </row>
    <row r="641" spans="2:40" s="17" customFormat="1" ht="10.15" customHeight="1" thickBot="1">
      <c r="E641" s="99"/>
      <c r="F641" s="99"/>
      <c r="G641" s="100"/>
      <c r="H641" s="100"/>
      <c r="AI641" s="73"/>
      <c r="AN641" s="73"/>
    </row>
    <row r="642" spans="2:40" s="17" customFormat="1" ht="15.4" customHeight="1">
      <c r="B642" s="26"/>
      <c r="C642" s="26"/>
      <c r="D642" s="26"/>
      <c r="E642" s="101" t="s">
        <v>35</v>
      </c>
      <c r="F642" s="102"/>
      <c r="G642" s="103"/>
      <c r="H642" s="97" t="s">
        <v>2</v>
      </c>
      <c r="I642" s="97"/>
      <c r="J642" s="97"/>
      <c r="K642" s="97"/>
      <c r="L642" s="97" t="s">
        <v>4</v>
      </c>
      <c r="M642" s="97"/>
      <c r="N642" s="97"/>
      <c r="O642" s="97" t="s">
        <v>30</v>
      </c>
      <c r="P642" s="97"/>
      <c r="Q642" s="97"/>
      <c r="R642" s="97" t="s">
        <v>54</v>
      </c>
      <c r="S642" s="97"/>
      <c r="T642" s="97"/>
      <c r="U642" s="97" t="s">
        <v>50</v>
      </c>
      <c r="V642" s="97"/>
      <c r="W642" s="97" t="s">
        <v>55</v>
      </c>
      <c r="X642" s="97"/>
      <c r="Y642" s="97"/>
      <c r="Z642" s="97" t="s">
        <v>56</v>
      </c>
      <c r="AA642" s="97"/>
      <c r="AB642" s="97" t="s">
        <v>8</v>
      </c>
      <c r="AC642" s="97"/>
      <c r="AD642" s="97" t="s">
        <v>51</v>
      </c>
      <c r="AE642" s="98"/>
      <c r="AF642" s="26"/>
      <c r="AG642" s="26"/>
      <c r="AH642" s="26"/>
      <c r="AI642" s="26"/>
      <c r="AN642" s="73"/>
    </row>
    <row r="643" spans="2:40" s="17" customFormat="1" ht="15.4" customHeight="1" thickBot="1">
      <c r="B643" s="26"/>
      <c r="C643" s="26"/>
      <c r="D643" s="89"/>
      <c r="E643" s="108"/>
      <c r="F643" s="109"/>
      <c r="G643" s="110"/>
      <c r="H643" s="105"/>
      <c r="I643" s="105"/>
      <c r="J643" s="105"/>
      <c r="K643" s="105"/>
      <c r="L643" s="104"/>
      <c r="M643" s="104"/>
      <c r="N643" s="104"/>
      <c r="O643" s="111"/>
      <c r="P643" s="111"/>
      <c r="Q643" s="111"/>
      <c r="R643" s="104"/>
      <c r="S643" s="104"/>
      <c r="T643" s="104"/>
      <c r="U643" s="105"/>
      <c r="V643" s="105"/>
      <c r="W643" s="104"/>
      <c r="X643" s="104"/>
      <c r="Y643" s="104"/>
      <c r="Z643" s="105"/>
      <c r="AA643" s="105"/>
      <c r="AB643" s="106"/>
      <c r="AC643" s="106"/>
      <c r="AD643" s="106"/>
      <c r="AE643" s="107"/>
      <c r="AF643" s="90"/>
      <c r="AG643" s="78"/>
      <c r="AH643" s="90"/>
      <c r="AI643" s="90"/>
      <c r="AN643" s="73"/>
    </row>
    <row r="644" spans="2:40" s="17" customFormat="1" ht="4.9000000000000004" customHeight="1" thickBot="1"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N644" s="73"/>
    </row>
    <row r="645" spans="2:40" s="17" customFormat="1" ht="15.4" customHeight="1" thickBot="1">
      <c r="B645" s="91">
        <v>1</v>
      </c>
      <c r="C645" s="35" t="s">
        <v>53</v>
      </c>
      <c r="D645" s="36" t="s">
        <v>158</v>
      </c>
      <c r="E645" s="40">
        <v>1</v>
      </c>
      <c r="F645" s="41">
        <v>2</v>
      </c>
      <c r="G645" s="41">
        <v>3</v>
      </c>
      <c r="H645" s="41">
        <v>4</v>
      </c>
      <c r="I645" s="41">
        <v>5</v>
      </c>
      <c r="J645" s="41">
        <v>6</v>
      </c>
      <c r="K645" s="41">
        <v>7</v>
      </c>
      <c r="L645" s="41">
        <v>8</v>
      </c>
      <c r="M645" s="41">
        <v>9</v>
      </c>
      <c r="N645" s="41">
        <v>10</v>
      </c>
      <c r="O645" s="41">
        <v>11</v>
      </c>
      <c r="P645" s="41">
        <v>12</v>
      </c>
      <c r="Q645" s="41">
        <v>13</v>
      </c>
      <c r="R645" s="41">
        <v>14</v>
      </c>
      <c r="S645" s="41">
        <v>15</v>
      </c>
      <c r="T645" s="41">
        <v>16</v>
      </c>
      <c r="U645" s="41">
        <v>17</v>
      </c>
      <c r="V645" s="41">
        <v>18</v>
      </c>
      <c r="W645" s="41">
        <v>19</v>
      </c>
      <c r="X645" s="41">
        <v>20</v>
      </c>
      <c r="Y645" s="41">
        <v>21</v>
      </c>
      <c r="Z645" s="41">
        <v>22</v>
      </c>
      <c r="AA645" s="41">
        <v>23</v>
      </c>
      <c r="AB645" s="41">
        <v>24</v>
      </c>
      <c r="AC645" s="41">
        <v>25</v>
      </c>
      <c r="AD645" s="41">
        <v>26</v>
      </c>
      <c r="AE645" s="41">
        <v>27</v>
      </c>
      <c r="AF645" s="41">
        <v>28</v>
      </c>
      <c r="AG645" s="41">
        <v>29</v>
      </c>
      <c r="AH645" s="41">
        <v>30</v>
      </c>
      <c r="AI645" s="42">
        <v>31</v>
      </c>
      <c r="AN645" s="73"/>
    </row>
    <row r="646" spans="2:40" s="17" customFormat="1" ht="15.4" customHeight="1">
      <c r="B646" s="37">
        <f>$B$17</f>
        <v>1</v>
      </c>
      <c r="C646" s="43">
        <f t="shared" ref="C646:C657" si="35">SUM($E646:$AI646)</f>
        <v>0</v>
      </c>
      <c r="D646" s="46"/>
      <c r="E646" s="80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  <c r="AD646" s="81"/>
      <c r="AE646" s="81"/>
      <c r="AF646" s="81"/>
      <c r="AG646" s="81"/>
      <c r="AH646" s="81"/>
      <c r="AI646" s="82"/>
      <c r="AJ646" s="78"/>
      <c r="AN646" s="73"/>
    </row>
    <row r="647" spans="2:40" s="17" customFormat="1" ht="15.4" customHeight="1">
      <c r="B647" s="38">
        <f>IF(B646 = 12,1,B646+1)</f>
        <v>2</v>
      </c>
      <c r="C647" s="44">
        <f t="shared" si="35"/>
        <v>0</v>
      </c>
      <c r="D647" s="47"/>
      <c r="E647" s="83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5"/>
      <c r="AJ647" s="78"/>
      <c r="AN647" s="73"/>
    </row>
    <row r="648" spans="2:40" s="17" customFormat="1" ht="15.4" customHeight="1">
      <c r="B648" s="38">
        <f>IF(B647 = 12,1,B647+1)</f>
        <v>3</v>
      </c>
      <c r="C648" s="44">
        <f t="shared" si="35"/>
        <v>0</v>
      </c>
      <c r="D648" s="47"/>
      <c r="E648" s="83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5"/>
      <c r="AJ648" s="78"/>
      <c r="AN648" s="73"/>
    </row>
    <row r="649" spans="2:40" s="17" customFormat="1" ht="15.4" customHeight="1">
      <c r="B649" s="38">
        <f>IF(B648 = 12,1,B648+1)</f>
        <v>4</v>
      </c>
      <c r="C649" s="44">
        <f t="shared" si="35"/>
        <v>0</v>
      </c>
      <c r="D649" s="47"/>
      <c r="E649" s="83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  <c r="S649" s="84"/>
      <c r="T649" s="84"/>
      <c r="U649" s="84"/>
      <c r="V649" s="84"/>
      <c r="W649" s="84"/>
      <c r="X649" s="84"/>
      <c r="Y649" s="84"/>
      <c r="Z649" s="84"/>
      <c r="AA649" s="84"/>
      <c r="AB649" s="84"/>
      <c r="AC649" s="84"/>
      <c r="AD649" s="84"/>
      <c r="AE649" s="84"/>
      <c r="AF649" s="84"/>
      <c r="AG649" s="84"/>
      <c r="AH649" s="84"/>
      <c r="AI649" s="85"/>
      <c r="AJ649" s="78"/>
      <c r="AN649" s="73"/>
    </row>
    <row r="650" spans="2:40" s="17" customFormat="1" ht="15.4" customHeight="1">
      <c r="B650" s="38">
        <f t="shared" ref="B650:B657" si="36">IF(B649 = 12,1,B649+1)</f>
        <v>5</v>
      </c>
      <c r="C650" s="44">
        <f t="shared" si="35"/>
        <v>0</v>
      </c>
      <c r="D650" s="47"/>
      <c r="E650" s="83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5"/>
      <c r="AJ650" s="78"/>
      <c r="AN650" s="73"/>
    </row>
    <row r="651" spans="2:40" s="17" customFormat="1" ht="15.4" customHeight="1">
      <c r="B651" s="38">
        <f t="shared" si="36"/>
        <v>6</v>
      </c>
      <c r="C651" s="44">
        <f t="shared" si="35"/>
        <v>0</v>
      </c>
      <c r="D651" s="47"/>
      <c r="E651" s="83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5"/>
      <c r="AJ651" s="78"/>
      <c r="AN651" s="73"/>
    </row>
    <row r="652" spans="2:40" s="17" customFormat="1" ht="15.4" customHeight="1">
      <c r="B652" s="38">
        <f t="shared" si="36"/>
        <v>7</v>
      </c>
      <c r="C652" s="44">
        <f t="shared" si="35"/>
        <v>0</v>
      </c>
      <c r="D652" s="47"/>
      <c r="E652" s="83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5"/>
      <c r="AJ652" s="78"/>
      <c r="AN652" s="73"/>
    </row>
    <row r="653" spans="2:40" s="17" customFormat="1" ht="15.4" customHeight="1">
      <c r="B653" s="38">
        <f t="shared" si="36"/>
        <v>8</v>
      </c>
      <c r="C653" s="44">
        <f t="shared" si="35"/>
        <v>0</v>
      </c>
      <c r="D653" s="47"/>
      <c r="E653" s="83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5"/>
      <c r="AJ653" s="78"/>
      <c r="AN653" s="73"/>
    </row>
    <row r="654" spans="2:40" s="17" customFormat="1" ht="15.4" customHeight="1">
      <c r="B654" s="38">
        <f t="shared" si="36"/>
        <v>9</v>
      </c>
      <c r="C654" s="44">
        <f t="shared" si="35"/>
        <v>0</v>
      </c>
      <c r="D654" s="47"/>
      <c r="E654" s="83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5"/>
      <c r="AJ654" s="78"/>
      <c r="AN654" s="73"/>
    </row>
    <row r="655" spans="2:40" s="17" customFormat="1" ht="15.4" customHeight="1">
      <c r="B655" s="38">
        <f t="shared" si="36"/>
        <v>10</v>
      </c>
      <c r="C655" s="44">
        <f t="shared" si="35"/>
        <v>0</v>
      </c>
      <c r="D655" s="47"/>
      <c r="E655" s="83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5"/>
      <c r="AJ655" s="78"/>
      <c r="AN655" s="73"/>
    </row>
    <row r="656" spans="2:40" s="17" customFormat="1" ht="15.4" customHeight="1">
      <c r="B656" s="38">
        <f t="shared" si="36"/>
        <v>11</v>
      </c>
      <c r="C656" s="44">
        <f t="shared" si="35"/>
        <v>0</v>
      </c>
      <c r="D656" s="47"/>
      <c r="E656" s="83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5"/>
      <c r="AJ656" s="78"/>
      <c r="AN656" s="73"/>
    </row>
    <row r="657" spans="2:40" s="17" customFormat="1" ht="15.4" customHeight="1" thickBot="1">
      <c r="B657" s="39">
        <f t="shared" si="36"/>
        <v>12</v>
      </c>
      <c r="C657" s="45">
        <f t="shared" si="35"/>
        <v>0</v>
      </c>
      <c r="D657" s="48"/>
      <c r="E657" s="86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  <c r="AA657" s="87"/>
      <c r="AB657" s="87"/>
      <c r="AC657" s="87"/>
      <c r="AD657" s="87"/>
      <c r="AE657" s="87"/>
      <c r="AF657" s="87"/>
      <c r="AG657" s="87"/>
      <c r="AH657" s="87"/>
      <c r="AI657" s="88"/>
      <c r="AJ657" s="78"/>
      <c r="AN657" s="73"/>
    </row>
    <row r="658" spans="2:40" s="17" customFormat="1">
      <c r="AJ658" s="78"/>
      <c r="AN658" s="73"/>
    </row>
    <row r="676" spans="2:40" s="17" customFormat="1" ht="16.5">
      <c r="B676" s="33" t="s">
        <v>52</v>
      </c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N676" s="73"/>
    </row>
    <row r="677" spans="2:40" s="17" customFormat="1" ht="14.45" customHeight="1">
      <c r="AI677" s="34" t="str">
        <f>IF('個人別管理簿 (1)'!$AI$11="","",'個人別管理簿 (1)'!$AI$11)</f>
        <v/>
      </c>
      <c r="AN677" s="73"/>
    </row>
    <row r="678" spans="2:40" s="17" customFormat="1" ht="10.15" customHeight="1" thickBot="1">
      <c r="E678" s="99"/>
      <c r="F678" s="99"/>
      <c r="G678" s="100"/>
      <c r="H678" s="100"/>
      <c r="AI678" s="73"/>
      <c r="AN678" s="73"/>
    </row>
    <row r="679" spans="2:40" s="17" customFormat="1" ht="15.4" customHeight="1">
      <c r="B679" s="26"/>
      <c r="C679" s="26"/>
      <c r="D679" s="26"/>
      <c r="E679" s="101" t="s">
        <v>35</v>
      </c>
      <c r="F679" s="102"/>
      <c r="G679" s="103"/>
      <c r="H679" s="97" t="s">
        <v>2</v>
      </c>
      <c r="I679" s="97"/>
      <c r="J679" s="97"/>
      <c r="K679" s="97"/>
      <c r="L679" s="97" t="s">
        <v>4</v>
      </c>
      <c r="M679" s="97"/>
      <c r="N679" s="97"/>
      <c r="O679" s="97" t="s">
        <v>30</v>
      </c>
      <c r="P679" s="97"/>
      <c r="Q679" s="97"/>
      <c r="R679" s="97" t="s">
        <v>54</v>
      </c>
      <c r="S679" s="97"/>
      <c r="T679" s="97"/>
      <c r="U679" s="97" t="s">
        <v>50</v>
      </c>
      <c r="V679" s="97"/>
      <c r="W679" s="97" t="s">
        <v>55</v>
      </c>
      <c r="X679" s="97"/>
      <c r="Y679" s="97"/>
      <c r="Z679" s="97" t="s">
        <v>56</v>
      </c>
      <c r="AA679" s="97"/>
      <c r="AB679" s="97" t="s">
        <v>8</v>
      </c>
      <c r="AC679" s="97"/>
      <c r="AD679" s="97" t="s">
        <v>51</v>
      </c>
      <c r="AE679" s="98"/>
      <c r="AF679" s="26"/>
      <c r="AG679" s="26"/>
      <c r="AH679" s="26"/>
      <c r="AI679" s="26"/>
      <c r="AN679" s="73"/>
    </row>
    <row r="680" spans="2:40" s="17" customFormat="1" ht="15.4" customHeight="1" thickBot="1">
      <c r="B680" s="26"/>
      <c r="C680" s="26"/>
      <c r="D680" s="89"/>
      <c r="E680" s="108"/>
      <c r="F680" s="109"/>
      <c r="G680" s="110"/>
      <c r="H680" s="105"/>
      <c r="I680" s="105"/>
      <c r="J680" s="105"/>
      <c r="K680" s="105"/>
      <c r="L680" s="104"/>
      <c r="M680" s="104"/>
      <c r="N680" s="104"/>
      <c r="O680" s="111"/>
      <c r="P680" s="111"/>
      <c r="Q680" s="111"/>
      <c r="R680" s="104"/>
      <c r="S680" s="104"/>
      <c r="T680" s="104"/>
      <c r="U680" s="105"/>
      <c r="V680" s="105"/>
      <c r="W680" s="104"/>
      <c r="X680" s="104"/>
      <c r="Y680" s="104"/>
      <c r="Z680" s="105"/>
      <c r="AA680" s="105"/>
      <c r="AB680" s="106"/>
      <c r="AC680" s="106"/>
      <c r="AD680" s="106"/>
      <c r="AE680" s="107"/>
      <c r="AF680" s="90"/>
      <c r="AG680" s="78"/>
      <c r="AH680" s="90"/>
      <c r="AI680" s="90"/>
      <c r="AN680" s="73"/>
    </row>
    <row r="681" spans="2:40" s="17" customFormat="1" ht="4.9000000000000004" customHeight="1" thickBot="1"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6"/>
      <c r="AH681" s="26"/>
      <c r="AI681" s="26"/>
      <c r="AN681" s="73"/>
    </row>
    <row r="682" spans="2:40" s="17" customFormat="1" ht="15.4" customHeight="1" thickBot="1">
      <c r="B682" s="91">
        <v>1</v>
      </c>
      <c r="C682" s="35" t="s">
        <v>53</v>
      </c>
      <c r="D682" s="36" t="s">
        <v>158</v>
      </c>
      <c r="E682" s="40">
        <v>1</v>
      </c>
      <c r="F682" s="41">
        <v>2</v>
      </c>
      <c r="G682" s="41">
        <v>3</v>
      </c>
      <c r="H682" s="41">
        <v>4</v>
      </c>
      <c r="I682" s="41">
        <v>5</v>
      </c>
      <c r="J682" s="41">
        <v>6</v>
      </c>
      <c r="K682" s="41">
        <v>7</v>
      </c>
      <c r="L682" s="41">
        <v>8</v>
      </c>
      <c r="M682" s="41">
        <v>9</v>
      </c>
      <c r="N682" s="41">
        <v>10</v>
      </c>
      <c r="O682" s="41">
        <v>11</v>
      </c>
      <c r="P682" s="41">
        <v>12</v>
      </c>
      <c r="Q682" s="41">
        <v>13</v>
      </c>
      <c r="R682" s="41">
        <v>14</v>
      </c>
      <c r="S682" s="41">
        <v>15</v>
      </c>
      <c r="T682" s="41">
        <v>16</v>
      </c>
      <c r="U682" s="41">
        <v>17</v>
      </c>
      <c r="V682" s="41">
        <v>18</v>
      </c>
      <c r="W682" s="41">
        <v>19</v>
      </c>
      <c r="X682" s="41">
        <v>20</v>
      </c>
      <c r="Y682" s="41">
        <v>21</v>
      </c>
      <c r="Z682" s="41">
        <v>22</v>
      </c>
      <c r="AA682" s="41">
        <v>23</v>
      </c>
      <c r="AB682" s="41">
        <v>24</v>
      </c>
      <c r="AC682" s="41">
        <v>25</v>
      </c>
      <c r="AD682" s="41">
        <v>26</v>
      </c>
      <c r="AE682" s="41">
        <v>27</v>
      </c>
      <c r="AF682" s="41">
        <v>28</v>
      </c>
      <c r="AG682" s="41">
        <v>29</v>
      </c>
      <c r="AH682" s="41">
        <v>30</v>
      </c>
      <c r="AI682" s="42">
        <v>31</v>
      </c>
      <c r="AN682" s="73"/>
    </row>
    <row r="683" spans="2:40" s="17" customFormat="1" ht="15.4" customHeight="1">
      <c r="B683" s="37">
        <f>$B$17</f>
        <v>1</v>
      </c>
      <c r="C683" s="43">
        <f t="shared" ref="C683:C694" si="37">SUM($E683:$AI683)</f>
        <v>0</v>
      </c>
      <c r="D683" s="46"/>
      <c r="E683" s="80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  <c r="AD683" s="81"/>
      <c r="AE683" s="81"/>
      <c r="AF683" s="81"/>
      <c r="AG683" s="81"/>
      <c r="AH683" s="81"/>
      <c r="AI683" s="82"/>
      <c r="AJ683" s="78"/>
      <c r="AN683" s="73"/>
    </row>
    <row r="684" spans="2:40" s="17" customFormat="1" ht="15.4" customHeight="1">
      <c r="B684" s="38">
        <f>IF(B683 = 12,1,B683+1)</f>
        <v>2</v>
      </c>
      <c r="C684" s="44">
        <f t="shared" si="37"/>
        <v>0</v>
      </c>
      <c r="D684" s="47"/>
      <c r="E684" s="83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5"/>
      <c r="AJ684" s="78"/>
      <c r="AN684" s="73"/>
    </row>
    <row r="685" spans="2:40" s="17" customFormat="1" ht="15.4" customHeight="1">
      <c r="B685" s="38">
        <f>IF(B684 = 12,1,B684+1)</f>
        <v>3</v>
      </c>
      <c r="C685" s="44">
        <f t="shared" si="37"/>
        <v>0</v>
      </c>
      <c r="D685" s="47"/>
      <c r="E685" s="83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5"/>
      <c r="AJ685" s="78"/>
      <c r="AN685" s="73"/>
    </row>
    <row r="686" spans="2:40" s="17" customFormat="1" ht="15.4" customHeight="1">
      <c r="B686" s="38">
        <f>IF(B685 = 12,1,B685+1)</f>
        <v>4</v>
      </c>
      <c r="C686" s="44">
        <f t="shared" si="37"/>
        <v>0</v>
      </c>
      <c r="D686" s="47"/>
      <c r="E686" s="83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5"/>
      <c r="AJ686" s="78"/>
      <c r="AN686" s="73"/>
    </row>
    <row r="687" spans="2:40" s="17" customFormat="1" ht="15.4" customHeight="1">
      <c r="B687" s="38">
        <f t="shared" ref="B687:B694" si="38">IF(B686 = 12,1,B686+1)</f>
        <v>5</v>
      </c>
      <c r="C687" s="44">
        <f t="shared" si="37"/>
        <v>0</v>
      </c>
      <c r="D687" s="47"/>
      <c r="E687" s="83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5"/>
      <c r="AJ687" s="78"/>
      <c r="AN687" s="73"/>
    </row>
    <row r="688" spans="2:40" s="17" customFormat="1" ht="15.4" customHeight="1">
      <c r="B688" s="38">
        <f t="shared" si="38"/>
        <v>6</v>
      </c>
      <c r="C688" s="44">
        <f t="shared" si="37"/>
        <v>0</v>
      </c>
      <c r="D688" s="47"/>
      <c r="E688" s="83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5"/>
      <c r="AJ688" s="78"/>
      <c r="AN688" s="73"/>
    </row>
    <row r="689" spans="2:40" s="17" customFormat="1" ht="15.4" customHeight="1">
      <c r="B689" s="38">
        <f t="shared" si="38"/>
        <v>7</v>
      </c>
      <c r="C689" s="44">
        <f t="shared" si="37"/>
        <v>0</v>
      </c>
      <c r="D689" s="47"/>
      <c r="E689" s="83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5"/>
      <c r="AJ689" s="78"/>
      <c r="AN689" s="73"/>
    </row>
    <row r="690" spans="2:40" s="17" customFormat="1" ht="15.4" customHeight="1">
      <c r="B690" s="38">
        <f t="shared" si="38"/>
        <v>8</v>
      </c>
      <c r="C690" s="44">
        <f t="shared" si="37"/>
        <v>0</v>
      </c>
      <c r="D690" s="47"/>
      <c r="E690" s="83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5"/>
      <c r="AJ690" s="78"/>
      <c r="AN690" s="73"/>
    </row>
    <row r="691" spans="2:40" s="17" customFormat="1" ht="15.4" customHeight="1">
      <c r="B691" s="38">
        <f t="shared" si="38"/>
        <v>9</v>
      </c>
      <c r="C691" s="44">
        <f t="shared" si="37"/>
        <v>0</v>
      </c>
      <c r="D691" s="47"/>
      <c r="E691" s="83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5"/>
      <c r="AJ691" s="78"/>
      <c r="AN691" s="73"/>
    </row>
    <row r="692" spans="2:40" s="17" customFormat="1" ht="15.4" customHeight="1">
      <c r="B692" s="38">
        <f t="shared" si="38"/>
        <v>10</v>
      </c>
      <c r="C692" s="44">
        <f t="shared" si="37"/>
        <v>0</v>
      </c>
      <c r="D692" s="47"/>
      <c r="E692" s="83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5"/>
      <c r="AJ692" s="78"/>
      <c r="AN692" s="73"/>
    </row>
    <row r="693" spans="2:40" s="17" customFormat="1" ht="15.4" customHeight="1">
      <c r="B693" s="38">
        <f t="shared" si="38"/>
        <v>11</v>
      </c>
      <c r="C693" s="44">
        <f t="shared" si="37"/>
        <v>0</v>
      </c>
      <c r="D693" s="47"/>
      <c r="E693" s="83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5"/>
      <c r="AJ693" s="78"/>
      <c r="AN693" s="73"/>
    </row>
    <row r="694" spans="2:40" s="17" customFormat="1" ht="15.4" customHeight="1" thickBot="1">
      <c r="B694" s="39">
        <f t="shared" si="38"/>
        <v>12</v>
      </c>
      <c r="C694" s="45">
        <f t="shared" si="37"/>
        <v>0</v>
      </c>
      <c r="D694" s="48"/>
      <c r="E694" s="86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  <c r="AA694" s="87"/>
      <c r="AB694" s="87"/>
      <c r="AC694" s="87"/>
      <c r="AD694" s="87"/>
      <c r="AE694" s="87"/>
      <c r="AF694" s="87"/>
      <c r="AG694" s="87"/>
      <c r="AH694" s="87"/>
      <c r="AI694" s="88"/>
      <c r="AJ694" s="78"/>
      <c r="AN694" s="73"/>
    </row>
    <row r="695" spans="2:40" s="17" customFormat="1">
      <c r="AJ695" s="78"/>
      <c r="AN695" s="73"/>
    </row>
    <row r="713" spans="2:40" s="17" customFormat="1" ht="16.5">
      <c r="B713" s="33" t="s">
        <v>52</v>
      </c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N713" s="73"/>
    </row>
    <row r="714" spans="2:40" s="17" customFormat="1" ht="14.45" customHeight="1">
      <c r="AI714" s="34" t="str">
        <f>IF('個人別管理簿 (1)'!$AI$11="","",'個人別管理簿 (1)'!$AI$11)</f>
        <v/>
      </c>
      <c r="AN714" s="73"/>
    </row>
    <row r="715" spans="2:40" s="17" customFormat="1" ht="10.15" customHeight="1" thickBot="1">
      <c r="E715" s="99"/>
      <c r="F715" s="99"/>
      <c r="G715" s="100"/>
      <c r="H715" s="100"/>
      <c r="AI715" s="73"/>
      <c r="AN715" s="73"/>
    </row>
    <row r="716" spans="2:40" s="17" customFormat="1" ht="15.4" customHeight="1">
      <c r="B716" s="26"/>
      <c r="C716" s="26"/>
      <c r="D716" s="26"/>
      <c r="E716" s="101" t="s">
        <v>35</v>
      </c>
      <c r="F716" s="102"/>
      <c r="G716" s="103"/>
      <c r="H716" s="97" t="s">
        <v>2</v>
      </c>
      <c r="I716" s="97"/>
      <c r="J716" s="97"/>
      <c r="K716" s="97"/>
      <c r="L716" s="97" t="s">
        <v>4</v>
      </c>
      <c r="M716" s="97"/>
      <c r="N716" s="97"/>
      <c r="O716" s="97" t="s">
        <v>30</v>
      </c>
      <c r="P716" s="97"/>
      <c r="Q716" s="97"/>
      <c r="R716" s="97" t="s">
        <v>54</v>
      </c>
      <c r="S716" s="97"/>
      <c r="T716" s="97"/>
      <c r="U716" s="97" t="s">
        <v>50</v>
      </c>
      <c r="V716" s="97"/>
      <c r="W716" s="97" t="s">
        <v>55</v>
      </c>
      <c r="X716" s="97"/>
      <c r="Y716" s="97"/>
      <c r="Z716" s="97" t="s">
        <v>56</v>
      </c>
      <c r="AA716" s="97"/>
      <c r="AB716" s="97" t="s">
        <v>8</v>
      </c>
      <c r="AC716" s="97"/>
      <c r="AD716" s="97" t="s">
        <v>51</v>
      </c>
      <c r="AE716" s="98"/>
      <c r="AF716" s="26"/>
      <c r="AG716" s="26"/>
      <c r="AH716" s="26"/>
      <c r="AI716" s="26"/>
      <c r="AN716" s="73"/>
    </row>
    <row r="717" spans="2:40" s="17" customFormat="1" ht="15.4" customHeight="1" thickBot="1">
      <c r="B717" s="26"/>
      <c r="C717" s="26"/>
      <c r="D717" s="89"/>
      <c r="E717" s="108"/>
      <c r="F717" s="109"/>
      <c r="G717" s="110"/>
      <c r="H717" s="105"/>
      <c r="I717" s="105"/>
      <c r="J717" s="105"/>
      <c r="K717" s="105"/>
      <c r="L717" s="104"/>
      <c r="M717" s="104"/>
      <c r="N717" s="104"/>
      <c r="O717" s="111"/>
      <c r="P717" s="111"/>
      <c r="Q717" s="111"/>
      <c r="R717" s="104"/>
      <c r="S717" s="104"/>
      <c r="T717" s="104"/>
      <c r="U717" s="105"/>
      <c r="V717" s="105"/>
      <c r="W717" s="104"/>
      <c r="X717" s="104"/>
      <c r="Y717" s="104"/>
      <c r="Z717" s="105"/>
      <c r="AA717" s="105"/>
      <c r="AB717" s="106"/>
      <c r="AC717" s="106"/>
      <c r="AD717" s="106"/>
      <c r="AE717" s="107"/>
      <c r="AF717" s="90"/>
      <c r="AG717" s="78"/>
      <c r="AH717" s="90"/>
      <c r="AI717" s="90"/>
      <c r="AN717" s="73"/>
    </row>
    <row r="718" spans="2:40" s="17" customFormat="1" ht="4.9000000000000004" customHeight="1" thickBot="1"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N718" s="73"/>
    </row>
    <row r="719" spans="2:40" s="17" customFormat="1" ht="15.4" customHeight="1" thickBot="1">
      <c r="B719" s="91">
        <v>1</v>
      </c>
      <c r="C719" s="35" t="s">
        <v>53</v>
      </c>
      <c r="D719" s="36" t="s">
        <v>158</v>
      </c>
      <c r="E719" s="40">
        <v>1</v>
      </c>
      <c r="F719" s="41">
        <v>2</v>
      </c>
      <c r="G719" s="41">
        <v>3</v>
      </c>
      <c r="H719" s="41">
        <v>4</v>
      </c>
      <c r="I719" s="41">
        <v>5</v>
      </c>
      <c r="J719" s="41">
        <v>6</v>
      </c>
      <c r="K719" s="41">
        <v>7</v>
      </c>
      <c r="L719" s="41">
        <v>8</v>
      </c>
      <c r="M719" s="41">
        <v>9</v>
      </c>
      <c r="N719" s="41">
        <v>10</v>
      </c>
      <c r="O719" s="41">
        <v>11</v>
      </c>
      <c r="P719" s="41">
        <v>12</v>
      </c>
      <c r="Q719" s="41">
        <v>13</v>
      </c>
      <c r="R719" s="41">
        <v>14</v>
      </c>
      <c r="S719" s="41">
        <v>15</v>
      </c>
      <c r="T719" s="41">
        <v>16</v>
      </c>
      <c r="U719" s="41">
        <v>17</v>
      </c>
      <c r="V719" s="41">
        <v>18</v>
      </c>
      <c r="W719" s="41">
        <v>19</v>
      </c>
      <c r="X719" s="41">
        <v>20</v>
      </c>
      <c r="Y719" s="41">
        <v>21</v>
      </c>
      <c r="Z719" s="41">
        <v>22</v>
      </c>
      <c r="AA719" s="41">
        <v>23</v>
      </c>
      <c r="AB719" s="41">
        <v>24</v>
      </c>
      <c r="AC719" s="41">
        <v>25</v>
      </c>
      <c r="AD719" s="41">
        <v>26</v>
      </c>
      <c r="AE719" s="41">
        <v>27</v>
      </c>
      <c r="AF719" s="41">
        <v>28</v>
      </c>
      <c r="AG719" s="41">
        <v>29</v>
      </c>
      <c r="AH719" s="41">
        <v>30</v>
      </c>
      <c r="AI719" s="42">
        <v>31</v>
      </c>
      <c r="AN719" s="73"/>
    </row>
    <row r="720" spans="2:40" s="17" customFormat="1" ht="15.4" customHeight="1">
      <c r="B720" s="37">
        <f>$B$17</f>
        <v>1</v>
      </c>
      <c r="C720" s="43">
        <f t="shared" ref="C720:C731" si="39">SUM($E720:$AI720)</f>
        <v>0</v>
      </c>
      <c r="D720" s="46"/>
      <c r="E720" s="80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  <c r="AD720" s="81"/>
      <c r="AE720" s="81"/>
      <c r="AF720" s="81"/>
      <c r="AG720" s="81"/>
      <c r="AH720" s="81"/>
      <c r="AI720" s="82"/>
      <c r="AJ720" s="78"/>
      <c r="AN720" s="73"/>
    </row>
    <row r="721" spans="2:40" s="17" customFormat="1" ht="15.4" customHeight="1">
      <c r="B721" s="38">
        <f>IF(B720 = 12,1,B720+1)</f>
        <v>2</v>
      </c>
      <c r="C721" s="44">
        <f t="shared" si="39"/>
        <v>0</v>
      </c>
      <c r="D721" s="47"/>
      <c r="E721" s="83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5"/>
      <c r="AJ721" s="78"/>
      <c r="AN721" s="73"/>
    </row>
    <row r="722" spans="2:40" s="17" customFormat="1" ht="15.4" customHeight="1">
      <c r="B722" s="38">
        <f>IF(B721 = 12,1,B721+1)</f>
        <v>3</v>
      </c>
      <c r="C722" s="44">
        <f t="shared" si="39"/>
        <v>0</v>
      </c>
      <c r="D722" s="47"/>
      <c r="E722" s="83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5"/>
      <c r="AJ722" s="78"/>
      <c r="AN722" s="73"/>
    </row>
    <row r="723" spans="2:40" s="17" customFormat="1" ht="15.4" customHeight="1">
      <c r="B723" s="38">
        <f>IF(B722 = 12,1,B722+1)</f>
        <v>4</v>
      </c>
      <c r="C723" s="44">
        <f t="shared" si="39"/>
        <v>0</v>
      </c>
      <c r="D723" s="47"/>
      <c r="E723" s="83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5"/>
      <c r="AJ723" s="78"/>
      <c r="AN723" s="73"/>
    </row>
    <row r="724" spans="2:40" s="17" customFormat="1" ht="15.4" customHeight="1">
      <c r="B724" s="38">
        <f t="shared" ref="B724:B731" si="40">IF(B723 = 12,1,B723+1)</f>
        <v>5</v>
      </c>
      <c r="C724" s="44">
        <f t="shared" si="39"/>
        <v>0</v>
      </c>
      <c r="D724" s="47"/>
      <c r="E724" s="83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5"/>
      <c r="AJ724" s="78"/>
      <c r="AN724" s="73"/>
    </row>
    <row r="725" spans="2:40" s="17" customFormat="1" ht="15.4" customHeight="1">
      <c r="B725" s="38">
        <f t="shared" si="40"/>
        <v>6</v>
      </c>
      <c r="C725" s="44">
        <f t="shared" si="39"/>
        <v>0</v>
      </c>
      <c r="D725" s="47"/>
      <c r="E725" s="83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5"/>
      <c r="AJ725" s="78"/>
      <c r="AN725" s="73"/>
    </row>
    <row r="726" spans="2:40" s="17" customFormat="1" ht="15.4" customHeight="1">
      <c r="B726" s="38">
        <f t="shared" si="40"/>
        <v>7</v>
      </c>
      <c r="C726" s="44">
        <f t="shared" si="39"/>
        <v>0</v>
      </c>
      <c r="D726" s="47"/>
      <c r="E726" s="83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5"/>
      <c r="AJ726" s="78"/>
      <c r="AN726" s="73"/>
    </row>
    <row r="727" spans="2:40" s="17" customFormat="1" ht="15.4" customHeight="1">
      <c r="B727" s="38">
        <f t="shared" si="40"/>
        <v>8</v>
      </c>
      <c r="C727" s="44">
        <f t="shared" si="39"/>
        <v>0</v>
      </c>
      <c r="D727" s="47"/>
      <c r="E727" s="83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5"/>
      <c r="AJ727" s="78"/>
      <c r="AN727" s="73"/>
    </row>
    <row r="728" spans="2:40" s="17" customFormat="1" ht="15.4" customHeight="1">
      <c r="B728" s="38">
        <f t="shared" si="40"/>
        <v>9</v>
      </c>
      <c r="C728" s="44">
        <f t="shared" si="39"/>
        <v>0</v>
      </c>
      <c r="D728" s="47"/>
      <c r="E728" s="83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5"/>
      <c r="AJ728" s="78"/>
      <c r="AN728" s="73"/>
    </row>
    <row r="729" spans="2:40" s="17" customFormat="1" ht="15.4" customHeight="1">
      <c r="B729" s="38">
        <f t="shared" si="40"/>
        <v>10</v>
      </c>
      <c r="C729" s="44">
        <f t="shared" si="39"/>
        <v>0</v>
      </c>
      <c r="D729" s="47"/>
      <c r="E729" s="83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5"/>
      <c r="AJ729" s="78"/>
      <c r="AN729" s="73"/>
    </row>
    <row r="730" spans="2:40" s="17" customFormat="1" ht="15.4" customHeight="1">
      <c r="B730" s="38">
        <f t="shared" si="40"/>
        <v>11</v>
      </c>
      <c r="C730" s="44">
        <f t="shared" si="39"/>
        <v>0</v>
      </c>
      <c r="D730" s="47"/>
      <c r="E730" s="83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5"/>
      <c r="AJ730" s="78"/>
      <c r="AN730" s="73"/>
    </row>
    <row r="731" spans="2:40" s="17" customFormat="1" ht="15.4" customHeight="1" thickBot="1">
      <c r="B731" s="39">
        <f t="shared" si="40"/>
        <v>12</v>
      </c>
      <c r="C731" s="45">
        <f t="shared" si="39"/>
        <v>0</v>
      </c>
      <c r="D731" s="48"/>
      <c r="E731" s="86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  <c r="AA731" s="87"/>
      <c r="AB731" s="87"/>
      <c r="AC731" s="87"/>
      <c r="AD731" s="87"/>
      <c r="AE731" s="87"/>
      <c r="AF731" s="87"/>
      <c r="AG731" s="87"/>
      <c r="AH731" s="87"/>
      <c r="AI731" s="88"/>
      <c r="AJ731" s="78"/>
      <c r="AN731" s="73"/>
    </row>
    <row r="732" spans="2:40" s="17" customFormat="1">
      <c r="AJ732" s="78"/>
      <c r="AN732" s="73"/>
    </row>
  </sheetData>
  <sheetProtection sheet="1" objects="1" scenarios="1" selectLockedCells="1"/>
  <mergeCells count="440">
    <mergeCell ref="W717:Y717"/>
    <mergeCell ref="Z717:AA717"/>
    <mergeCell ref="AB717:AC717"/>
    <mergeCell ref="AD717:AE717"/>
    <mergeCell ref="W716:Y716"/>
    <mergeCell ref="Z716:AA716"/>
    <mergeCell ref="AB716:AC716"/>
    <mergeCell ref="AD716:AE716"/>
    <mergeCell ref="E717:G717"/>
    <mergeCell ref="H717:K717"/>
    <mergeCell ref="L717:N717"/>
    <mergeCell ref="O717:Q717"/>
    <mergeCell ref="R717:T717"/>
    <mergeCell ref="U717:V717"/>
    <mergeCell ref="E716:G716"/>
    <mergeCell ref="H716:K716"/>
    <mergeCell ref="L716:N716"/>
    <mergeCell ref="O716:Q716"/>
    <mergeCell ref="R716:T716"/>
    <mergeCell ref="U716:V716"/>
    <mergeCell ref="W680:Y680"/>
    <mergeCell ref="Z680:AA680"/>
    <mergeCell ref="AB680:AC680"/>
    <mergeCell ref="AD680:AE680"/>
    <mergeCell ref="E715:F715"/>
    <mergeCell ref="G715:H715"/>
    <mergeCell ref="W679:Y679"/>
    <mergeCell ref="Z679:AA679"/>
    <mergeCell ref="AB679:AC679"/>
    <mergeCell ref="AD679:AE679"/>
    <mergeCell ref="E680:G680"/>
    <mergeCell ref="H680:K680"/>
    <mergeCell ref="L680:N680"/>
    <mergeCell ref="O680:Q680"/>
    <mergeCell ref="R680:T680"/>
    <mergeCell ref="U680:V680"/>
    <mergeCell ref="E679:G679"/>
    <mergeCell ref="H679:K679"/>
    <mergeCell ref="L679:N679"/>
    <mergeCell ref="O679:Q679"/>
    <mergeCell ref="R679:T679"/>
    <mergeCell ref="U679:V679"/>
    <mergeCell ref="W643:Y643"/>
    <mergeCell ref="Z643:AA643"/>
    <mergeCell ref="AB643:AC643"/>
    <mergeCell ref="AD643:AE643"/>
    <mergeCell ref="E678:F678"/>
    <mergeCell ref="G678:H678"/>
    <mergeCell ref="W642:Y642"/>
    <mergeCell ref="Z642:AA642"/>
    <mergeCell ref="AB642:AC642"/>
    <mergeCell ref="AD642:AE642"/>
    <mergeCell ref="E643:G643"/>
    <mergeCell ref="H643:K643"/>
    <mergeCell ref="L643:N643"/>
    <mergeCell ref="O643:Q643"/>
    <mergeCell ref="R643:T643"/>
    <mergeCell ref="U643:V643"/>
    <mergeCell ref="E642:G642"/>
    <mergeCell ref="H642:K642"/>
    <mergeCell ref="L642:N642"/>
    <mergeCell ref="O642:Q642"/>
    <mergeCell ref="R642:T642"/>
    <mergeCell ref="U642:V642"/>
    <mergeCell ref="W606:Y606"/>
    <mergeCell ref="Z606:AA606"/>
    <mergeCell ref="AB606:AC606"/>
    <mergeCell ref="AD606:AE606"/>
    <mergeCell ref="E641:F641"/>
    <mergeCell ref="G641:H641"/>
    <mergeCell ref="W605:Y605"/>
    <mergeCell ref="Z605:AA605"/>
    <mergeCell ref="AB605:AC605"/>
    <mergeCell ref="AD605:AE605"/>
    <mergeCell ref="E606:G606"/>
    <mergeCell ref="H606:K606"/>
    <mergeCell ref="L606:N606"/>
    <mergeCell ref="O606:Q606"/>
    <mergeCell ref="R606:T606"/>
    <mergeCell ref="U606:V606"/>
    <mergeCell ref="E605:G605"/>
    <mergeCell ref="H605:K605"/>
    <mergeCell ref="L605:N605"/>
    <mergeCell ref="O605:Q605"/>
    <mergeCell ref="R605:T605"/>
    <mergeCell ref="U605:V605"/>
    <mergeCell ref="W569:Y569"/>
    <mergeCell ref="Z569:AA569"/>
    <mergeCell ref="AB569:AC569"/>
    <mergeCell ref="AD569:AE569"/>
    <mergeCell ref="E604:F604"/>
    <mergeCell ref="G604:H604"/>
    <mergeCell ref="W568:Y568"/>
    <mergeCell ref="Z568:AA568"/>
    <mergeCell ref="AB568:AC568"/>
    <mergeCell ref="AD568:AE568"/>
    <mergeCell ref="E569:G569"/>
    <mergeCell ref="H569:K569"/>
    <mergeCell ref="L569:N569"/>
    <mergeCell ref="O569:Q569"/>
    <mergeCell ref="R569:T569"/>
    <mergeCell ref="U569:V569"/>
    <mergeCell ref="E568:G568"/>
    <mergeCell ref="H568:K568"/>
    <mergeCell ref="L568:N568"/>
    <mergeCell ref="O568:Q568"/>
    <mergeCell ref="R568:T568"/>
    <mergeCell ref="U568:V568"/>
    <mergeCell ref="W532:Y532"/>
    <mergeCell ref="Z532:AA532"/>
    <mergeCell ref="AB532:AC532"/>
    <mergeCell ref="AD532:AE532"/>
    <mergeCell ref="E567:F567"/>
    <mergeCell ref="G567:H567"/>
    <mergeCell ref="W531:Y531"/>
    <mergeCell ref="Z531:AA531"/>
    <mergeCell ref="AB531:AC531"/>
    <mergeCell ref="AD531:AE531"/>
    <mergeCell ref="E532:G532"/>
    <mergeCell ref="H532:K532"/>
    <mergeCell ref="L532:N532"/>
    <mergeCell ref="O532:Q532"/>
    <mergeCell ref="R532:T532"/>
    <mergeCell ref="U532:V532"/>
    <mergeCell ref="E531:G531"/>
    <mergeCell ref="H531:K531"/>
    <mergeCell ref="L531:N531"/>
    <mergeCell ref="O531:Q531"/>
    <mergeCell ref="R531:T531"/>
    <mergeCell ref="U531:V531"/>
    <mergeCell ref="W495:Y495"/>
    <mergeCell ref="Z495:AA495"/>
    <mergeCell ref="AB495:AC495"/>
    <mergeCell ref="AD495:AE495"/>
    <mergeCell ref="E530:F530"/>
    <mergeCell ref="G530:H530"/>
    <mergeCell ref="W494:Y494"/>
    <mergeCell ref="Z494:AA494"/>
    <mergeCell ref="AB494:AC494"/>
    <mergeCell ref="AD494:AE494"/>
    <mergeCell ref="E495:G495"/>
    <mergeCell ref="H495:K495"/>
    <mergeCell ref="L495:N495"/>
    <mergeCell ref="O495:Q495"/>
    <mergeCell ref="R495:T495"/>
    <mergeCell ref="U495:V495"/>
    <mergeCell ref="E494:G494"/>
    <mergeCell ref="H494:K494"/>
    <mergeCell ref="L494:N494"/>
    <mergeCell ref="O494:Q494"/>
    <mergeCell ref="R494:T494"/>
    <mergeCell ref="U494:V494"/>
    <mergeCell ref="W458:Y458"/>
    <mergeCell ref="Z458:AA458"/>
    <mergeCell ref="AB458:AC458"/>
    <mergeCell ref="AD458:AE458"/>
    <mergeCell ref="E493:F493"/>
    <mergeCell ref="G493:H493"/>
    <mergeCell ref="W457:Y457"/>
    <mergeCell ref="Z457:AA457"/>
    <mergeCell ref="AB457:AC457"/>
    <mergeCell ref="AD457:AE457"/>
    <mergeCell ref="E458:G458"/>
    <mergeCell ref="H458:K458"/>
    <mergeCell ref="L458:N458"/>
    <mergeCell ref="O458:Q458"/>
    <mergeCell ref="R458:T458"/>
    <mergeCell ref="U458:V458"/>
    <mergeCell ref="E457:G457"/>
    <mergeCell ref="H457:K457"/>
    <mergeCell ref="L457:N457"/>
    <mergeCell ref="O457:Q457"/>
    <mergeCell ref="R457:T457"/>
    <mergeCell ref="U457:V457"/>
    <mergeCell ref="W421:Y421"/>
    <mergeCell ref="Z421:AA421"/>
    <mergeCell ref="AB421:AC421"/>
    <mergeCell ref="AD421:AE421"/>
    <mergeCell ref="E456:F456"/>
    <mergeCell ref="G456:H456"/>
    <mergeCell ref="W420:Y420"/>
    <mergeCell ref="Z420:AA420"/>
    <mergeCell ref="AB420:AC420"/>
    <mergeCell ref="AD420:AE420"/>
    <mergeCell ref="E421:G421"/>
    <mergeCell ref="H421:K421"/>
    <mergeCell ref="L421:N421"/>
    <mergeCell ref="O421:Q421"/>
    <mergeCell ref="R421:T421"/>
    <mergeCell ref="U421:V421"/>
    <mergeCell ref="E420:G420"/>
    <mergeCell ref="H420:K420"/>
    <mergeCell ref="L420:N420"/>
    <mergeCell ref="O420:Q420"/>
    <mergeCell ref="R420:T420"/>
    <mergeCell ref="U420:V420"/>
    <mergeCell ref="W384:Y384"/>
    <mergeCell ref="Z384:AA384"/>
    <mergeCell ref="AB384:AC384"/>
    <mergeCell ref="AD384:AE384"/>
    <mergeCell ref="E419:F419"/>
    <mergeCell ref="G419:H419"/>
    <mergeCell ref="W383:Y383"/>
    <mergeCell ref="Z383:AA383"/>
    <mergeCell ref="AB383:AC383"/>
    <mergeCell ref="AD383:AE383"/>
    <mergeCell ref="E384:G384"/>
    <mergeCell ref="H384:K384"/>
    <mergeCell ref="L384:N384"/>
    <mergeCell ref="O384:Q384"/>
    <mergeCell ref="R384:T384"/>
    <mergeCell ref="U384:V384"/>
    <mergeCell ref="E383:G383"/>
    <mergeCell ref="H383:K383"/>
    <mergeCell ref="L383:N383"/>
    <mergeCell ref="O383:Q383"/>
    <mergeCell ref="R383:T383"/>
    <mergeCell ref="U383:V383"/>
    <mergeCell ref="W347:Y347"/>
    <mergeCell ref="Z347:AA347"/>
    <mergeCell ref="AB347:AC347"/>
    <mergeCell ref="AD347:AE347"/>
    <mergeCell ref="E382:F382"/>
    <mergeCell ref="G382:H382"/>
    <mergeCell ref="W346:Y346"/>
    <mergeCell ref="Z346:AA346"/>
    <mergeCell ref="AB346:AC346"/>
    <mergeCell ref="AD346:AE346"/>
    <mergeCell ref="E347:G347"/>
    <mergeCell ref="H347:K347"/>
    <mergeCell ref="L347:N347"/>
    <mergeCell ref="O347:Q347"/>
    <mergeCell ref="R347:T347"/>
    <mergeCell ref="U347:V347"/>
    <mergeCell ref="E346:G346"/>
    <mergeCell ref="H346:K346"/>
    <mergeCell ref="L346:N346"/>
    <mergeCell ref="O346:Q346"/>
    <mergeCell ref="R346:T346"/>
    <mergeCell ref="U346:V346"/>
    <mergeCell ref="W310:Y310"/>
    <mergeCell ref="Z310:AA310"/>
    <mergeCell ref="AB310:AC310"/>
    <mergeCell ref="AD310:AE310"/>
    <mergeCell ref="E345:F345"/>
    <mergeCell ref="G345:H345"/>
    <mergeCell ref="W309:Y309"/>
    <mergeCell ref="Z309:AA309"/>
    <mergeCell ref="AB309:AC309"/>
    <mergeCell ref="AD309:AE309"/>
    <mergeCell ref="E310:G310"/>
    <mergeCell ref="H310:K310"/>
    <mergeCell ref="L310:N310"/>
    <mergeCell ref="O310:Q310"/>
    <mergeCell ref="R310:T310"/>
    <mergeCell ref="U310:V310"/>
    <mergeCell ref="E309:G309"/>
    <mergeCell ref="H309:K309"/>
    <mergeCell ref="L309:N309"/>
    <mergeCell ref="O309:Q309"/>
    <mergeCell ref="R309:T309"/>
    <mergeCell ref="U309:V309"/>
    <mergeCell ref="W273:Y273"/>
    <mergeCell ref="Z273:AA273"/>
    <mergeCell ref="AB273:AC273"/>
    <mergeCell ref="AD273:AE273"/>
    <mergeCell ref="E308:F308"/>
    <mergeCell ref="G308:H308"/>
    <mergeCell ref="W272:Y272"/>
    <mergeCell ref="Z272:AA272"/>
    <mergeCell ref="AB272:AC272"/>
    <mergeCell ref="AD272:AE272"/>
    <mergeCell ref="E273:G273"/>
    <mergeCell ref="H273:K273"/>
    <mergeCell ref="L273:N273"/>
    <mergeCell ref="O273:Q273"/>
    <mergeCell ref="R273:T273"/>
    <mergeCell ref="U273:V273"/>
    <mergeCell ref="E272:G272"/>
    <mergeCell ref="H272:K272"/>
    <mergeCell ref="L272:N272"/>
    <mergeCell ref="O272:Q272"/>
    <mergeCell ref="R272:T272"/>
    <mergeCell ref="U272:V272"/>
    <mergeCell ref="W236:Y236"/>
    <mergeCell ref="Z236:AA236"/>
    <mergeCell ref="AB236:AC236"/>
    <mergeCell ref="AD236:AE236"/>
    <mergeCell ref="E271:F271"/>
    <mergeCell ref="G271:H271"/>
    <mergeCell ref="W235:Y235"/>
    <mergeCell ref="Z235:AA235"/>
    <mergeCell ref="AB235:AC235"/>
    <mergeCell ref="AD235:AE235"/>
    <mergeCell ref="E236:G236"/>
    <mergeCell ref="H236:K236"/>
    <mergeCell ref="L236:N236"/>
    <mergeCell ref="O236:Q236"/>
    <mergeCell ref="R236:T236"/>
    <mergeCell ref="U236:V236"/>
    <mergeCell ref="E235:G235"/>
    <mergeCell ref="H235:K235"/>
    <mergeCell ref="L235:N235"/>
    <mergeCell ref="O235:Q235"/>
    <mergeCell ref="R235:T235"/>
    <mergeCell ref="U235:V235"/>
    <mergeCell ref="W199:Y199"/>
    <mergeCell ref="Z199:AA199"/>
    <mergeCell ref="AB199:AC199"/>
    <mergeCell ref="AD199:AE199"/>
    <mergeCell ref="E234:F234"/>
    <mergeCell ref="G234:H234"/>
    <mergeCell ref="W198:Y198"/>
    <mergeCell ref="Z198:AA198"/>
    <mergeCell ref="AB198:AC198"/>
    <mergeCell ref="AD198:AE198"/>
    <mergeCell ref="E199:G199"/>
    <mergeCell ref="H199:K199"/>
    <mergeCell ref="L199:N199"/>
    <mergeCell ref="O199:Q199"/>
    <mergeCell ref="R199:T199"/>
    <mergeCell ref="U199:V199"/>
    <mergeCell ref="E198:G198"/>
    <mergeCell ref="H198:K198"/>
    <mergeCell ref="L198:N198"/>
    <mergeCell ref="O198:Q198"/>
    <mergeCell ref="R198:T198"/>
    <mergeCell ref="U198:V198"/>
    <mergeCell ref="W162:Y162"/>
    <mergeCell ref="Z162:AA162"/>
    <mergeCell ref="AB162:AC162"/>
    <mergeCell ref="AD162:AE162"/>
    <mergeCell ref="E197:F197"/>
    <mergeCell ref="G197:H197"/>
    <mergeCell ref="W161:Y161"/>
    <mergeCell ref="Z161:AA161"/>
    <mergeCell ref="AB161:AC161"/>
    <mergeCell ref="AD161:AE161"/>
    <mergeCell ref="E162:G162"/>
    <mergeCell ref="H162:K162"/>
    <mergeCell ref="L162:N162"/>
    <mergeCell ref="O162:Q162"/>
    <mergeCell ref="R162:T162"/>
    <mergeCell ref="U162:V162"/>
    <mergeCell ref="E161:G161"/>
    <mergeCell ref="H161:K161"/>
    <mergeCell ref="L161:N161"/>
    <mergeCell ref="O161:Q161"/>
    <mergeCell ref="R161:T161"/>
    <mergeCell ref="U161:V161"/>
    <mergeCell ref="W125:Y125"/>
    <mergeCell ref="Z125:AA125"/>
    <mergeCell ref="AB125:AC125"/>
    <mergeCell ref="AD125:AE125"/>
    <mergeCell ref="E160:F160"/>
    <mergeCell ref="G160:H160"/>
    <mergeCell ref="W124:Y124"/>
    <mergeCell ref="Z124:AA124"/>
    <mergeCell ref="AB124:AC124"/>
    <mergeCell ref="AD124:AE124"/>
    <mergeCell ref="E125:G125"/>
    <mergeCell ref="H125:K125"/>
    <mergeCell ref="L125:N125"/>
    <mergeCell ref="O125:Q125"/>
    <mergeCell ref="R125:T125"/>
    <mergeCell ref="U125:V125"/>
    <mergeCell ref="E124:G124"/>
    <mergeCell ref="H124:K124"/>
    <mergeCell ref="L124:N124"/>
    <mergeCell ref="O124:Q124"/>
    <mergeCell ref="R124:T124"/>
    <mergeCell ref="U124:V124"/>
    <mergeCell ref="W88:Y88"/>
    <mergeCell ref="Z88:AA88"/>
    <mergeCell ref="AB88:AC88"/>
    <mergeCell ref="AD88:AE88"/>
    <mergeCell ref="E123:F123"/>
    <mergeCell ref="G123:H123"/>
    <mergeCell ref="W87:Y87"/>
    <mergeCell ref="Z87:AA87"/>
    <mergeCell ref="AB87:AC87"/>
    <mergeCell ref="AD87:AE87"/>
    <mergeCell ref="E88:G88"/>
    <mergeCell ref="H88:K88"/>
    <mergeCell ref="L88:N88"/>
    <mergeCell ref="O88:Q88"/>
    <mergeCell ref="R88:T88"/>
    <mergeCell ref="U88:V88"/>
    <mergeCell ref="E87:G87"/>
    <mergeCell ref="H87:K87"/>
    <mergeCell ref="L87:N87"/>
    <mergeCell ref="O87:Q87"/>
    <mergeCell ref="R87:T87"/>
    <mergeCell ref="U87:V87"/>
    <mergeCell ref="W51:Y51"/>
    <mergeCell ref="Z51:AA51"/>
    <mergeCell ref="AB51:AC51"/>
    <mergeCell ref="AD51:AE51"/>
    <mergeCell ref="E86:F86"/>
    <mergeCell ref="G86:H86"/>
    <mergeCell ref="W50:Y50"/>
    <mergeCell ref="Z50:AA50"/>
    <mergeCell ref="AB50:AC50"/>
    <mergeCell ref="AD50:AE50"/>
    <mergeCell ref="E51:G51"/>
    <mergeCell ref="H51:K51"/>
    <mergeCell ref="L51:N51"/>
    <mergeCell ref="O51:Q51"/>
    <mergeCell ref="R51:T51"/>
    <mergeCell ref="U51:V51"/>
    <mergeCell ref="E50:G50"/>
    <mergeCell ref="H50:K50"/>
    <mergeCell ref="L50:N50"/>
    <mergeCell ref="O50:Q50"/>
    <mergeCell ref="R50:T50"/>
    <mergeCell ref="U50:V50"/>
    <mergeCell ref="W14:Y14"/>
    <mergeCell ref="Z14:AA14"/>
    <mergeCell ref="AB14:AC14"/>
    <mergeCell ref="AD14:AE14"/>
    <mergeCell ref="E49:F49"/>
    <mergeCell ref="G49:H49"/>
    <mergeCell ref="E14:G14"/>
    <mergeCell ref="H14:K14"/>
    <mergeCell ref="L14:N14"/>
    <mergeCell ref="O14:Q14"/>
    <mergeCell ref="R14:T14"/>
    <mergeCell ref="U14:V14"/>
    <mergeCell ref="R13:T13"/>
    <mergeCell ref="U13:V13"/>
    <mergeCell ref="W13:Y13"/>
    <mergeCell ref="Z13:AA13"/>
    <mergeCell ref="AB13:AC13"/>
    <mergeCell ref="AD13:AE13"/>
    <mergeCell ref="E12:F12"/>
    <mergeCell ref="G12:H12"/>
    <mergeCell ref="E13:G13"/>
    <mergeCell ref="H13:K13"/>
    <mergeCell ref="L13:N13"/>
    <mergeCell ref="O13:Q13"/>
  </mergeCells>
  <phoneticPr fontId="2"/>
  <printOptions horizontalCentered="1"/>
  <pageMargins left="0" right="0" top="0" bottom="0" header="0.31496062992125984" footer="0.31496062992125984"/>
  <pageSetup paperSize="9" fitToHeight="0" orientation="landscape" r:id="rId1"/>
  <rowBreaks count="20" manualBreakCount="20">
    <brk id="37" min="1" max="34" man="1"/>
    <brk id="74" min="1" max="34" man="1"/>
    <brk id="111" min="1" max="34" man="1"/>
    <brk id="148" min="1" max="34" man="1"/>
    <brk id="185" min="1" max="34" man="1"/>
    <brk id="222" min="1" max="34" man="1"/>
    <brk id="259" min="1" max="34" man="1"/>
    <brk id="296" min="1" max="34" man="1"/>
    <brk id="333" min="1" max="34" man="1"/>
    <brk id="370" min="1" max="34" man="1"/>
    <brk id="407" min="1" max="34" man="1"/>
    <brk id="444" min="1" max="34" man="1"/>
    <brk id="481" min="1" max="34" man="1"/>
    <brk id="518" min="1" max="34" man="1"/>
    <brk id="555" min="1" max="34" man="1"/>
    <brk id="592" min="1" max="34" man="1"/>
    <brk id="629" min="1" max="34" man="1"/>
    <brk id="666" min="1" max="34" man="1"/>
    <brk id="703" min="1" max="34" man="1"/>
    <brk id="740" min="1" max="34" man="1"/>
  </rowBreaks>
  <drawing r:id="rId2"/>
  <legacyDrawing r:id="rId3"/>
  <controls>
    <mc:AlternateContent xmlns:mc="http://schemas.openxmlformats.org/markup-compatibility/2006">
      <mc:Choice Requires="x14">
        <control shapeId="41987" r:id="rId4" name="cmbPageNum">
          <controlPr defaultSize="0" print="0" autoLine="0" altText="" r:id="rId5">
            <anchor>
              <from>
                <xdr:col>32</xdr:col>
                <xdr:colOff>161925</xdr:colOff>
                <xdr:row>0</xdr:row>
                <xdr:rowOff>161925</xdr:rowOff>
              </from>
              <to>
                <xdr:col>34</xdr:col>
                <xdr:colOff>180975</xdr:colOff>
                <xdr:row>2</xdr:row>
                <xdr:rowOff>85725</xdr:rowOff>
              </to>
            </anchor>
          </controlPr>
        </control>
      </mc:Choice>
      <mc:Fallback>
        <control shapeId="41987" r:id="rId4" name="cmbPageNum"/>
      </mc:Fallback>
    </mc:AlternateContent>
    <mc:AlternateContent xmlns:mc="http://schemas.openxmlformats.org/markup-compatibility/2006">
      <mc:Choice Requires="x14">
        <control shapeId="41985" r:id="rId6" name="Button 1">
          <controlPr defaultSize="0" print="0" autoFill="0" autoPict="0" macro="[0]!LoadSetPersonalListCondition">
            <anchor>
              <from>
                <xdr:col>1</xdr:col>
                <xdr:colOff>133350</xdr:colOff>
                <xdr:row>0</xdr:row>
                <xdr:rowOff>104775</xdr:rowOff>
              </from>
              <to>
                <xdr:col>4</xdr:col>
                <xdr:colOff>85725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86" r:id="rId7" name="Button 2">
          <controlPr defaultSize="0" print="0" autoFill="0" autoPict="0" macro="[0]!BackToTop">
            <anchor>
              <from>
                <xdr:col>4</xdr:col>
                <xdr:colOff>228600</xdr:colOff>
                <xdr:row>0</xdr:row>
                <xdr:rowOff>95250</xdr:rowOff>
              </from>
              <to>
                <xdr:col>8</xdr:col>
                <xdr:colOff>200025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88" r:id="rId8" name="Button 4">
          <controlPr defaultSize="0" print="0" autoFill="0" autoPict="0" macro="[0]!PageDownExe">
            <anchor>
              <from>
                <xdr:col>29</xdr:col>
                <xdr:colOff>95250</xdr:colOff>
                <xdr:row>0</xdr:row>
                <xdr:rowOff>142875</xdr:rowOff>
              </from>
              <to>
                <xdr:col>30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89" r:id="rId9" name="Button 5">
          <controlPr defaultSize="0" print="0" autoFill="0" autoPict="0" macro="[0]!PageUpExe">
            <anchor>
              <from>
                <xdr:col>30</xdr:col>
                <xdr:colOff>238125</xdr:colOff>
                <xdr:row>0</xdr:row>
                <xdr:rowOff>142875</xdr:rowOff>
              </from>
              <to>
                <xdr:col>32</xdr:col>
                <xdr:colOff>95250</xdr:colOff>
                <xdr:row>2</xdr:row>
                <xdr:rowOff>104775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B1:AN732"/>
  <sheetViews>
    <sheetView showGridLines="0" showRowColHeaders="0" zoomScaleNormal="100" zoomScaleSheetLayoutView="58" workbookViewId="0">
      <pane ySplit="4" topLeftCell="A5" activePane="bottomLeft" state="frozen"/>
      <selection pane="bottomLeft"/>
    </sheetView>
  </sheetViews>
  <sheetFormatPr defaultColWidth="8.75" defaultRowHeight="14.25"/>
  <cols>
    <col min="1" max="1" width="1.75" style="74" customWidth="1"/>
    <col min="2" max="2" width="5.75" style="17" customWidth="1"/>
    <col min="3" max="4" width="4.75" style="17" customWidth="1"/>
    <col min="5" max="35" width="3.75" style="17" customWidth="1"/>
    <col min="36" max="36" width="8.75" style="17" customWidth="1"/>
    <col min="37" max="39" width="8.75" style="17"/>
    <col min="40" max="40" width="8.75" style="73"/>
    <col min="41" max="16384" width="8.75" style="74"/>
  </cols>
  <sheetData>
    <row r="1" spans="2:40">
      <c r="AN1" s="73">
        <v>1</v>
      </c>
    </row>
    <row r="4" spans="2:40">
      <c r="AJ4" s="92" t="str">
        <f>'個人別管理簿 (1)'!$AJ$4</f>
        <v>全 1ページ</v>
      </c>
    </row>
    <row r="10" spans="2:40" ht="16.5">
      <c r="B10" s="33" t="s">
        <v>52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</row>
    <row r="11" spans="2:40" ht="14.45" customHeight="1">
      <c r="AA11" s="32"/>
      <c r="AB11" s="32"/>
      <c r="AC11" s="32"/>
      <c r="AD11" s="32"/>
      <c r="AE11" s="32"/>
      <c r="AF11" s="32"/>
      <c r="AG11" s="32"/>
      <c r="AH11" s="32"/>
      <c r="AI11" s="34" t="str">
        <f>IF('個人別管理簿 (1)'!$AI$11="","",'個人別管理簿 (1)'!$AI$11)</f>
        <v/>
      </c>
    </row>
    <row r="12" spans="2:40" ht="10.15" customHeight="1" thickBot="1">
      <c r="E12" s="99"/>
      <c r="F12" s="99"/>
      <c r="G12" s="100"/>
      <c r="H12" s="100"/>
      <c r="AI12" s="73"/>
    </row>
    <row r="13" spans="2:40" ht="15.4" customHeight="1">
      <c r="B13" s="26"/>
      <c r="C13" s="26"/>
      <c r="D13" s="26"/>
      <c r="E13" s="101" t="s">
        <v>35</v>
      </c>
      <c r="F13" s="102"/>
      <c r="G13" s="103"/>
      <c r="H13" s="97" t="s">
        <v>2</v>
      </c>
      <c r="I13" s="97"/>
      <c r="J13" s="97"/>
      <c r="K13" s="97"/>
      <c r="L13" s="97" t="s">
        <v>4</v>
      </c>
      <c r="M13" s="97"/>
      <c r="N13" s="97"/>
      <c r="O13" s="97" t="s">
        <v>30</v>
      </c>
      <c r="P13" s="97"/>
      <c r="Q13" s="97"/>
      <c r="R13" s="97" t="s">
        <v>54</v>
      </c>
      <c r="S13" s="97"/>
      <c r="T13" s="97"/>
      <c r="U13" s="97" t="s">
        <v>50</v>
      </c>
      <c r="V13" s="97"/>
      <c r="W13" s="97" t="s">
        <v>55</v>
      </c>
      <c r="X13" s="97"/>
      <c r="Y13" s="97"/>
      <c r="Z13" s="97" t="s">
        <v>56</v>
      </c>
      <c r="AA13" s="97"/>
      <c r="AB13" s="97" t="s">
        <v>8</v>
      </c>
      <c r="AC13" s="97"/>
      <c r="AD13" s="97" t="s">
        <v>51</v>
      </c>
      <c r="AE13" s="98"/>
      <c r="AF13" s="26"/>
      <c r="AG13" s="26"/>
      <c r="AH13" s="26"/>
      <c r="AI13" s="26"/>
    </row>
    <row r="14" spans="2:40" ht="15.4" customHeight="1" thickBot="1">
      <c r="B14" s="26"/>
      <c r="C14" s="26"/>
      <c r="D14" s="89"/>
      <c r="E14" s="108"/>
      <c r="F14" s="109"/>
      <c r="G14" s="110"/>
      <c r="H14" s="105"/>
      <c r="I14" s="105"/>
      <c r="J14" s="105"/>
      <c r="K14" s="105"/>
      <c r="L14" s="104"/>
      <c r="M14" s="104"/>
      <c r="N14" s="104"/>
      <c r="O14" s="111"/>
      <c r="P14" s="111"/>
      <c r="Q14" s="111"/>
      <c r="R14" s="104"/>
      <c r="S14" s="104"/>
      <c r="T14" s="104"/>
      <c r="U14" s="105"/>
      <c r="V14" s="105"/>
      <c r="W14" s="104"/>
      <c r="X14" s="104"/>
      <c r="Y14" s="104"/>
      <c r="Z14" s="105"/>
      <c r="AA14" s="105"/>
      <c r="AB14" s="106"/>
      <c r="AC14" s="106"/>
      <c r="AD14" s="106"/>
      <c r="AE14" s="107"/>
      <c r="AF14" s="90"/>
      <c r="AG14" s="78"/>
      <c r="AH14" s="90"/>
      <c r="AI14" s="90"/>
    </row>
    <row r="15" spans="2:40" ht="4.9000000000000004" customHeight="1" thickBot="1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</row>
    <row r="16" spans="2:40" ht="15.4" customHeight="1" thickBot="1">
      <c r="B16" s="91">
        <v>1</v>
      </c>
      <c r="C16" s="35" t="s">
        <v>53</v>
      </c>
      <c r="D16" s="36" t="s">
        <v>158</v>
      </c>
      <c r="E16" s="40">
        <v>1</v>
      </c>
      <c r="F16" s="41">
        <v>2</v>
      </c>
      <c r="G16" s="41">
        <v>3</v>
      </c>
      <c r="H16" s="41">
        <v>4</v>
      </c>
      <c r="I16" s="41">
        <v>5</v>
      </c>
      <c r="J16" s="41">
        <v>6</v>
      </c>
      <c r="K16" s="41">
        <v>7</v>
      </c>
      <c r="L16" s="41">
        <v>8</v>
      </c>
      <c r="M16" s="41">
        <v>9</v>
      </c>
      <c r="N16" s="41">
        <v>10</v>
      </c>
      <c r="O16" s="41">
        <v>11</v>
      </c>
      <c r="P16" s="41">
        <v>12</v>
      </c>
      <c r="Q16" s="41">
        <v>13</v>
      </c>
      <c r="R16" s="41">
        <v>14</v>
      </c>
      <c r="S16" s="41">
        <v>15</v>
      </c>
      <c r="T16" s="41">
        <v>16</v>
      </c>
      <c r="U16" s="41">
        <v>17</v>
      </c>
      <c r="V16" s="41">
        <v>18</v>
      </c>
      <c r="W16" s="41">
        <v>19</v>
      </c>
      <c r="X16" s="41">
        <v>20</v>
      </c>
      <c r="Y16" s="41">
        <v>21</v>
      </c>
      <c r="Z16" s="41">
        <v>22</v>
      </c>
      <c r="AA16" s="41">
        <v>23</v>
      </c>
      <c r="AB16" s="41">
        <v>24</v>
      </c>
      <c r="AC16" s="41">
        <v>25</v>
      </c>
      <c r="AD16" s="41">
        <v>26</v>
      </c>
      <c r="AE16" s="41">
        <v>27</v>
      </c>
      <c r="AF16" s="41">
        <v>28</v>
      </c>
      <c r="AG16" s="41">
        <v>29</v>
      </c>
      <c r="AH16" s="41">
        <v>30</v>
      </c>
      <c r="AI16" s="42">
        <v>31</v>
      </c>
    </row>
    <row r="17" spans="2:36" ht="15.4" customHeight="1">
      <c r="B17" s="37">
        <f>'個人別管理簿 (1)'!$B$17</f>
        <v>1</v>
      </c>
      <c r="C17" s="43">
        <f t="shared" ref="C17:C28" si="0">SUM($E17:$AI17)</f>
        <v>0</v>
      </c>
      <c r="D17" s="46"/>
      <c r="E17" s="80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2"/>
      <c r="AJ17" s="78"/>
    </row>
    <row r="18" spans="2:36" ht="15.4" customHeight="1">
      <c r="B18" s="38">
        <f>IF(B17 = 12,1,B17+1)</f>
        <v>2</v>
      </c>
      <c r="C18" s="44">
        <f t="shared" si="0"/>
        <v>0</v>
      </c>
      <c r="D18" s="47"/>
      <c r="E18" s="83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5"/>
      <c r="AJ18" s="78"/>
    </row>
    <row r="19" spans="2:36" ht="15.4" customHeight="1">
      <c r="B19" s="38">
        <f t="shared" ref="B19:B28" si="1">IF(B18 = 12,1,B18+1)</f>
        <v>3</v>
      </c>
      <c r="C19" s="44">
        <f t="shared" si="0"/>
        <v>0</v>
      </c>
      <c r="D19" s="47"/>
      <c r="E19" s="83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5"/>
      <c r="AJ19" s="78"/>
    </row>
    <row r="20" spans="2:36" ht="15.4" customHeight="1">
      <c r="B20" s="38">
        <f t="shared" si="1"/>
        <v>4</v>
      </c>
      <c r="C20" s="44">
        <f t="shared" si="0"/>
        <v>0</v>
      </c>
      <c r="D20" s="47"/>
      <c r="E20" s="83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5"/>
      <c r="AJ20" s="78"/>
    </row>
    <row r="21" spans="2:36" ht="15.4" customHeight="1">
      <c r="B21" s="38">
        <f t="shared" si="1"/>
        <v>5</v>
      </c>
      <c r="C21" s="44">
        <f t="shared" si="0"/>
        <v>0</v>
      </c>
      <c r="D21" s="47"/>
      <c r="E21" s="83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5"/>
      <c r="AJ21" s="78"/>
    </row>
    <row r="22" spans="2:36" ht="15.4" customHeight="1">
      <c r="B22" s="38">
        <f t="shared" si="1"/>
        <v>6</v>
      </c>
      <c r="C22" s="44">
        <f t="shared" si="0"/>
        <v>0</v>
      </c>
      <c r="D22" s="47"/>
      <c r="E22" s="83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5"/>
      <c r="AJ22" s="78"/>
    </row>
    <row r="23" spans="2:36" ht="15.4" customHeight="1">
      <c r="B23" s="38">
        <f t="shared" si="1"/>
        <v>7</v>
      </c>
      <c r="C23" s="44">
        <f t="shared" si="0"/>
        <v>0</v>
      </c>
      <c r="D23" s="47"/>
      <c r="E23" s="83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5"/>
      <c r="AJ23" s="78"/>
    </row>
    <row r="24" spans="2:36" ht="15.4" customHeight="1">
      <c r="B24" s="38">
        <f t="shared" si="1"/>
        <v>8</v>
      </c>
      <c r="C24" s="44">
        <f t="shared" si="0"/>
        <v>0</v>
      </c>
      <c r="D24" s="47"/>
      <c r="E24" s="83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5"/>
      <c r="AJ24" s="78"/>
    </row>
    <row r="25" spans="2:36" ht="15.4" customHeight="1">
      <c r="B25" s="38">
        <f t="shared" si="1"/>
        <v>9</v>
      </c>
      <c r="C25" s="44">
        <f t="shared" si="0"/>
        <v>0</v>
      </c>
      <c r="D25" s="47"/>
      <c r="E25" s="83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5"/>
      <c r="AJ25" s="78"/>
    </row>
    <row r="26" spans="2:36" ht="15.4" customHeight="1">
      <c r="B26" s="38">
        <f t="shared" si="1"/>
        <v>10</v>
      </c>
      <c r="C26" s="44">
        <f t="shared" si="0"/>
        <v>0</v>
      </c>
      <c r="D26" s="47"/>
      <c r="E26" s="83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5"/>
      <c r="AJ26" s="78"/>
    </row>
    <row r="27" spans="2:36" ht="15.4" customHeight="1">
      <c r="B27" s="38">
        <f t="shared" si="1"/>
        <v>11</v>
      </c>
      <c r="C27" s="44">
        <f t="shared" si="0"/>
        <v>0</v>
      </c>
      <c r="D27" s="47"/>
      <c r="E27" s="83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5"/>
      <c r="AJ27" s="78"/>
    </row>
    <row r="28" spans="2:36" ht="15.4" customHeight="1" thickBot="1">
      <c r="B28" s="39">
        <f t="shared" si="1"/>
        <v>12</v>
      </c>
      <c r="C28" s="45">
        <f t="shared" si="0"/>
        <v>0</v>
      </c>
      <c r="D28" s="48"/>
      <c r="E28" s="86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8"/>
      <c r="AJ28" s="78"/>
    </row>
    <row r="29" spans="2:36">
      <c r="AJ29" s="78"/>
    </row>
    <row r="47" spans="2:40" s="17" customFormat="1" ht="16.5">
      <c r="B47" s="33" t="s">
        <v>52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N47" s="73"/>
    </row>
    <row r="48" spans="2:40" s="17" customFormat="1" ht="14.45" customHeight="1">
      <c r="AI48" s="34" t="str">
        <f>IF('個人別管理簿 (1)'!$AI$11="","",'個人別管理簿 (1)'!$AI$11)</f>
        <v/>
      </c>
      <c r="AN48" s="73"/>
    </row>
    <row r="49" spans="2:40" s="17" customFormat="1" ht="10.15" customHeight="1" thickBot="1">
      <c r="E49" s="99"/>
      <c r="F49" s="99"/>
      <c r="G49" s="100"/>
      <c r="H49" s="100"/>
      <c r="AI49" s="73"/>
      <c r="AN49" s="73"/>
    </row>
    <row r="50" spans="2:40" s="17" customFormat="1" ht="15.4" customHeight="1">
      <c r="B50" s="26"/>
      <c r="C50" s="26"/>
      <c r="D50" s="26"/>
      <c r="E50" s="101" t="s">
        <v>35</v>
      </c>
      <c r="F50" s="102"/>
      <c r="G50" s="103"/>
      <c r="H50" s="97" t="s">
        <v>2</v>
      </c>
      <c r="I50" s="97"/>
      <c r="J50" s="97"/>
      <c r="K50" s="97"/>
      <c r="L50" s="97" t="s">
        <v>4</v>
      </c>
      <c r="M50" s="97"/>
      <c r="N50" s="97"/>
      <c r="O50" s="97" t="s">
        <v>30</v>
      </c>
      <c r="P50" s="97"/>
      <c r="Q50" s="97"/>
      <c r="R50" s="97" t="s">
        <v>54</v>
      </c>
      <c r="S50" s="97"/>
      <c r="T50" s="97"/>
      <c r="U50" s="97" t="s">
        <v>50</v>
      </c>
      <c r="V50" s="97"/>
      <c r="W50" s="97" t="s">
        <v>55</v>
      </c>
      <c r="X50" s="97"/>
      <c r="Y50" s="97"/>
      <c r="Z50" s="97" t="s">
        <v>56</v>
      </c>
      <c r="AA50" s="97"/>
      <c r="AB50" s="97" t="s">
        <v>8</v>
      </c>
      <c r="AC50" s="97"/>
      <c r="AD50" s="97" t="s">
        <v>51</v>
      </c>
      <c r="AE50" s="98"/>
      <c r="AF50" s="26"/>
      <c r="AG50" s="26"/>
      <c r="AH50" s="26"/>
      <c r="AI50" s="26"/>
      <c r="AN50" s="73"/>
    </row>
    <row r="51" spans="2:40" s="17" customFormat="1" ht="15.4" customHeight="1" thickBot="1">
      <c r="B51" s="26"/>
      <c r="C51" s="26"/>
      <c r="D51" s="89"/>
      <c r="E51" s="108"/>
      <c r="F51" s="109"/>
      <c r="G51" s="110"/>
      <c r="H51" s="105"/>
      <c r="I51" s="105"/>
      <c r="J51" s="105"/>
      <c r="K51" s="105"/>
      <c r="L51" s="104"/>
      <c r="M51" s="104"/>
      <c r="N51" s="104"/>
      <c r="O51" s="111"/>
      <c r="P51" s="111"/>
      <c r="Q51" s="111"/>
      <c r="R51" s="104"/>
      <c r="S51" s="104"/>
      <c r="T51" s="104"/>
      <c r="U51" s="105"/>
      <c r="V51" s="105"/>
      <c r="W51" s="104"/>
      <c r="X51" s="104"/>
      <c r="Y51" s="104"/>
      <c r="Z51" s="105"/>
      <c r="AA51" s="105"/>
      <c r="AB51" s="106"/>
      <c r="AC51" s="106"/>
      <c r="AD51" s="106"/>
      <c r="AE51" s="107"/>
      <c r="AF51" s="90"/>
      <c r="AG51" s="78"/>
      <c r="AH51" s="90"/>
      <c r="AI51" s="90"/>
      <c r="AN51" s="73"/>
    </row>
    <row r="52" spans="2:40" s="17" customFormat="1" ht="4.9000000000000004" customHeight="1" thickBot="1"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N52" s="73"/>
    </row>
    <row r="53" spans="2:40" s="17" customFormat="1" ht="15.4" customHeight="1" thickBot="1">
      <c r="B53" s="91">
        <v>1</v>
      </c>
      <c r="C53" s="35" t="s">
        <v>53</v>
      </c>
      <c r="D53" s="36" t="s">
        <v>158</v>
      </c>
      <c r="E53" s="40">
        <v>1</v>
      </c>
      <c r="F53" s="41">
        <v>2</v>
      </c>
      <c r="G53" s="41">
        <v>3</v>
      </c>
      <c r="H53" s="41">
        <v>4</v>
      </c>
      <c r="I53" s="41">
        <v>5</v>
      </c>
      <c r="J53" s="41">
        <v>6</v>
      </c>
      <c r="K53" s="41">
        <v>7</v>
      </c>
      <c r="L53" s="41">
        <v>8</v>
      </c>
      <c r="M53" s="41">
        <v>9</v>
      </c>
      <c r="N53" s="41">
        <v>10</v>
      </c>
      <c r="O53" s="41">
        <v>11</v>
      </c>
      <c r="P53" s="41">
        <v>12</v>
      </c>
      <c r="Q53" s="41">
        <v>13</v>
      </c>
      <c r="R53" s="41">
        <v>14</v>
      </c>
      <c r="S53" s="41">
        <v>15</v>
      </c>
      <c r="T53" s="41">
        <v>16</v>
      </c>
      <c r="U53" s="41">
        <v>17</v>
      </c>
      <c r="V53" s="41">
        <v>18</v>
      </c>
      <c r="W53" s="41">
        <v>19</v>
      </c>
      <c r="X53" s="41">
        <v>20</v>
      </c>
      <c r="Y53" s="41">
        <v>21</v>
      </c>
      <c r="Z53" s="41">
        <v>22</v>
      </c>
      <c r="AA53" s="41">
        <v>23</v>
      </c>
      <c r="AB53" s="41">
        <v>24</v>
      </c>
      <c r="AC53" s="41">
        <v>25</v>
      </c>
      <c r="AD53" s="41">
        <v>26</v>
      </c>
      <c r="AE53" s="41">
        <v>27</v>
      </c>
      <c r="AF53" s="41">
        <v>28</v>
      </c>
      <c r="AG53" s="41">
        <v>29</v>
      </c>
      <c r="AH53" s="41">
        <v>30</v>
      </c>
      <c r="AI53" s="42">
        <v>31</v>
      </c>
      <c r="AN53" s="73"/>
    </row>
    <row r="54" spans="2:40" s="17" customFormat="1" ht="15.4" customHeight="1">
      <c r="B54" s="37">
        <f>$B$17</f>
        <v>1</v>
      </c>
      <c r="C54" s="43">
        <f t="shared" ref="C54:C65" si="2">SUM($E54:$AI54)</f>
        <v>0</v>
      </c>
      <c r="D54" s="46"/>
      <c r="E54" s="80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2"/>
      <c r="AJ54" s="78"/>
      <c r="AN54" s="73"/>
    </row>
    <row r="55" spans="2:40" s="17" customFormat="1" ht="15.4" customHeight="1">
      <c r="B55" s="38">
        <f>IF(B54 = 12,1,B54+1)</f>
        <v>2</v>
      </c>
      <c r="C55" s="44">
        <f t="shared" si="2"/>
        <v>0</v>
      </c>
      <c r="D55" s="47"/>
      <c r="E55" s="83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5"/>
      <c r="AJ55" s="78"/>
      <c r="AN55" s="73"/>
    </row>
    <row r="56" spans="2:40" s="17" customFormat="1" ht="15.4" customHeight="1">
      <c r="B56" s="38">
        <f>IF(B55 = 12,1,B55+1)</f>
        <v>3</v>
      </c>
      <c r="C56" s="44">
        <f t="shared" si="2"/>
        <v>0</v>
      </c>
      <c r="D56" s="47"/>
      <c r="E56" s="83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5"/>
      <c r="AJ56" s="78"/>
      <c r="AN56" s="73"/>
    </row>
    <row r="57" spans="2:40" s="17" customFormat="1" ht="15.4" customHeight="1">
      <c r="B57" s="38">
        <f>IF(B56 = 12,1,B56+1)</f>
        <v>4</v>
      </c>
      <c r="C57" s="44">
        <f t="shared" si="2"/>
        <v>0</v>
      </c>
      <c r="D57" s="47"/>
      <c r="E57" s="83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5"/>
      <c r="AJ57" s="78"/>
      <c r="AN57" s="73"/>
    </row>
    <row r="58" spans="2:40" s="17" customFormat="1" ht="15.4" customHeight="1">
      <c r="B58" s="38">
        <f t="shared" ref="B58:B65" si="3">IF(B57 = 12,1,B57+1)</f>
        <v>5</v>
      </c>
      <c r="C58" s="44">
        <f t="shared" si="2"/>
        <v>0</v>
      </c>
      <c r="D58" s="47"/>
      <c r="E58" s="83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5"/>
      <c r="AJ58" s="78"/>
      <c r="AN58" s="73"/>
    </row>
    <row r="59" spans="2:40" s="17" customFormat="1" ht="15.4" customHeight="1">
      <c r="B59" s="38">
        <f t="shared" si="3"/>
        <v>6</v>
      </c>
      <c r="C59" s="44">
        <f t="shared" si="2"/>
        <v>0</v>
      </c>
      <c r="D59" s="47"/>
      <c r="E59" s="83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5"/>
      <c r="AJ59" s="78"/>
      <c r="AN59" s="73"/>
    </row>
    <row r="60" spans="2:40" s="17" customFormat="1" ht="15.4" customHeight="1">
      <c r="B60" s="38">
        <f t="shared" si="3"/>
        <v>7</v>
      </c>
      <c r="C60" s="44">
        <f t="shared" si="2"/>
        <v>0</v>
      </c>
      <c r="D60" s="47"/>
      <c r="E60" s="83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5"/>
      <c r="AJ60" s="78"/>
      <c r="AN60" s="73"/>
    </row>
    <row r="61" spans="2:40" s="17" customFormat="1" ht="15.4" customHeight="1">
      <c r="B61" s="38">
        <f t="shared" si="3"/>
        <v>8</v>
      </c>
      <c r="C61" s="44">
        <f t="shared" si="2"/>
        <v>0</v>
      </c>
      <c r="D61" s="47"/>
      <c r="E61" s="83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5"/>
      <c r="AJ61" s="78"/>
      <c r="AN61" s="73"/>
    </row>
    <row r="62" spans="2:40" s="17" customFormat="1" ht="15.4" customHeight="1">
      <c r="B62" s="38">
        <f t="shared" si="3"/>
        <v>9</v>
      </c>
      <c r="C62" s="44">
        <f t="shared" si="2"/>
        <v>0</v>
      </c>
      <c r="D62" s="47"/>
      <c r="E62" s="83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5"/>
      <c r="AJ62" s="78"/>
      <c r="AN62" s="73"/>
    </row>
    <row r="63" spans="2:40" s="17" customFormat="1" ht="15.4" customHeight="1">
      <c r="B63" s="38">
        <f t="shared" si="3"/>
        <v>10</v>
      </c>
      <c r="C63" s="44">
        <f t="shared" si="2"/>
        <v>0</v>
      </c>
      <c r="D63" s="47"/>
      <c r="E63" s="83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5"/>
      <c r="AJ63" s="78"/>
      <c r="AN63" s="73"/>
    </row>
    <row r="64" spans="2:40" s="17" customFormat="1" ht="15.4" customHeight="1">
      <c r="B64" s="38">
        <f t="shared" si="3"/>
        <v>11</v>
      </c>
      <c r="C64" s="44">
        <f t="shared" si="2"/>
        <v>0</v>
      </c>
      <c r="D64" s="47"/>
      <c r="E64" s="83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5"/>
      <c r="AJ64" s="78"/>
      <c r="AN64" s="73"/>
    </row>
    <row r="65" spans="2:40" s="17" customFormat="1" ht="15.4" customHeight="1" thickBot="1">
      <c r="B65" s="39">
        <f t="shared" si="3"/>
        <v>12</v>
      </c>
      <c r="C65" s="45">
        <f t="shared" si="2"/>
        <v>0</v>
      </c>
      <c r="D65" s="48"/>
      <c r="E65" s="86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8"/>
      <c r="AJ65" s="78"/>
      <c r="AN65" s="73"/>
    </row>
    <row r="66" spans="2:40" s="17" customFormat="1">
      <c r="AJ66" s="78"/>
      <c r="AN66" s="73"/>
    </row>
    <row r="84" spans="2:40" s="17" customFormat="1" ht="16.5">
      <c r="B84" s="33" t="s">
        <v>52</v>
      </c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N84" s="73"/>
    </row>
    <row r="85" spans="2:40" s="17" customFormat="1" ht="14.45" customHeight="1">
      <c r="AI85" s="34" t="str">
        <f>IF('個人別管理簿 (1)'!$AI$11="","",'個人別管理簿 (1)'!$AI$11)</f>
        <v/>
      </c>
      <c r="AN85" s="73"/>
    </row>
    <row r="86" spans="2:40" s="17" customFormat="1" ht="10.15" customHeight="1" thickBot="1">
      <c r="E86" s="99"/>
      <c r="F86" s="99"/>
      <c r="G86" s="100"/>
      <c r="H86" s="100"/>
      <c r="AI86" s="73"/>
      <c r="AN86" s="73"/>
    </row>
    <row r="87" spans="2:40" s="17" customFormat="1" ht="15.4" customHeight="1">
      <c r="B87" s="26"/>
      <c r="C87" s="26"/>
      <c r="D87" s="26"/>
      <c r="E87" s="101" t="s">
        <v>35</v>
      </c>
      <c r="F87" s="102"/>
      <c r="G87" s="103"/>
      <c r="H87" s="97" t="s">
        <v>2</v>
      </c>
      <c r="I87" s="97"/>
      <c r="J87" s="97"/>
      <c r="K87" s="97"/>
      <c r="L87" s="97" t="s">
        <v>4</v>
      </c>
      <c r="M87" s="97"/>
      <c r="N87" s="97"/>
      <c r="O87" s="97" t="s">
        <v>30</v>
      </c>
      <c r="P87" s="97"/>
      <c r="Q87" s="97"/>
      <c r="R87" s="97" t="s">
        <v>54</v>
      </c>
      <c r="S87" s="97"/>
      <c r="T87" s="97"/>
      <c r="U87" s="97" t="s">
        <v>50</v>
      </c>
      <c r="V87" s="97"/>
      <c r="W87" s="97" t="s">
        <v>55</v>
      </c>
      <c r="X87" s="97"/>
      <c r="Y87" s="97"/>
      <c r="Z87" s="97" t="s">
        <v>56</v>
      </c>
      <c r="AA87" s="97"/>
      <c r="AB87" s="97" t="s">
        <v>8</v>
      </c>
      <c r="AC87" s="97"/>
      <c r="AD87" s="97" t="s">
        <v>51</v>
      </c>
      <c r="AE87" s="98"/>
      <c r="AF87" s="26"/>
      <c r="AG87" s="26"/>
      <c r="AH87" s="26"/>
      <c r="AI87" s="26"/>
      <c r="AN87" s="73"/>
    </row>
    <row r="88" spans="2:40" s="17" customFormat="1" ht="15.4" customHeight="1" thickBot="1">
      <c r="B88" s="26"/>
      <c r="C88" s="26"/>
      <c r="D88" s="89"/>
      <c r="E88" s="108"/>
      <c r="F88" s="109"/>
      <c r="G88" s="110"/>
      <c r="H88" s="105"/>
      <c r="I88" s="105"/>
      <c r="J88" s="105"/>
      <c r="K88" s="105"/>
      <c r="L88" s="104"/>
      <c r="M88" s="104"/>
      <c r="N88" s="104"/>
      <c r="O88" s="111"/>
      <c r="P88" s="111"/>
      <c r="Q88" s="111"/>
      <c r="R88" s="104"/>
      <c r="S88" s="104"/>
      <c r="T88" s="104"/>
      <c r="U88" s="105"/>
      <c r="V88" s="105"/>
      <c r="W88" s="104"/>
      <c r="X88" s="104"/>
      <c r="Y88" s="104"/>
      <c r="Z88" s="105"/>
      <c r="AA88" s="105"/>
      <c r="AB88" s="106"/>
      <c r="AC88" s="106"/>
      <c r="AD88" s="106"/>
      <c r="AE88" s="107"/>
      <c r="AF88" s="90"/>
      <c r="AG88" s="78"/>
      <c r="AH88" s="90"/>
      <c r="AI88" s="90"/>
      <c r="AN88" s="73"/>
    </row>
    <row r="89" spans="2:40" s="17" customFormat="1" ht="4.9000000000000004" customHeight="1" thickBot="1"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N89" s="73"/>
    </row>
    <row r="90" spans="2:40" s="17" customFormat="1" ht="15.4" customHeight="1" thickBot="1">
      <c r="B90" s="91">
        <v>1</v>
      </c>
      <c r="C90" s="35" t="s">
        <v>53</v>
      </c>
      <c r="D90" s="36" t="s">
        <v>158</v>
      </c>
      <c r="E90" s="40">
        <v>1</v>
      </c>
      <c r="F90" s="41">
        <v>2</v>
      </c>
      <c r="G90" s="41">
        <v>3</v>
      </c>
      <c r="H90" s="41">
        <v>4</v>
      </c>
      <c r="I90" s="41">
        <v>5</v>
      </c>
      <c r="J90" s="41">
        <v>6</v>
      </c>
      <c r="K90" s="41">
        <v>7</v>
      </c>
      <c r="L90" s="41">
        <v>8</v>
      </c>
      <c r="M90" s="41">
        <v>9</v>
      </c>
      <c r="N90" s="41">
        <v>10</v>
      </c>
      <c r="O90" s="41">
        <v>11</v>
      </c>
      <c r="P90" s="41">
        <v>12</v>
      </c>
      <c r="Q90" s="41">
        <v>13</v>
      </c>
      <c r="R90" s="41">
        <v>14</v>
      </c>
      <c r="S90" s="41">
        <v>15</v>
      </c>
      <c r="T90" s="41">
        <v>16</v>
      </c>
      <c r="U90" s="41">
        <v>17</v>
      </c>
      <c r="V90" s="41">
        <v>18</v>
      </c>
      <c r="W90" s="41">
        <v>19</v>
      </c>
      <c r="X90" s="41">
        <v>20</v>
      </c>
      <c r="Y90" s="41">
        <v>21</v>
      </c>
      <c r="Z90" s="41">
        <v>22</v>
      </c>
      <c r="AA90" s="41">
        <v>23</v>
      </c>
      <c r="AB90" s="41">
        <v>24</v>
      </c>
      <c r="AC90" s="41">
        <v>25</v>
      </c>
      <c r="AD90" s="41">
        <v>26</v>
      </c>
      <c r="AE90" s="41">
        <v>27</v>
      </c>
      <c r="AF90" s="41">
        <v>28</v>
      </c>
      <c r="AG90" s="41">
        <v>29</v>
      </c>
      <c r="AH90" s="41">
        <v>30</v>
      </c>
      <c r="AI90" s="42">
        <v>31</v>
      </c>
      <c r="AN90" s="73"/>
    </row>
    <row r="91" spans="2:40" s="17" customFormat="1" ht="15.4" customHeight="1">
      <c r="B91" s="37">
        <f>$B$17</f>
        <v>1</v>
      </c>
      <c r="C91" s="43">
        <f t="shared" ref="C91:C102" si="4">SUM($E91:$AI91)</f>
        <v>0</v>
      </c>
      <c r="D91" s="46"/>
      <c r="E91" s="80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81"/>
      <c r="AG91" s="81"/>
      <c r="AH91" s="81"/>
      <c r="AI91" s="82"/>
      <c r="AJ91" s="78"/>
      <c r="AN91" s="73"/>
    </row>
    <row r="92" spans="2:40" s="17" customFormat="1" ht="15.4" customHeight="1">
      <c r="B92" s="38">
        <f>IF(B91 = 12,1,B91+1)</f>
        <v>2</v>
      </c>
      <c r="C92" s="44">
        <f t="shared" si="4"/>
        <v>0</v>
      </c>
      <c r="D92" s="47"/>
      <c r="E92" s="83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5"/>
      <c r="AJ92" s="78"/>
      <c r="AN92" s="73"/>
    </row>
    <row r="93" spans="2:40" s="17" customFormat="1" ht="15.4" customHeight="1">
      <c r="B93" s="38">
        <f>IF(B92 = 12,1,B92+1)</f>
        <v>3</v>
      </c>
      <c r="C93" s="44">
        <f t="shared" si="4"/>
        <v>0</v>
      </c>
      <c r="D93" s="47"/>
      <c r="E93" s="83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5"/>
      <c r="AJ93" s="78"/>
      <c r="AN93" s="73"/>
    </row>
    <row r="94" spans="2:40" s="17" customFormat="1" ht="15.4" customHeight="1">
      <c r="B94" s="38">
        <f>IF(B93 = 12,1,B93+1)</f>
        <v>4</v>
      </c>
      <c r="C94" s="44">
        <f t="shared" si="4"/>
        <v>0</v>
      </c>
      <c r="D94" s="47"/>
      <c r="E94" s="83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5"/>
      <c r="AJ94" s="78"/>
      <c r="AN94" s="73"/>
    </row>
    <row r="95" spans="2:40" s="17" customFormat="1" ht="15.4" customHeight="1">
      <c r="B95" s="38">
        <f t="shared" ref="B95:B102" si="5">IF(B94 = 12,1,B94+1)</f>
        <v>5</v>
      </c>
      <c r="C95" s="44">
        <f t="shared" si="4"/>
        <v>0</v>
      </c>
      <c r="D95" s="47"/>
      <c r="E95" s="83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5"/>
      <c r="AJ95" s="78"/>
      <c r="AN95" s="73"/>
    </row>
    <row r="96" spans="2:40" s="17" customFormat="1" ht="15.4" customHeight="1">
      <c r="B96" s="38">
        <f t="shared" si="5"/>
        <v>6</v>
      </c>
      <c r="C96" s="44">
        <f t="shared" si="4"/>
        <v>0</v>
      </c>
      <c r="D96" s="47"/>
      <c r="E96" s="83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5"/>
      <c r="AJ96" s="78"/>
      <c r="AN96" s="73"/>
    </row>
    <row r="97" spans="2:40" s="17" customFormat="1" ht="15.4" customHeight="1">
      <c r="B97" s="38">
        <f t="shared" si="5"/>
        <v>7</v>
      </c>
      <c r="C97" s="44">
        <f t="shared" si="4"/>
        <v>0</v>
      </c>
      <c r="D97" s="47"/>
      <c r="E97" s="83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5"/>
      <c r="AJ97" s="78"/>
      <c r="AN97" s="73"/>
    </row>
    <row r="98" spans="2:40" s="17" customFormat="1" ht="15.4" customHeight="1">
      <c r="B98" s="38">
        <f t="shared" si="5"/>
        <v>8</v>
      </c>
      <c r="C98" s="44">
        <f t="shared" si="4"/>
        <v>0</v>
      </c>
      <c r="D98" s="47"/>
      <c r="E98" s="83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5"/>
      <c r="AJ98" s="78"/>
      <c r="AN98" s="73"/>
    </row>
    <row r="99" spans="2:40" s="17" customFormat="1" ht="15.4" customHeight="1">
      <c r="B99" s="38">
        <f t="shared" si="5"/>
        <v>9</v>
      </c>
      <c r="C99" s="44">
        <f t="shared" si="4"/>
        <v>0</v>
      </c>
      <c r="D99" s="47"/>
      <c r="E99" s="83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5"/>
      <c r="AJ99" s="78"/>
      <c r="AN99" s="73"/>
    </row>
    <row r="100" spans="2:40" s="17" customFormat="1" ht="15.4" customHeight="1">
      <c r="B100" s="38">
        <f t="shared" si="5"/>
        <v>10</v>
      </c>
      <c r="C100" s="44">
        <f t="shared" si="4"/>
        <v>0</v>
      </c>
      <c r="D100" s="47"/>
      <c r="E100" s="83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5"/>
      <c r="AJ100" s="78"/>
      <c r="AN100" s="73"/>
    </row>
    <row r="101" spans="2:40" s="17" customFormat="1" ht="15.4" customHeight="1">
      <c r="B101" s="38">
        <f t="shared" si="5"/>
        <v>11</v>
      </c>
      <c r="C101" s="44">
        <f t="shared" si="4"/>
        <v>0</v>
      </c>
      <c r="D101" s="47"/>
      <c r="E101" s="83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5"/>
      <c r="AJ101" s="78"/>
      <c r="AN101" s="73"/>
    </row>
    <row r="102" spans="2:40" s="17" customFormat="1" ht="15.4" customHeight="1" thickBot="1">
      <c r="B102" s="39">
        <f t="shared" si="5"/>
        <v>12</v>
      </c>
      <c r="C102" s="45">
        <f t="shared" si="4"/>
        <v>0</v>
      </c>
      <c r="D102" s="48"/>
      <c r="E102" s="86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  <c r="AA102" s="87"/>
      <c r="AB102" s="87"/>
      <c r="AC102" s="87"/>
      <c r="AD102" s="87"/>
      <c r="AE102" s="87"/>
      <c r="AF102" s="87"/>
      <c r="AG102" s="87"/>
      <c r="AH102" s="87"/>
      <c r="AI102" s="88"/>
      <c r="AJ102" s="78"/>
      <c r="AN102" s="73"/>
    </row>
    <row r="103" spans="2:40" s="17" customFormat="1">
      <c r="AJ103" s="78"/>
      <c r="AN103" s="73"/>
    </row>
    <row r="121" spans="2:40" s="17" customFormat="1" ht="16.5">
      <c r="B121" s="33" t="s">
        <v>52</v>
      </c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N121" s="73"/>
    </row>
    <row r="122" spans="2:40" s="17" customFormat="1" ht="14.45" customHeight="1">
      <c r="AI122" s="34" t="str">
        <f>IF('個人別管理簿 (1)'!$AI$11="","",'個人別管理簿 (1)'!$AI$11)</f>
        <v/>
      </c>
      <c r="AN122" s="73"/>
    </row>
    <row r="123" spans="2:40" s="17" customFormat="1" ht="10.15" customHeight="1" thickBot="1">
      <c r="E123" s="99"/>
      <c r="F123" s="99"/>
      <c r="G123" s="100"/>
      <c r="H123" s="100"/>
      <c r="AI123" s="73"/>
      <c r="AN123" s="73"/>
    </row>
    <row r="124" spans="2:40" s="17" customFormat="1" ht="15.4" customHeight="1">
      <c r="B124" s="26"/>
      <c r="C124" s="26"/>
      <c r="D124" s="26"/>
      <c r="E124" s="101" t="s">
        <v>35</v>
      </c>
      <c r="F124" s="102"/>
      <c r="G124" s="103"/>
      <c r="H124" s="97" t="s">
        <v>2</v>
      </c>
      <c r="I124" s="97"/>
      <c r="J124" s="97"/>
      <c r="K124" s="97"/>
      <c r="L124" s="97" t="s">
        <v>4</v>
      </c>
      <c r="M124" s="97"/>
      <c r="N124" s="97"/>
      <c r="O124" s="97" t="s">
        <v>30</v>
      </c>
      <c r="P124" s="97"/>
      <c r="Q124" s="97"/>
      <c r="R124" s="97" t="s">
        <v>54</v>
      </c>
      <c r="S124" s="97"/>
      <c r="T124" s="97"/>
      <c r="U124" s="97" t="s">
        <v>50</v>
      </c>
      <c r="V124" s="97"/>
      <c r="W124" s="97" t="s">
        <v>55</v>
      </c>
      <c r="X124" s="97"/>
      <c r="Y124" s="97"/>
      <c r="Z124" s="97" t="s">
        <v>56</v>
      </c>
      <c r="AA124" s="97"/>
      <c r="AB124" s="97" t="s">
        <v>8</v>
      </c>
      <c r="AC124" s="97"/>
      <c r="AD124" s="97" t="s">
        <v>51</v>
      </c>
      <c r="AE124" s="98"/>
      <c r="AF124" s="26"/>
      <c r="AG124" s="26"/>
      <c r="AH124" s="26"/>
      <c r="AI124" s="26"/>
      <c r="AN124" s="73"/>
    </row>
    <row r="125" spans="2:40" s="17" customFormat="1" ht="15.4" customHeight="1" thickBot="1">
      <c r="B125" s="26"/>
      <c r="C125" s="26"/>
      <c r="D125" s="89"/>
      <c r="E125" s="108"/>
      <c r="F125" s="109"/>
      <c r="G125" s="110"/>
      <c r="H125" s="105"/>
      <c r="I125" s="105"/>
      <c r="J125" s="105"/>
      <c r="K125" s="105"/>
      <c r="L125" s="104"/>
      <c r="M125" s="104"/>
      <c r="N125" s="104"/>
      <c r="O125" s="111"/>
      <c r="P125" s="111"/>
      <c r="Q125" s="111"/>
      <c r="R125" s="104"/>
      <c r="S125" s="104"/>
      <c r="T125" s="104"/>
      <c r="U125" s="105"/>
      <c r="V125" s="105"/>
      <c r="W125" s="104"/>
      <c r="X125" s="104"/>
      <c r="Y125" s="104"/>
      <c r="Z125" s="105"/>
      <c r="AA125" s="105"/>
      <c r="AB125" s="106"/>
      <c r="AC125" s="106"/>
      <c r="AD125" s="106"/>
      <c r="AE125" s="107"/>
      <c r="AF125" s="90"/>
      <c r="AG125" s="78"/>
      <c r="AH125" s="90"/>
      <c r="AI125" s="90"/>
      <c r="AN125" s="73"/>
    </row>
    <row r="126" spans="2:40" s="17" customFormat="1" ht="4.9000000000000004" customHeight="1" thickBot="1"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N126" s="73"/>
    </row>
    <row r="127" spans="2:40" s="17" customFormat="1" ht="15.4" customHeight="1" thickBot="1">
      <c r="B127" s="91">
        <v>1</v>
      </c>
      <c r="C127" s="35" t="s">
        <v>53</v>
      </c>
      <c r="D127" s="36" t="s">
        <v>158</v>
      </c>
      <c r="E127" s="40">
        <v>1</v>
      </c>
      <c r="F127" s="41">
        <v>2</v>
      </c>
      <c r="G127" s="41">
        <v>3</v>
      </c>
      <c r="H127" s="41">
        <v>4</v>
      </c>
      <c r="I127" s="41">
        <v>5</v>
      </c>
      <c r="J127" s="41">
        <v>6</v>
      </c>
      <c r="K127" s="41">
        <v>7</v>
      </c>
      <c r="L127" s="41">
        <v>8</v>
      </c>
      <c r="M127" s="41">
        <v>9</v>
      </c>
      <c r="N127" s="41">
        <v>10</v>
      </c>
      <c r="O127" s="41">
        <v>11</v>
      </c>
      <c r="P127" s="41">
        <v>12</v>
      </c>
      <c r="Q127" s="41">
        <v>13</v>
      </c>
      <c r="R127" s="41">
        <v>14</v>
      </c>
      <c r="S127" s="41">
        <v>15</v>
      </c>
      <c r="T127" s="41">
        <v>16</v>
      </c>
      <c r="U127" s="41">
        <v>17</v>
      </c>
      <c r="V127" s="41">
        <v>18</v>
      </c>
      <c r="W127" s="41">
        <v>19</v>
      </c>
      <c r="X127" s="41">
        <v>20</v>
      </c>
      <c r="Y127" s="41">
        <v>21</v>
      </c>
      <c r="Z127" s="41">
        <v>22</v>
      </c>
      <c r="AA127" s="41">
        <v>23</v>
      </c>
      <c r="AB127" s="41">
        <v>24</v>
      </c>
      <c r="AC127" s="41">
        <v>25</v>
      </c>
      <c r="AD127" s="41">
        <v>26</v>
      </c>
      <c r="AE127" s="41">
        <v>27</v>
      </c>
      <c r="AF127" s="41">
        <v>28</v>
      </c>
      <c r="AG127" s="41">
        <v>29</v>
      </c>
      <c r="AH127" s="41">
        <v>30</v>
      </c>
      <c r="AI127" s="42">
        <v>31</v>
      </c>
      <c r="AN127" s="73"/>
    </row>
    <row r="128" spans="2:40" s="17" customFormat="1" ht="15.4" customHeight="1">
      <c r="B128" s="37">
        <f>$B$17</f>
        <v>1</v>
      </c>
      <c r="C128" s="43">
        <f t="shared" ref="C128:C139" si="6">SUM($E128:$AI128)</f>
        <v>0</v>
      </c>
      <c r="D128" s="46"/>
      <c r="E128" s="80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  <c r="AD128" s="81"/>
      <c r="AE128" s="81"/>
      <c r="AF128" s="81"/>
      <c r="AG128" s="81"/>
      <c r="AH128" s="81"/>
      <c r="AI128" s="82"/>
      <c r="AJ128" s="78"/>
      <c r="AN128" s="73"/>
    </row>
    <row r="129" spans="2:40" s="17" customFormat="1" ht="15.4" customHeight="1">
      <c r="B129" s="38">
        <f>IF(B128 = 12,1,B128+1)</f>
        <v>2</v>
      </c>
      <c r="C129" s="44">
        <f t="shared" si="6"/>
        <v>0</v>
      </c>
      <c r="D129" s="47"/>
      <c r="E129" s="83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5"/>
      <c r="AJ129" s="78"/>
      <c r="AN129" s="73"/>
    </row>
    <row r="130" spans="2:40" s="17" customFormat="1" ht="15.4" customHeight="1">
      <c r="B130" s="38">
        <f>IF(B129 = 12,1,B129+1)</f>
        <v>3</v>
      </c>
      <c r="C130" s="44">
        <f t="shared" si="6"/>
        <v>0</v>
      </c>
      <c r="D130" s="47"/>
      <c r="E130" s="83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5"/>
      <c r="AJ130" s="78"/>
      <c r="AN130" s="73"/>
    </row>
    <row r="131" spans="2:40" s="17" customFormat="1" ht="15.4" customHeight="1">
      <c r="B131" s="38">
        <f>IF(B130 = 12,1,B130+1)</f>
        <v>4</v>
      </c>
      <c r="C131" s="44">
        <f t="shared" si="6"/>
        <v>0</v>
      </c>
      <c r="D131" s="47"/>
      <c r="E131" s="83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5"/>
      <c r="AJ131" s="78"/>
      <c r="AN131" s="73"/>
    </row>
    <row r="132" spans="2:40" s="17" customFormat="1" ht="15.4" customHeight="1">
      <c r="B132" s="38">
        <f t="shared" ref="B132:B139" si="7">IF(B131 = 12,1,B131+1)</f>
        <v>5</v>
      </c>
      <c r="C132" s="44">
        <f t="shared" si="6"/>
        <v>0</v>
      </c>
      <c r="D132" s="47"/>
      <c r="E132" s="83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5"/>
      <c r="AJ132" s="78"/>
      <c r="AN132" s="73"/>
    </row>
    <row r="133" spans="2:40" s="17" customFormat="1" ht="15.4" customHeight="1">
      <c r="B133" s="38">
        <f t="shared" si="7"/>
        <v>6</v>
      </c>
      <c r="C133" s="44">
        <f t="shared" si="6"/>
        <v>0</v>
      </c>
      <c r="D133" s="47"/>
      <c r="E133" s="83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5"/>
      <c r="AJ133" s="78"/>
      <c r="AN133" s="73"/>
    </row>
    <row r="134" spans="2:40" s="17" customFormat="1" ht="15.4" customHeight="1">
      <c r="B134" s="38">
        <f t="shared" si="7"/>
        <v>7</v>
      </c>
      <c r="C134" s="44">
        <f t="shared" si="6"/>
        <v>0</v>
      </c>
      <c r="D134" s="47"/>
      <c r="E134" s="83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5"/>
      <c r="AJ134" s="78"/>
      <c r="AN134" s="73"/>
    </row>
    <row r="135" spans="2:40" s="17" customFormat="1" ht="15.4" customHeight="1">
      <c r="B135" s="38">
        <f t="shared" si="7"/>
        <v>8</v>
      </c>
      <c r="C135" s="44">
        <f t="shared" si="6"/>
        <v>0</v>
      </c>
      <c r="D135" s="47"/>
      <c r="E135" s="83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5"/>
      <c r="AJ135" s="78"/>
      <c r="AN135" s="73"/>
    </row>
    <row r="136" spans="2:40" s="17" customFormat="1" ht="15.4" customHeight="1">
      <c r="B136" s="38">
        <f t="shared" si="7"/>
        <v>9</v>
      </c>
      <c r="C136" s="44">
        <f t="shared" si="6"/>
        <v>0</v>
      </c>
      <c r="D136" s="47"/>
      <c r="E136" s="83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5"/>
      <c r="AJ136" s="78"/>
      <c r="AN136" s="73"/>
    </row>
    <row r="137" spans="2:40" s="17" customFormat="1" ht="15.4" customHeight="1">
      <c r="B137" s="38">
        <f t="shared" si="7"/>
        <v>10</v>
      </c>
      <c r="C137" s="44">
        <f t="shared" si="6"/>
        <v>0</v>
      </c>
      <c r="D137" s="47"/>
      <c r="E137" s="83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5"/>
      <c r="AJ137" s="78"/>
      <c r="AN137" s="73"/>
    </row>
    <row r="138" spans="2:40" s="17" customFormat="1" ht="15.4" customHeight="1">
      <c r="B138" s="38">
        <f t="shared" si="7"/>
        <v>11</v>
      </c>
      <c r="C138" s="44">
        <f t="shared" si="6"/>
        <v>0</v>
      </c>
      <c r="D138" s="47"/>
      <c r="E138" s="83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5"/>
      <c r="AJ138" s="78"/>
      <c r="AN138" s="73"/>
    </row>
    <row r="139" spans="2:40" s="17" customFormat="1" ht="15.4" customHeight="1" thickBot="1">
      <c r="B139" s="39">
        <f t="shared" si="7"/>
        <v>12</v>
      </c>
      <c r="C139" s="45">
        <f t="shared" si="6"/>
        <v>0</v>
      </c>
      <c r="D139" s="48"/>
      <c r="E139" s="86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  <c r="AA139" s="87"/>
      <c r="AB139" s="87"/>
      <c r="AC139" s="87"/>
      <c r="AD139" s="87"/>
      <c r="AE139" s="87"/>
      <c r="AF139" s="87"/>
      <c r="AG139" s="87"/>
      <c r="AH139" s="87"/>
      <c r="AI139" s="88"/>
      <c r="AJ139" s="78"/>
      <c r="AN139" s="73"/>
    </row>
    <row r="140" spans="2:40" s="17" customFormat="1">
      <c r="AJ140" s="78"/>
      <c r="AN140" s="73"/>
    </row>
    <row r="158" spans="2:40" s="17" customFormat="1" ht="16.5">
      <c r="B158" s="33" t="s">
        <v>52</v>
      </c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N158" s="73"/>
    </row>
    <row r="159" spans="2:40" s="17" customFormat="1" ht="14.45" customHeight="1">
      <c r="AI159" s="34" t="str">
        <f>IF('個人別管理簿 (1)'!$AI$11="","",'個人別管理簿 (1)'!$AI$11)</f>
        <v/>
      </c>
      <c r="AN159" s="73"/>
    </row>
    <row r="160" spans="2:40" s="17" customFormat="1" ht="10.15" customHeight="1" thickBot="1">
      <c r="E160" s="99"/>
      <c r="F160" s="99"/>
      <c r="G160" s="100"/>
      <c r="H160" s="100"/>
      <c r="AI160" s="73"/>
      <c r="AN160" s="73"/>
    </row>
    <row r="161" spans="2:40" s="17" customFormat="1" ht="15.4" customHeight="1">
      <c r="B161" s="26"/>
      <c r="C161" s="26"/>
      <c r="D161" s="26"/>
      <c r="E161" s="101" t="s">
        <v>35</v>
      </c>
      <c r="F161" s="102"/>
      <c r="G161" s="103"/>
      <c r="H161" s="97" t="s">
        <v>2</v>
      </c>
      <c r="I161" s="97"/>
      <c r="J161" s="97"/>
      <c r="K161" s="97"/>
      <c r="L161" s="97" t="s">
        <v>4</v>
      </c>
      <c r="M161" s="97"/>
      <c r="N161" s="97"/>
      <c r="O161" s="97" t="s">
        <v>30</v>
      </c>
      <c r="P161" s="97"/>
      <c r="Q161" s="97"/>
      <c r="R161" s="97" t="s">
        <v>54</v>
      </c>
      <c r="S161" s="97"/>
      <c r="T161" s="97"/>
      <c r="U161" s="97" t="s">
        <v>50</v>
      </c>
      <c r="V161" s="97"/>
      <c r="W161" s="97" t="s">
        <v>55</v>
      </c>
      <c r="X161" s="97"/>
      <c r="Y161" s="97"/>
      <c r="Z161" s="97" t="s">
        <v>56</v>
      </c>
      <c r="AA161" s="97"/>
      <c r="AB161" s="97" t="s">
        <v>8</v>
      </c>
      <c r="AC161" s="97"/>
      <c r="AD161" s="97" t="s">
        <v>51</v>
      </c>
      <c r="AE161" s="98"/>
      <c r="AF161" s="26"/>
      <c r="AG161" s="26"/>
      <c r="AH161" s="26"/>
      <c r="AI161" s="26"/>
      <c r="AN161" s="73"/>
    </row>
    <row r="162" spans="2:40" s="17" customFormat="1" ht="15.4" customHeight="1" thickBot="1">
      <c r="B162" s="26"/>
      <c r="C162" s="26"/>
      <c r="D162" s="89"/>
      <c r="E162" s="108"/>
      <c r="F162" s="109"/>
      <c r="G162" s="110"/>
      <c r="H162" s="105"/>
      <c r="I162" s="105"/>
      <c r="J162" s="105"/>
      <c r="K162" s="105"/>
      <c r="L162" s="104"/>
      <c r="M162" s="104"/>
      <c r="N162" s="104"/>
      <c r="O162" s="111"/>
      <c r="P162" s="111"/>
      <c r="Q162" s="111"/>
      <c r="R162" s="104"/>
      <c r="S162" s="104"/>
      <c r="T162" s="104"/>
      <c r="U162" s="105"/>
      <c r="V162" s="105"/>
      <c r="W162" s="104"/>
      <c r="X162" s="104"/>
      <c r="Y162" s="104"/>
      <c r="Z162" s="105"/>
      <c r="AA162" s="105"/>
      <c r="AB162" s="106"/>
      <c r="AC162" s="106"/>
      <c r="AD162" s="106"/>
      <c r="AE162" s="107"/>
      <c r="AF162" s="90"/>
      <c r="AG162" s="78"/>
      <c r="AH162" s="90"/>
      <c r="AI162" s="90"/>
      <c r="AN162" s="73"/>
    </row>
    <row r="163" spans="2:40" s="17" customFormat="1" ht="4.9000000000000004" customHeight="1" thickBot="1"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N163" s="73"/>
    </row>
    <row r="164" spans="2:40" s="17" customFormat="1" ht="15.4" customHeight="1" thickBot="1">
      <c r="B164" s="91">
        <v>1</v>
      </c>
      <c r="C164" s="35" t="s">
        <v>53</v>
      </c>
      <c r="D164" s="36" t="s">
        <v>158</v>
      </c>
      <c r="E164" s="40">
        <v>1</v>
      </c>
      <c r="F164" s="41">
        <v>2</v>
      </c>
      <c r="G164" s="41">
        <v>3</v>
      </c>
      <c r="H164" s="41">
        <v>4</v>
      </c>
      <c r="I164" s="41">
        <v>5</v>
      </c>
      <c r="J164" s="41">
        <v>6</v>
      </c>
      <c r="K164" s="41">
        <v>7</v>
      </c>
      <c r="L164" s="41">
        <v>8</v>
      </c>
      <c r="M164" s="41">
        <v>9</v>
      </c>
      <c r="N164" s="41">
        <v>10</v>
      </c>
      <c r="O164" s="41">
        <v>11</v>
      </c>
      <c r="P164" s="41">
        <v>12</v>
      </c>
      <c r="Q164" s="41">
        <v>13</v>
      </c>
      <c r="R164" s="41">
        <v>14</v>
      </c>
      <c r="S164" s="41">
        <v>15</v>
      </c>
      <c r="T164" s="41">
        <v>16</v>
      </c>
      <c r="U164" s="41">
        <v>17</v>
      </c>
      <c r="V164" s="41">
        <v>18</v>
      </c>
      <c r="W164" s="41">
        <v>19</v>
      </c>
      <c r="X164" s="41">
        <v>20</v>
      </c>
      <c r="Y164" s="41">
        <v>21</v>
      </c>
      <c r="Z164" s="41">
        <v>22</v>
      </c>
      <c r="AA164" s="41">
        <v>23</v>
      </c>
      <c r="AB164" s="41">
        <v>24</v>
      </c>
      <c r="AC164" s="41">
        <v>25</v>
      </c>
      <c r="AD164" s="41">
        <v>26</v>
      </c>
      <c r="AE164" s="41">
        <v>27</v>
      </c>
      <c r="AF164" s="41">
        <v>28</v>
      </c>
      <c r="AG164" s="41">
        <v>29</v>
      </c>
      <c r="AH164" s="41">
        <v>30</v>
      </c>
      <c r="AI164" s="42">
        <v>31</v>
      </c>
      <c r="AN164" s="73"/>
    </row>
    <row r="165" spans="2:40" s="17" customFormat="1" ht="15.4" customHeight="1">
      <c r="B165" s="37">
        <f>$B$17</f>
        <v>1</v>
      </c>
      <c r="C165" s="43">
        <f t="shared" ref="C165:C176" si="8">SUM($E165:$AI165)</f>
        <v>0</v>
      </c>
      <c r="D165" s="46"/>
      <c r="E165" s="80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  <c r="AD165" s="81"/>
      <c r="AE165" s="81"/>
      <c r="AF165" s="81"/>
      <c r="AG165" s="81"/>
      <c r="AH165" s="81"/>
      <c r="AI165" s="82"/>
      <c r="AJ165" s="78"/>
      <c r="AN165" s="73"/>
    </row>
    <row r="166" spans="2:40" s="17" customFormat="1" ht="15.4" customHeight="1">
      <c r="B166" s="38">
        <f>IF(B165 = 12,1,B165+1)</f>
        <v>2</v>
      </c>
      <c r="C166" s="44">
        <f t="shared" si="8"/>
        <v>0</v>
      </c>
      <c r="D166" s="47"/>
      <c r="E166" s="83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5"/>
      <c r="AJ166" s="78"/>
      <c r="AN166" s="73"/>
    </row>
    <row r="167" spans="2:40" s="17" customFormat="1" ht="15.4" customHeight="1">
      <c r="B167" s="38">
        <f>IF(B166 = 12,1,B166+1)</f>
        <v>3</v>
      </c>
      <c r="C167" s="44">
        <f t="shared" si="8"/>
        <v>0</v>
      </c>
      <c r="D167" s="47"/>
      <c r="E167" s="83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5"/>
      <c r="AJ167" s="78"/>
      <c r="AN167" s="73"/>
    </row>
    <row r="168" spans="2:40" s="17" customFormat="1" ht="15.4" customHeight="1">
      <c r="B168" s="38">
        <f>IF(B167 = 12,1,B167+1)</f>
        <v>4</v>
      </c>
      <c r="C168" s="44">
        <f t="shared" si="8"/>
        <v>0</v>
      </c>
      <c r="D168" s="47"/>
      <c r="E168" s="83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5"/>
      <c r="AJ168" s="78"/>
      <c r="AN168" s="73"/>
    </row>
    <row r="169" spans="2:40" s="17" customFormat="1" ht="15.4" customHeight="1">
      <c r="B169" s="38">
        <f t="shared" ref="B169:B176" si="9">IF(B168 = 12,1,B168+1)</f>
        <v>5</v>
      </c>
      <c r="C169" s="44">
        <f t="shared" si="8"/>
        <v>0</v>
      </c>
      <c r="D169" s="47"/>
      <c r="E169" s="83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5"/>
      <c r="AJ169" s="78"/>
      <c r="AN169" s="73"/>
    </row>
    <row r="170" spans="2:40" s="17" customFormat="1" ht="15.4" customHeight="1">
      <c r="B170" s="38">
        <f t="shared" si="9"/>
        <v>6</v>
      </c>
      <c r="C170" s="44">
        <f t="shared" si="8"/>
        <v>0</v>
      </c>
      <c r="D170" s="47"/>
      <c r="E170" s="83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5"/>
      <c r="AJ170" s="78"/>
      <c r="AN170" s="73"/>
    </row>
    <row r="171" spans="2:40" s="17" customFormat="1" ht="15.4" customHeight="1">
      <c r="B171" s="38">
        <f t="shared" si="9"/>
        <v>7</v>
      </c>
      <c r="C171" s="44">
        <f t="shared" si="8"/>
        <v>0</v>
      </c>
      <c r="D171" s="47"/>
      <c r="E171" s="83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5"/>
      <c r="AJ171" s="78"/>
      <c r="AN171" s="73"/>
    </row>
    <row r="172" spans="2:40" s="17" customFormat="1" ht="15.4" customHeight="1">
      <c r="B172" s="38">
        <f t="shared" si="9"/>
        <v>8</v>
      </c>
      <c r="C172" s="44">
        <f t="shared" si="8"/>
        <v>0</v>
      </c>
      <c r="D172" s="47"/>
      <c r="E172" s="83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5"/>
      <c r="AJ172" s="78"/>
      <c r="AN172" s="73"/>
    </row>
    <row r="173" spans="2:40" s="17" customFormat="1" ht="15.4" customHeight="1">
      <c r="B173" s="38">
        <f t="shared" si="9"/>
        <v>9</v>
      </c>
      <c r="C173" s="44">
        <f t="shared" si="8"/>
        <v>0</v>
      </c>
      <c r="D173" s="47"/>
      <c r="E173" s="83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  <c r="AA173" s="84"/>
      <c r="AB173" s="84"/>
      <c r="AC173" s="84"/>
      <c r="AD173" s="84"/>
      <c r="AE173" s="84"/>
      <c r="AF173" s="84"/>
      <c r="AG173" s="84"/>
      <c r="AH173" s="84"/>
      <c r="AI173" s="85"/>
      <c r="AJ173" s="78"/>
      <c r="AN173" s="73"/>
    </row>
    <row r="174" spans="2:40" s="17" customFormat="1" ht="15.4" customHeight="1">
      <c r="B174" s="38">
        <f t="shared" si="9"/>
        <v>10</v>
      </c>
      <c r="C174" s="44">
        <f t="shared" si="8"/>
        <v>0</v>
      </c>
      <c r="D174" s="47"/>
      <c r="E174" s="83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5"/>
      <c r="AJ174" s="78"/>
      <c r="AN174" s="73"/>
    </row>
    <row r="175" spans="2:40" s="17" customFormat="1" ht="15.4" customHeight="1">
      <c r="B175" s="38">
        <f t="shared" si="9"/>
        <v>11</v>
      </c>
      <c r="C175" s="44">
        <f t="shared" si="8"/>
        <v>0</v>
      </c>
      <c r="D175" s="47"/>
      <c r="E175" s="83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5"/>
      <c r="AJ175" s="78"/>
      <c r="AN175" s="73"/>
    </row>
    <row r="176" spans="2:40" s="17" customFormat="1" ht="15.4" customHeight="1" thickBot="1">
      <c r="B176" s="39">
        <f t="shared" si="9"/>
        <v>12</v>
      </c>
      <c r="C176" s="45">
        <f t="shared" si="8"/>
        <v>0</v>
      </c>
      <c r="D176" s="48"/>
      <c r="E176" s="86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  <c r="AA176" s="87"/>
      <c r="AB176" s="87"/>
      <c r="AC176" s="87"/>
      <c r="AD176" s="87"/>
      <c r="AE176" s="87"/>
      <c r="AF176" s="87"/>
      <c r="AG176" s="87"/>
      <c r="AH176" s="87"/>
      <c r="AI176" s="88"/>
      <c r="AJ176" s="78"/>
      <c r="AN176" s="73"/>
    </row>
    <row r="177" spans="36:40" s="17" customFormat="1">
      <c r="AJ177" s="78"/>
      <c r="AN177" s="73"/>
    </row>
    <row r="195" spans="2:40" s="17" customFormat="1" ht="16.5">
      <c r="B195" s="33" t="s">
        <v>52</v>
      </c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N195" s="73"/>
    </row>
    <row r="196" spans="2:40" s="17" customFormat="1" ht="14.45" customHeight="1">
      <c r="AI196" s="34" t="str">
        <f>IF('個人別管理簿 (1)'!$AI$11="","",'個人別管理簿 (1)'!$AI$11)</f>
        <v/>
      </c>
      <c r="AN196" s="73"/>
    </row>
    <row r="197" spans="2:40" s="17" customFormat="1" ht="10.15" customHeight="1" thickBot="1">
      <c r="E197" s="99"/>
      <c r="F197" s="99"/>
      <c r="G197" s="100"/>
      <c r="H197" s="100"/>
      <c r="AI197" s="73"/>
      <c r="AN197" s="73"/>
    </row>
    <row r="198" spans="2:40" s="17" customFormat="1" ht="15.4" customHeight="1">
      <c r="B198" s="26"/>
      <c r="C198" s="26"/>
      <c r="D198" s="26"/>
      <c r="E198" s="101" t="s">
        <v>35</v>
      </c>
      <c r="F198" s="102"/>
      <c r="G198" s="103"/>
      <c r="H198" s="97" t="s">
        <v>2</v>
      </c>
      <c r="I198" s="97"/>
      <c r="J198" s="97"/>
      <c r="K198" s="97"/>
      <c r="L198" s="97" t="s">
        <v>4</v>
      </c>
      <c r="M198" s="97"/>
      <c r="N198" s="97"/>
      <c r="O198" s="97" t="s">
        <v>30</v>
      </c>
      <c r="P198" s="97"/>
      <c r="Q198" s="97"/>
      <c r="R198" s="97" t="s">
        <v>54</v>
      </c>
      <c r="S198" s="97"/>
      <c r="T198" s="97"/>
      <c r="U198" s="97" t="s">
        <v>50</v>
      </c>
      <c r="V198" s="97"/>
      <c r="W198" s="97" t="s">
        <v>55</v>
      </c>
      <c r="X198" s="97"/>
      <c r="Y198" s="97"/>
      <c r="Z198" s="97" t="s">
        <v>56</v>
      </c>
      <c r="AA198" s="97"/>
      <c r="AB198" s="97" t="s">
        <v>8</v>
      </c>
      <c r="AC198" s="97"/>
      <c r="AD198" s="97" t="s">
        <v>51</v>
      </c>
      <c r="AE198" s="98"/>
      <c r="AF198" s="26"/>
      <c r="AG198" s="26"/>
      <c r="AH198" s="26"/>
      <c r="AI198" s="26"/>
      <c r="AN198" s="73"/>
    </row>
    <row r="199" spans="2:40" s="17" customFormat="1" ht="15.4" customHeight="1" thickBot="1">
      <c r="B199" s="26"/>
      <c r="C199" s="26"/>
      <c r="D199" s="89"/>
      <c r="E199" s="108"/>
      <c r="F199" s="109"/>
      <c r="G199" s="110"/>
      <c r="H199" s="105"/>
      <c r="I199" s="105"/>
      <c r="J199" s="105"/>
      <c r="K199" s="105"/>
      <c r="L199" s="104"/>
      <c r="M199" s="104"/>
      <c r="N199" s="104"/>
      <c r="O199" s="111"/>
      <c r="P199" s="111"/>
      <c r="Q199" s="111"/>
      <c r="R199" s="104"/>
      <c r="S199" s="104"/>
      <c r="T199" s="104"/>
      <c r="U199" s="105"/>
      <c r="V199" s="105"/>
      <c r="W199" s="104"/>
      <c r="X199" s="104"/>
      <c r="Y199" s="104"/>
      <c r="Z199" s="105"/>
      <c r="AA199" s="105"/>
      <c r="AB199" s="106"/>
      <c r="AC199" s="106"/>
      <c r="AD199" s="106"/>
      <c r="AE199" s="107"/>
      <c r="AF199" s="90"/>
      <c r="AG199" s="78"/>
      <c r="AH199" s="90"/>
      <c r="AI199" s="90"/>
      <c r="AN199" s="73"/>
    </row>
    <row r="200" spans="2:40" s="17" customFormat="1" ht="4.9000000000000004" customHeight="1" thickBot="1"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N200" s="73"/>
    </row>
    <row r="201" spans="2:40" s="17" customFormat="1" ht="15.4" customHeight="1" thickBot="1">
      <c r="B201" s="91">
        <v>1</v>
      </c>
      <c r="C201" s="35" t="s">
        <v>53</v>
      </c>
      <c r="D201" s="36" t="s">
        <v>158</v>
      </c>
      <c r="E201" s="40">
        <v>1</v>
      </c>
      <c r="F201" s="41">
        <v>2</v>
      </c>
      <c r="G201" s="41">
        <v>3</v>
      </c>
      <c r="H201" s="41">
        <v>4</v>
      </c>
      <c r="I201" s="41">
        <v>5</v>
      </c>
      <c r="J201" s="41">
        <v>6</v>
      </c>
      <c r="K201" s="41">
        <v>7</v>
      </c>
      <c r="L201" s="41">
        <v>8</v>
      </c>
      <c r="M201" s="41">
        <v>9</v>
      </c>
      <c r="N201" s="41">
        <v>10</v>
      </c>
      <c r="O201" s="41">
        <v>11</v>
      </c>
      <c r="P201" s="41">
        <v>12</v>
      </c>
      <c r="Q201" s="41">
        <v>13</v>
      </c>
      <c r="R201" s="41">
        <v>14</v>
      </c>
      <c r="S201" s="41">
        <v>15</v>
      </c>
      <c r="T201" s="41">
        <v>16</v>
      </c>
      <c r="U201" s="41">
        <v>17</v>
      </c>
      <c r="V201" s="41">
        <v>18</v>
      </c>
      <c r="W201" s="41">
        <v>19</v>
      </c>
      <c r="X201" s="41">
        <v>20</v>
      </c>
      <c r="Y201" s="41">
        <v>21</v>
      </c>
      <c r="Z201" s="41">
        <v>22</v>
      </c>
      <c r="AA201" s="41">
        <v>23</v>
      </c>
      <c r="AB201" s="41">
        <v>24</v>
      </c>
      <c r="AC201" s="41">
        <v>25</v>
      </c>
      <c r="AD201" s="41">
        <v>26</v>
      </c>
      <c r="AE201" s="41">
        <v>27</v>
      </c>
      <c r="AF201" s="41">
        <v>28</v>
      </c>
      <c r="AG201" s="41">
        <v>29</v>
      </c>
      <c r="AH201" s="41">
        <v>30</v>
      </c>
      <c r="AI201" s="42">
        <v>31</v>
      </c>
      <c r="AN201" s="73"/>
    </row>
    <row r="202" spans="2:40" s="17" customFormat="1" ht="15.4" customHeight="1">
      <c r="B202" s="37">
        <f>$B$17</f>
        <v>1</v>
      </c>
      <c r="C202" s="43">
        <f t="shared" ref="C202:C213" si="10">SUM($E202:$AI202)</f>
        <v>0</v>
      </c>
      <c r="D202" s="46"/>
      <c r="E202" s="80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  <c r="AA202" s="81"/>
      <c r="AB202" s="81"/>
      <c r="AC202" s="81"/>
      <c r="AD202" s="81"/>
      <c r="AE202" s="81"/>
      <c r="AF202" s="81"/>
      <c r="AG202" s="81"/>
      <c r="AH202" s="81"/>
      <c r="AI202" s="82"/>
      <c r="AJ202" s="78"/>
      <c r="AN202" s="73"/>
    </row>
    <row r="203" spans="2:40" s="17" customFormat="1" ht="15.4" customHeight="1">
      <c r="B203" s="38">
        <f>IF(B202 = 12,1,B202+1)</f>
        <v>2</v>
      </c>
      <c r="C203" s="44">
        <f t="shared" si="10"/>
        <v>0</v>
      </c>
      <c r="D203" s="47"/>
      <c r="E203" s="83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5"/>
      <c r="AJ203" s="78"/>
      <c r="AN203" s="73"/>
    </row>
    <row r="204" spans="2:40" s="17" customFormat="1" ht="15.4" customHeight="1">
      <c r="B204" s="38">
        <f>IF(B203 = 12,1,B203+1)</f>
        <v>3</v>
      </c>
      <c r="C204" s="44">
        <f t="shared" si="10"/>
        <v>0</v>
      </c>
      <c r="D204" s="47"/>
      <c r="E204" s="83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5"/>
      <c r="AJ204" s="78"/>
      <c r="AN204" s="73"/>
    </row>
    <row r="205" spans="2:40" s="17" customFormat="1" ht="15.4" customHeight="1">
      <c r="B205" s="38">
        <f>IF(B204 = 12,1,B204+1)</f>
        <v>4</v>
      </c>
      <c r="C205" s="44">
        <f t="shared" si="10"/>
        <v>0</v>
      </c>
      <c r="D205" s="47"/>
      <c r="E205" s="83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5"/>
      <c r="AJ205" s="78"/>
      <c r="AN205" s="73"/>
    </row>
    <row r="206" spans="2:40" s="17" customFormat="1" ht="15.4" customHeight="1">
      <c r="B206" s="38">
        <f t="shared" ref="B206:B213" si="11">IF(B205 = 12,1,B205+1)</f>
        <v>5</v>
      </c>
      <c r="C206" s="44">
        <f t="shared" si="10"/>
        <v>0</v>
      </c>
      <c r="D206" s="47"/>
      <c r="E206" s="83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5"/>
      <c r="AJ206" s="78"/>
      <c r="AN206" s="73"/>
    </row>
    <row r="207" spans="2:40" s="17" customFormat="1" ht="15.4" customHeight="1">
      <c r="B207" s="38">
        <f t="shared" si="11"/>
        <v>6</v>
      </c>
      <c r="C207" s="44">
        <f t="shared" si="10"/>
        <v>0</v>
      </c>
      <c r="D207" s="47"/>
      <c r="E207" s="83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4"/>
      <c r="AF207" s="84"/>
      <c r="AG207" s="84"/>
      <c r="AH207" s="84"/>
      <c r="AI207" s="85"/>
      <c r="AJ207" s="78"/>
      <c r="AN207" s="73"/>
    </row>
    <row r="208" spans="2:40" s="17" customFormat="1" ht="15.4" customHeight="1">
      <c r="B208" s="38">
        <f t="shared" si="11"/>
        <v>7</v>
      </c>
      <c r="C208" s="44">
        <f t="shared" si="10"/>
        <v>0</v>
      </c>
      <c r="D208" s="47"/>
      <c r="E208" s="83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5"/>
      <c r="AJ208" s="78"/>
      <c r="AN208" s="73"/>
    </row>
    <row r="209" spans="2:40" s="17" customFormat="1" ht="15.4" customHeight="1">
      <c r="B209" s="38">
        <f t="shared" si="11"/>
        <v>8</v>
      </c>
      <c r="C209" s="44">
        <f t="shared" si="10"/>
        <v>0</v>
      </c>
      <c r="D209" s="47"/>
      <c r="E209" s="83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5"/>
      <c r="AJ209" s="78"/>
      <c r="AN209" s="73"/>
    </row>
    <row r="210" spans="2:40" s="17" customFormat="1" ht="15.4" customHeight="1">
      <c r="B210" s="38">
        <f t="shared" si="11"/>
        <v>9</v>
      </c>
      <c r="C210" s="44">
        <f t="shared" si="10"/>
        <v>0</v>
      </c>
      <c r="D210" s="47"/>
      <c r="E210" s="83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5"/>
      <c r="AJ210" s="78"/>
      <c r="AN210" s="73"/>
    </row>
    <row r="211" spans="2:40" s="17" customFormat="1" ht="15.4" customHeight="1">
      <c r="B211" s="38">
        <f t="shared" si="11"/>
        <v>10</v>
      </c>
      <c r="C211" s="44">
        <f t="shared" si="10"/>
        <v>0</v>
      </c>
      <c r="D211" s="47"/>
      <c r="E211" s="83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5"/>
      <c r="AJ211" s="78"/>
      <c r="AN211" s="73"/>
    </row>
    <row r="212" spans="2:40" s="17" customFormat="1" ht="15.4" customHeight="1">
      <c r="B212" s="38">
        <f t="shared" si="11"/>
        <v>11</v>
      </c>
      <c r="C212" s="44">
        <f t="shared" si="10"/>
        <v>0</v>
      </c>
      <c r="D212" s="47"/>
      <c r="E212" s="83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5"/>
      <c r="AJ212" s="78"/>
      <c r="AN212" s="73"/>
    </row>
    <row r="213" spans="2:40" s="17" customFormat="1" ht="15.4" customHeight="1" thickBot="1">
      <c r="B213" s="39">
        <f t="shared" si="11"/>
        <v>12</v>
      </c>
      <c r="C213" s="45">
        <f t="shared" si="10"/>
        <v>0</v>
      </c>
      <c r="D213" s="48"/>
      <c r="E213" s="86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  <c r="AA213" s="87"/>
      <c r="AB213" s="87"/>
      <c r="AC213" s="87"/>
      <c r="AD213" s="87"/>
      <c r="AE213" s="87"/>
      <c r="AF213" s="87"/>
      <c r="AG213" s="87"/>
      <c r="AH213" s="87"/>
      <c r="AI213" s="88"/>
      <c r="AJ213" s="78"/>
      <c r="AN213" s="73"/>
    </row>
    <row r="214" spans="2:40" s="17" customFormat="1">
      <c r="AJ214" s="78"/>
      <c r="AN214" s="73"/>
    </row>
    <row r="232" spans="2:40" s="17" customFormat="1" ht="16.5">
      <c r="B232" s="33" t="s">
        <v>52</v>
      </c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N232" s="73"/>
    </row>
    <row r="233" spans="2:40" s="17" customFormat="1" ht="14.45" customHeight="1">
      <c r="AI233" s="34" t="str">
        <f>IF('個人別管理簿 (1)'!$AI$11="","",'個人別管理簿 (1)'!$AI$11)</f>
        <v/>
      </c>
      <c r="AN233" s="73"/>
    </row>
    <row r="234" spans="2:40" s="17" customFormat="1" ht="10.15" customHeight="1" thickBot="1">
      <c r="E234" s="99"/>
      <c r="F234" s="99"/>
      <c r="G234" s="100"/>
      <c r="H234" s="100"/>
      <c r="AI234" s="73"/>
      <c r="AN234" s="73"/>
    </row>
    <row r="235" spans="2:40" s="17" customFormat="1" ht="15.4" customHeight="1">
      <c r="B235" s="26"/>
      <c r="C235" s="26"/>
      <c r="D235" s="26"/>
      <c r="E235" s="101" t="s">
        <v>35</v>
      </c>
      <c r="F235" s="102"/>
      <c r="G235" s="103"/>
      <c r="H235" s="97" t="s">
        <v>2</v>
      </c>
      <c r="I235" s="97"/>
      <c r="J235" s="97"/>
      <c r="K235" s="97"/>
      <c r="L235" s="97" t="s">
        <v>4</v>
      </c>
      <c r="M235" s="97"/>
      <c r="N235" s="97"/>
      <c r="O235" s="97" t="s">
        <v>30</v>
      </c>
      <c r="P235" s="97"/>
      <c r="Q235" s="97"/>
      <c r="R235" s="97" t="s">
        <v>54</v>
      </c>
      <c r="S235" s="97"/>
      <c r="T235" s="97"/>
      <c r="U235" s="97" t="s">
        <v>50</v>
      </c>
      <c r="V235" s="97"/>
      <c r="W235" s="97" t="s">
        <v>55</v>
      </c>
      <c r="X235" s="97"/>
      <c r="Y235" s="97"/>
      <c r="Z235" s="97" t="s">
        <v>56</v>
      </c>
      <c r="AA235" s="97"/>
      <c r="AB235" s="97" t="s">
        <v>8</v>
      </c>
      <c r="AC235" s="97"/>
      <c r="AD235" s="97" t="s">
        <v>51</v>
      </c>
      <c r="AE235" s="98"/>
      <c r="AF235" s="26"/>
      <c r="AG235" s="26"/>
      <c r="AH235" s="26"/>
      <c r="AI235" s="26"/>
      <c r="AN235" s="73"/>
    </row>
    <row r="236" spans="2:40" s="17" customFormat="1" ht="15.4" customHeight="1" thickBot="1">
      <c r="B236" s="26"/>
      <c r="C236" s="26"/>
      <c r="D236" s="89"/>
      <c r="E236" s="108"/>
      <c r="F236" s="109"/>
      <c r="G236" s="110"/>
      <c r="H236" s="105"/>
      <c r="I236" s="105"/>
      <c r="J236" s="105"/>
      <c r="K236" s="105"/>
      <c r="L236" s="104"/>
      <c r="M236" s="104"/>
      <c r="N236" s="104"/>
      <c r="O236" s="111"/>
      <c r="P236" s="111"/>
      <c r="Q236" s="111"/>
      <c r="R236" s="104"/>
      <c r="S236" s="104"/>
      <c r="T236" s="104"/>
      <c r="U236" s="105"/>
      <c r="V236" s="105"/>
      <c r="W236" s="104"/>
      <c r="X236" s="104"/>
      <c r="Y236" s="104"/>
      <c r="Z236" s="105"/>
      <c r="AA236" s="105"/>
      <c r="AB236" s="106"/>
      <c r="AC236" s="106"/>
      <c r="AD236" s="106"/>
      <c r="AE236" s="107"/>
      <c r="AF236" s="90"/>
      <c r="AG236" s="78"/>
      <c r="AH236" s="90"/>
      <c r="AI236" s="90"/>
      <c r="AN236" s="73"/>
    </row>
    <row r="237" spans="2:40" s="17" customFormat="1" ht="4.9000000000000004" customHeight="1" thickBot="1"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N237" s="73"/>
    </row>
    <row r="238" spans="2:40" s="17" customFormat="1" ht="15.4" customHeight="1" thickBot="1">
      <c r="B238" s="91">
        <v>1</v>
      </c>
      <c r="C238" s="35" t="s">
        <v>53</v>
      </c>
      <c r="D238" s="36" t="s">
        <v>158</v>
      </c>
      <c r="E238" s="40">
        <v>1</v>
      </c>
      <c r="F238" s="41">
        <v>2</v>
      </c>
      <c r="G238" s="41">
        <v>3</v>
      </c>
      <c r="H238" s="41">
        <v>4</v>
      </c>
      <c r="I238" s="41">
        <v>5</v>
      </c>
      <c r="J238" s="41">
        <v>6</v>
      </c>
      <c r="K238" s="41">
        <v>7</v>
      </c>
      <c r="L238" s="41">
        <v>8</v>
      </c>
      <c r="M238" s="41">
        <v>9</v>
      </c>
      <c r="N238" s="41">
        <v>10</v>
      </c>
      <c r="O238" s="41">
        <v>11</v>
      </c>
      <c r="P238" s="41">
        <v>12</v>
      </c>
      <c r="Q238" s="41">
        <v>13</v>
      </c>
      <c r="R238" s="41">
        <v>14</v>
      </c>
      <c r="S238" s="41">
        <v>15</v>
      </c>
      <c r="T238" s="41">
        <v>16</v>
      </c>
      <c r="U238" s="41">
        <v>17</v>
      </c>
      <c r="V238" s="41">
        <v>18</v>
      </c>
      <c r="W238" s="41">
        <v>19</v>
      </c>
      <c r="X238" s="41">
        <v>20</v>
      </c>
      <c r="Y238" s="41">
        <v>21</v>
      </c>
      <c r="Z238" s="41">
        <v>22</v>
      </c>
      <c r="AA238" s="41">
        <v>23</v>
      </c>
      <c r="AB238" s="41">
        <v>24</v>
      </c>
      <c r="AC238" s="41">
        <v>25</v>
      </c>
      <c r="AD238" s="41">
        <v>26</v>
      </c>
      <c r="AE238" s="41">
        <v>27</v>
      </c>
      <c r="AF238" s="41">
        <v>28</v>
      </c>
      <c r="AG238" s="41">
        <v>29</v>
      </c>
      <c r="AH238" s="41">
        <v>30</v>
      </c>
      <c r="AI238" s="42">
        <v>31</v>
      </c>
      <c r="AN238" s="73"/>
    </row>
    <row r="239" spans="2:40" s="17" customFormat="1" ht="15.4" customHeight="1">
      <c r="B239" s="37">
        <f>$B$17</f>
        <v>1</v>
      </c>
      <c r="C239" s="43">
        <f t="shared" ref="C239:C250" si="12">SUM($E239:$AI239)</f>
        <v>0</v>
      </c>
      <c r="D239" s="46"/>
      <c r="E239" s="80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  <c r="AC239" s="81"/>
      <c r="AD239" s="81"/>
      <c r="AE239" s="81"/>
      <c r="AF239" s="81"/>
      <c r="AG239" s="81"/>
      <c r="AH239" s="81"/>
      <c r="AI239" s="82"/>
      <c r="AJ239" s="78"/>
      <c r="AN239" s="73"/>
    </row>
    <row r="240" spans="2:40" s="17" customFormat="1" ht="15.4" customHeight="1">
      <c r="B240" s="38">
        <f>IF(B239 = 12,1,B239+1)</f>
        <v>2</v>
      </c>
      <c r="C240" s="44">
        <f t="shared" si="12"/>
        <v>0</v>
      </c>
      <c r="D240" s="47"/>
      <c r="E240" s="83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5"/>
      <c r="AJ240" s="78"/>
      <c r="AN240" s="73"/>
    </row>
    <row r="241" spans="2:40" s="17" customFormat="1" ht="15.4" customHeight="1">
      <c r="B241" s="38">
        <f>IF(B240 = 12,1,B240+1)</f>
        <v>3</v>
      </c>
      <c r="C241" s="44">
        <f t="shared" si="12"/>
        <v>0</v>
      </c>
      <c r="D241" s="47"/>
      <c r="E241" s="83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4"/>
      <c r="AF241" s="84"/>
      <c r="AG241" s="84"/>
      <c r="AH241" s="84"/>
      <c r="AI241" s="85"/>
      <c r="AJ241" s="78"/>
      <c r="AN241" s="73"/>
    </row>
    <row r="242" spans="2:40" s="17" customFormat="1" ht="15.4" customHeight="1">
      <c r="B242" s="38">
        <f>IF(B241 = 12,1,B241+1)</f>
        <v>4</v>
      </c>
      <c r="C242" s="44">
        <f t="shared" si="12"/>
        <v>0</v>
      </c>
      <c r="D242" s="47"/>
      <c r="E242" s="83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5"/>
      <c r="AJ242" s="78"/>
      <c r="AN242" s="73"/>
    </row>
    <row r="243" spans="2:40" s="17" customFormat="1" ht="15.4" customHeight="1">
      <c r="B243" s="38">
        <f t="shared" ref="B243:B250" si="13">IF(B242 = 12,1,B242+1)</f>
        <v>5</v>
      </c>
      <c r="C243" s="44">
        <f t="shared" si="12"/>
        <v>0</v>
      </c>
      <c r="D243" s="47"/>
      <c r="E243" s="83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5"/>
      <c r="AJ243" s="78"/>
      <c r="AN243" s="73"/>
    </row>
    <row r="244" spans="2:40" s="17" customFormat="1" ht="15.4" customHeight="1">
      <c r="B244" s="38">
        <f t="shared" si="13"/>
        <v>6</v>
      </c>
      <c r="C244" s="44">
        <f t="shared" si="12"/>
        <v>0</v>
      </c>
      <c r="D244" s="47"/>
      <c r="E244" s="83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5"/>
      <c r="AJ244" s="78"/>
      <c r="AN244" s="73"/>
    </row>
    <row r="245" spans="2:40" s="17" customFormat="1" ht="15.4" customHeight="1">
      <c r="B245" s="38">
        <f t="shared" si="13"/>
        <v>7</v>
      </c>
      <c r="C245" s="44">
        <f t="shared" si="12"/>
        <v>0</v>
      </c>
      <c r="D245" s="47"/>
      <c r="E245" s="83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5"/>
      <c r="AJ245" s="78"/>
      <c r="AN245" s="73"/>
    </row>
    <row r="246" spans="2:40" s="17" customFormat="1" ht="15.4" customHeight="1">
      <c r="B246" s="38">
        <f t="shared" si="13"/>
        <v>8</v>
      </c>
      <c r="C246" s="44">
        <f t="shared" si="12"/>
        <v>0</v>
      </c>
      <c r="D246" s="47"/>
      <c r="E246" s="83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5"/>
      <c r="AJ246" s="78"/>
      <c r="AN246" s="73"/>
    </row>
    <row r="247" spans="2:40" s="17" customFormat="1" ht="15.4" customHeight="1">
      <c r="B247" s="38">
        <f t="shared" si="13"/>
        <v>9</v>
      </c>
      <c r="C247" s="44">
        <f t="shared" si="12"/>
        <v>0</v>
      </c>
      <c r="D247" s="47"/>
      <c r="E247" s="83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5"/>
      <c r="AJ247" s="78"/>
      <c r="AN247" s="73"/>
    </row>
    <row r="248" spans="2:40" s="17" customFormat="1" ht="15.4" customHeight="1">
      <c r="B248" s="38">
        <f t="shared" si="13"/>
        <v>10</v>
      </c>
      <c r="C248" s="44">
        <f t="shared" si="12"/>
        <v>0</v>
      </c>
      <c r="D248" s="47"/>
      <c r="E248" s="83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5"/>
      <c r="AJ248" s="78"/>
      <c r="AN248" s="73"/>
    </row>
    <row r="249" spans="2:40" s="17" customFormat="1" ht="15.4" customHeight="1">
      <c r="B249" s="38">
        <f t="shared" si="13"/>
        <v>11</v>
      </c>
      <c r="C249" s="44">
        <f t="shared" si="12"/>
        <v>0</v>
      </c>
      <c r="D249" s="47"/>
      <c r="E249" s="83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5"/>
      <c r="AJ249" s="78"/>
      <c r="AN249" s="73"/>
    </row>
    <row r="250" spans="2:40" s="17" customFormat="1" ht="15.4" customHeight="1" thickBot="1">
      <c r="B250" s="39">
        <f t="shared" si="13"/>
        <v>12</v>
      </c>
      <c r="C250" s="45">
        <f t="shared" si="12"/>
        <v>0</v>
      </c>
      <c r="D250" s="48"/>
      <c r="E250" s="86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8"/>
      <c r="AJ250" s="78"/>
      <c r="AN250" s="73"/>
    </row>
    <row r="251" spans="2:40" s="17" customFormat="1">
      <c r="AJ251" s="78"/>
      <c r="AN251" s="73"/>
    </row>
    <row r="269" spans="2:40" s="17" customFormat="1" ht="16.5">
      <c r="B269" s="33" t="s">
        <v>52</v>
      </c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N269" s="73"/>
    </row>
    <row r="270" spans="2:40" s="17" customFormat="1" ht="14.45" customHeight="1">
      <c r="AI270" s="34" t="str">
        <f>IF('個人別管理簿 (1)'!$AI$11="","",'個人別管理簿 (1)'!$AI$11)</f>
        <v/>
      </c>
      <c r="AN270" s="73"/>
    </row>
    <row r="271" spans="2:40" s="17" customFormat="1" ht="10.15" customHeight="1" thickBot="1">
      <c r="E271" s="99"/>
      <c r="F271" s="99"/>
      <c r="G271" s="100"/>
      <c r="H271" s="100"/>
      <c r="AI271" s="73"/>
      <c r="AN271" s="73"/>
    </row>
    <row r="272" spans="2:40" s="17" customFormat="1" ht="15.4" customHeight="1">
      <c r="B272" s="26"/>
      <c r="C272" s="26"/>
      <c r="D272" s="26"/>
      <c r="E272" s="101" t="s">
        <v>35</v>
      </c>
      <c r="F272" s="102"/>
      <c r="G272" s="103"/>
      <c r="H272" s="97" t="s">
        <v>2</v>
      </c>
      <c r="I272" s="97"/>
      <c r="J272" s="97"/>
      <c r="K272" s="97"/>
      <c r="L272" s="97" t="s">
        <v>4</v>
      </c>
      <c r="M272" s="97"/>
      <c r="N272" s="97"/>
      <c r="O272" s="97" t="s">
        <v>30</v>
      </c>
      <c r="P272" s="97"/>
      <c r="Q272" s="97"/>
      <c r="R272" s="97" t="s">
        <v>54</v>
      </c>
      <c r="S272" s="97"/>
      <c r="T272" s="97"/>
      <c r="U272" s="97" t="s">
        <v>50</v>
      </c>
      <c r="V272" s="97"/>
      <c r="W272" s="97" t="s">
        <v>55</v>
      </c>
      <c r="X272" s="97"/>
      <c r="Y272" s="97"/>
      <c r="Z272" s="97" t="s">
        <v>56</v>
      </c>
      <c r="AA272" s="97"/>
      <c r="AB272" s="97" t="s">
        <v>8</v>
      </c>
      <c r="AC272" s="97"/>
      <c r="AD272" s="97" t="s">
        <v>51</v>
      </c>
      <c r="AE272" s="98"/>
      <c r="AF272" s="26"/>
      <c r="AG272" s="26"/>
      <c r="AH272" s="26"/>
      <c r="AI272" s="26"/>
      <c r="AN272" s="73"/>
    </row>
    <row r="273" spans="2:40" s="17" customFormat="1" ht="15.4" customHeight="1" thickBot="1">
      <c r="B273" s="26"/>
      <c r="C273" s="26"/>
      <c r="D273" s="89"/>
      <c r="E273" s="108"/>
      <c r="F273" s="109"/>
      <c r="G273" s="110"/>
      <c r="H273" s="115"/>
      <c r="I273" s="120"/>
      <c r="J273" s="120"/>
      <c r="K273" s="116"/>
      <c r="L273" s="112"/>
      <c r="M273" s="113"/>
      <c r="N273" s="114"/>
      <c r="O273" s="121"/>
      <c r="P273" s="122"/>
      <c r="Q273" s="123"/>
      <c r="R273" s="112"/>
      <c r="S273" s="113"/>
      <c r="T273" s="114"/>
      <c r="U273" s="115"/>
      <c r="V273" s="116"/>
      <c r="W273" s="112"/>
      <c r="X273" s="113"/>
      <c r="Y273" s="114"/>
      <c r="Z273" s="115"/>
      <c r="AA273" s="116"/>
      <c r="AB273" s="117"/>
      <c r="AC273" s="118"/>
      <c r="AD273" s="117"/>
      <c r="AE273" s="119"/>
      <c r="AF273" s="90"/>
      <c r="AG273" s="78"/>
      <c r="AH273" s="90"/>
      <c r="AI273" s="90"/>
      <c r="AN273" s="73"/>
    </row>
    <row r="274" spans="2:40" s="17" customFormat="1" ht="4.9000000000000004" customHeight="1" thickBot="1"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N274" s="73"/>
    </row>
    <row r="275" spans="2:40" s="17" customFormat="1" ht="15.4" customHeight="1" thickBot="1">
      <c r="B275" s="91">
        <v>1</v>
      </c>
      <c r="C275" s="35" t="s">
        <v>53</v>
      </c>
      <c r="D275" s="36" t="s">
        <v>158</v>
      </c>
      <c r="E275" s="40">
        <v>1</v>
      </c>
      <c r="F275" s="41">
        <v>2</v>
      </c>
      <c r="G275" s="41">
        <v>3</v>
      </c>
      <c r="H275" s="41">
        <v>4</v>
      </c>
      <c r="I275" s="41">
        <v>5</v>
      </c>
      <c r="J275" s="41">
        <v>6</v>
      </c>
      <c r="K275" s="41">
        <v>7</v>
      </c>
      <c r="L275" s="41">
        <v>8</v>
      </c>
      <c r="M275" s="41">
        <v>9</v>
      </c>
      <c r="N275" s="41">
        <v>10</v>
      </c>
      <c r="O275" s="41">
        <v>11</v>
      </c>
      <c r="P275" s="41">
        <v>12</v>
      </c>
      <c r="Q275" s="41">
        <v>13</v>
      </c>
      <c r="R275" s="41">
        <v>14</v>
      </c>
      <c r="S275" s="41">
        <v>15</v>
      </c>
      <c r="T275" s="41">
        <v>16</v>
      </c>
      <c r="U275" s="41">
        <v>17</v>
      </c>
      <c r="V275" s="41">
        <v>18</v>
      </c>
      <c r="W275" s="41">
        <v>19</v>
      </c>
      <c r="X275" s="41">
        <v>20</v>
      </c>
      <c r="Y275" s="41">
        <v>21</v>
      </c>
      <c r="Z275" s="41">
        <v>22</v>
      </c>
      <c r="AA275" s="41">
        <v>23</v>
      </c>
      <c r="AB275" s="41">
        <v>24</v>
      </c>
      <c r="AC275" s="41">
        <v>25</v>
      </c>
      <c r="AD275" s="41">
        <v>26</v>
      </c>
      <c r="AE275" s="41">
        <v>27</v>
      </c>
      <c r="AF275" s="41">
        <v>28</v>
      </c>
      <c r="AG275" s="41">
        <v>29</v>
      </c>
      <c r="AH275" s="41">
        <v>30</v>
      </c>
      <c r="AI275" s="42">
        <v>31</v>
      </c>
      <c r="AN275" s="73"/>
    </row>
    <row r="276" spans="2:40" s="17" customFormat="1" ht="15.4" customHeight="1">
      <c r="B276" s="37">
        <f>$B$17</f>
        <v>1</v>
      </c>
      <c r="C276" s="43">
        <f t="shared" ref="C276:C287" si="14">SUM($E276:$AI276)</f>
        <v>0</v>
      </c>
      <c r="D276" s="46"/>
      <c r="E276" s="80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  <c r="AD276" s="81"/>
      <c r="AE276" s="81"/>
      <c r="AF276" s="81"/>
      <c r="AG276" s="81"/>
      <c r="AH276" s="81"/>
      <c r="AI276" s="82"/>
      <c r="AJ276" s="78"/>
      <c r="AN276" s="73"/>
    </row>
    <row r="277" spans="2:40" s="17" customFormat="1" ht="15.4" customHeight="1">
      <c r="B277" s="38">
        <f>IF(B276 = 12,1,B276+1)</f>
        <v>2</v>
      </c>
      <c r="C277" s="44">
        <f t="shared" si="14"/>
        <v>0</v>
      </c>
      <c r="D277" s="47"/>
      <c r="E277" s="83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5"/>
      <c r="AJ277" s="78"/>
      <c r="AN277" s="73"/>
    </row>
    <row r="278" spans="2:40" s="17" customFormat="1" ht="15.4" customHeight="1">
      <c r="B278" s="38">
        <f>IF(B277 = 12,1,B277+1)</f>
        <v>3</v>
      </c>
      <c r="C278" s="44">
        <f t="shared" si="14"/>
        <v>0</v>
      </c>
      <c r="D278" s="47"/>
      <c r="E278" s="83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5"/>
      <c r="AJ278" s="78"/>
      <c r="AN278" s="73"/>
    </row>
    <row r="279" spans="2:40" s="17" customFormat="1" ht="15.4" customHeight="1">
      <c r="B279" s="38">
        <f>IF(B278 = 12,1,B278+1)</f>
        <v>4</v>
      </c>
      <c r="C279" s="44">
        <f t="shared" si="14"/>
        <v>0</v>
      </c>
      <c r="D279" s="47"/>
      <c r="E279" s="83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5"/>
      <c r="AJ279" s="78"/>
      <c r="AN279" s="73"/>
    </row>
    <row r="280" spans="2:40" s="17" customFormat="1" ht="15.4" customHeight="1">
      <c r="B280" s="38">
        <f t="shared" ref="B280:B287" si="15">IF(B279 = 12,1,B279+1)</f>
        <v>5</v>
      </c>
      <c r="C280" s="44">
        <f t="shared" si="14"/>
        <v>0</v>
      </c>
      <c r="D280" s="47"/>
      <c r="E280" s="83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5"/>
      <c r="AJ280" s="78"/>
      <c r="AN280" s="73"/>
    </row>
    <row r="281" spans="2:40" s="17" customFormat="1" ht="15.4" customHeight="1">
      <c r="B281" s="38">
        <f t="shared" si="15"/>
        <v>6</v>
      </c>
      <c r="C281" s="44">
        <f t="shared" si="14"/>
        <v>0</v>
      </c>
      <c r="D281" s="47"/>
      <c r="E281" s="83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5"/>
      <c r="AJ281" s="78"/>
      <c r="AN281" s="73"/>
    </row>
    <row r="282" spans="2:40" s="17" customFormat="1" ht="15.4" customHeight="1">
      <c r="B282" s="38">
        <f t="shared" si="15"/>
        <v>7</v>
      </c>
      <c r="C282" s="44">
        <f t="shared" si="14"/>
        <v>0</v>
      </c>
      <c r="D282" s="47"/>
      <c r="E282" s="83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5"/>
      <c r="AJ282" s="78"/>
      <c r="AN282" s="73"/>
    </row>
    <row r="283" spans="2:40" s="17" customFormat="1" ht="15.4" customHeight="1">
      <c r="B283" s="38">
        <f t="shared" si="15"/>
        <v>8</v>
      </c>
      <c r="C283" s="44">
        <f t="shared" si="14"/>
        <v>0</v>
      </c>
      <c r="D283" s="47"/>
      <c r="E283" s="83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5"/>
      <c r="AJ283" s="78"/>
      <c r="AN283" s="73"/>
    </row>
    <row r="284" spans="2:40" s="17" customFormat="1" ht="15.4" customHeight="1">
      <c r="B284" s="38">
        <f t="shared" si="15"/>
        <v>9</v>
      </c>
      <c r="C284" s="44">
        <f t="shared" si="14"/>
        <v>0</v>
      </c>
      <c r="D284" s="47"/>
      <c r="E284" s="83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5"/>
      <c r="AJ284" s="78"/>
      <c r="AN284" s="73"/>
    </row>
    <row r="285" spans="2:40" s="17" customFormat="1" ht="15.4" customHeight="1">
      <c r="B285" s="38">
        <f t="shared" si="15"/>
        <v>10</v>
      </c>
      <c r="C285" s="44">
        <f t="shared" si="14"/>
        <v>0</v>
      </c>
      <c r="D285" s="47"/>
      <c r="E285" s="83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5"/>
      <c r="AJ285" s="78"/>
      <c r="AN285" s="73"/>
    </row>
    <row r="286" spans="2:40" s="17" customFormat="1" ht="15.4" customHeight="1">
      <c r="B286" s="38">
        <f t="shared" si="15"/>
        <v>11</v>
      </c>
      <c r="C286" s="44">
        <f t="shared" si="14"/>
        <v>0</v>
      </c>
      <c r="D286" s="47"/>
      <c r="E286" s="83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5"/>
      <c r="AJ286" s="78"/>
      <c r="AN286" s="73"/>
    </row>
    <row r="287" spans="2:40" s="17" customFormat="1" ht="15.4" customHeight="1" thickBot="1">
      <c r="B287" s="39">
        <f t="shared" si="15"/>
        <v>12</v>
      </c>
      <c r="C287" s="45">
        <f t="shared" si="14"/>
        <v>0</v>
      </c>
      <c r="D287" s="48"/>
      <c r="E287" s="86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  <c r="AA287" s="87"/>
      <c r="AB287" s="87"/>
      <c r="AC287" s="87"/>
      <c r="AD287" s="87"/>
      <c r="AE287" s="87"/>
      <c r="AF287" s="87"/>
      <c r="AG287" s="87"/>
      <c r="AH287" s="87"/>
      <c r="AI287" s="88"/>
      <c r="AJ287" s="78"/>
      <c r="AN287" s="73"/>
    </row>
    <row r="288" spans="2:40" s="17" customFormat="1">
      <c r="AJ288" s="78"/>
      <c r="AN288" s="73"/>
    </row>
    <row r="306" spans="2:40" s="17" customFormat="1" ht="16.5">
      <c r="B306" s="33" t="s">
        <v>52</v>
      </c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N306" s="73"/>
    </row>
    <row r="307" spans="2:40" s="17" customFormat="1" ht="14.45" customHeight="1">
      <c r="AI307" s="34" t="str">
        <f>IF('個人別管理簿 (1)'!$AI$11="","",'個人別管理簿 (1)'!$AI$11)</f>
        <v/>
      </c>
      <c r="AN307" s="73"/>
    </row>
    <row r="308" spans="2:40" s="17" customFormat="1" ht="10.15" customHeight="1" thickBot="1">
      <c r="E308" s="99"/>
      <c r="F308" s="99"/>
      <c r="G308" s="100"/>
      <c r="H308" s="100"/>
      <c r="AI308" s="73"/>
      <c r="AN308" s="73"/>
    </row>
    <row r="309" spans="2:40" s="17" customFormat="1" ht="15.4" customHeight="1">
      <c r="B309" s="26"/>
      <c r="C309" s="26"/>
      <c r="D309" s="26"/>
      <c r="E309" s="101" t="s">
        <v>35</v>
      </c>
      <c r="F309" s="102"/>
      <c r="G309" s="103"/>
      <c r="H309" s="97" t="s">
        <v>2</v>
      </c>
      <c r="I309" s="97"/>
      <c r="J309" s="97"/>
      <c r="K309" s="97"/>
      <c r="L309" s="97" t="s">
        <v>4</v>
      </c>
      <c r="M309" s="97"/>
      <c r="N309" s="97"/>
      <c r="O309" s="97" t="s">
        <v>30</v>
      </c>
      <c r="P309" s="97"/>
      <c r="Q309" s="97"/>
      <c r="R309" s="97" t="s">
        <v>54</v>
      </c>
      <c r="S309" s="97"/>
      <c r="T309" s="97"/>
      <c r="U309" s="97" t="s">
        <v>50</v>
      </c>
      <c r="V309" s="97"/>
      <c r="W309" s="97" t="s">
        <v>55</v>
      </c>
      <c r="X309" s="97"/>
      <c r="Y309" s="97"/>
      <c r="Z309" s="97" t="s">
        <v>56</v>
      </c>
      <c r="AA309" s="97"/>
      <c r="AB309" s="97" t="s">
        <v>8</v>
      </c>
      <c r="AC309" s="97"/>
      <c r="AD309" s="97" t="s">
        <v>51</v>
      </c>
      <c r="AE309" s="98"/>
      <c r="AF309" s="26"/>
      <c r="AG309" s="26"/>
      <c r="AH309" s="26"/>
      <c r="AI309" s="26"/>
      <c r="AN309" s="73"/>
    </row>
    <row r="310" spans="2:40" s="17" customFormat="1" ht="15.4" customHeight="1" thickBot="1">
      <c r="B310" s="26"/>
      <c r="C310" s="26"/>
      <c r="D310" s="89"/>
      <c r="E310" s="108"/>
      <c r="F310" s="109"/>
      <c r="G310" s="110"/>
      <c r="H310" s="105"/>
      <c r="I310" s="105"/>
      <c r="J310" s="105"/>
      <c r="K310" s="105"/>
      <c r="L310" s="104"/>
      <c r="M310" s="104"/>
      <c r="N310" s="104"/>
      <c r="O310" s="111"/>
      <c r="P310" s="111"/>
      <c r="Q310" s="111"/>
      <c r="R310" s="104"/>
      <c r="S310" s="104"/>
      <c r="T310" s="104"/>
      <c r="U310" s="105"/>
      <c r="V310" s="105"/>
      <c r="W310" s="104"/>
      <c r="X310" s="104"/>
      <c r="Y310" s="104"/>
      <c r="Z310" s="105"/>
      <c r="AA310" s="105"/>
      <c r="AB310" s="106"/>
      <c r="AC310" s="106"/>
      <c r="AD310" s="106"/>
      <c r="AE310" s="107"/>
      <c r="AF310" s="90"/>
      <c r="AG310" s="78"/>
      <c r="AH310" s="90"/>
      <c r="AI310" s="90"/>
      <c r="AN310" s="73"/>
    </row>
    <row r="311" spans="2:40" s="17" customFormat="1" ht="4.9000000000000004" customHeight="1" thickBot="1"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N311" s="73"/>
    </row>
    <row r="312" spans="2:40" s="17" customFormat="1" ht="15.4" customHeight="1" thickBot="1">
      <c r="B312" s="91">
        <v>1</v>
      </c>
      <c r="C312" s="35" t="s">
        <v>53</v>
      </c>
      <c r="D312" s="36" t="s">
        <v>158</v>
      </c>
      <c r="E312" s="40">
        <v>1</v>
      </c>
      <c r="F312" s="41">
        <v>2</v>
      </c>
      <c r="G312" s="41">
        <v>3</v>
      </c>
      <c r="H312" s="41">
        <v>4</v>
      </c>
      <c r="I312" s="41">
        <v>5</v>
      </c>
      <c r="J312" s="41">
        <v>6</v>
      </c>
      <c r="K312" s="41">
        <v>7</v>
      </c>
      <c r="L312" s="41">
        <v>8</v>
      </c>
      <c r="M312" s="41">
        <v>9</v>
      </c>
      <c r="N312" s="41">
        <v>10</v>
      </c>
      <c r="O312" s="41">
        <v>11</v>
      </c>
      <c r="P312" s="41">
        <v>12</v>
      </c>
      <c r="Q312" s="41">
        <v>13</v>
      </c>
      <c r="R312" s="41">
        <v>14</v>
      </c>
      <c r="S312" s="41">
        <v>15</v>
      </c>
      <c r="T312" s="41">
        <v>16</v>
      </c>
      <c r="U312" s="41">
        <v>17</v>
      </c>
      <c r="V312" s="41">
        <v>18</v>
      </c>
      <c r="W312" s="41">
        <v>19</v>
      </c>
      <c r="X312" s="41">
        <v>20</v>
      </c>
      <c r="Y312" s="41">
        <v>21</v>
      </c>
      <c r="Z312" s="41">
        <v>22</v>
      </c>
      <c r="AA312" s="41">
        <v>23</v>
      </c>
      <c r="AB312" s="41">
        <v>24</v>
      </c>
      <c r="AC312" s="41">
        <v>25</v>
      </c>
      <c r="AD312" s="41">
        <v>26</v>
      </c>
      <c r="AE312" s="41">
        <v>27</v>
      </c>
      <c r="AF312" s="41">
        <v>28</v>
      </c>
      <c r="AG312" s="41">
        <v>29</v>
      </c>
      <c r="AH312" s="41">
        <v>30</v>
      </c>
      <c r="AI312" s="42">
        <v>31</v>
      </c>
      <c r="AN312" s="73"/>
    </row>
    <row r="313" spans="2:40" s="17" customFormat="1" ht="15.4" customHeight="1">
      <c r="B313" s="37">
        <f>$B$17</f>
        <v>1</v>
      </c>
      <c r="C313" s="43">
        <f t="shared" ref="C313:C324" si="16">SUM($E313:$AI313)</f>
        <v>0</v>
      </c>
      <c r="D313" s="46"/>
      <c r="E313" s="80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  <c r="AD313" s="81"/>
      <c r="AE313" s="81"/>
      <c r="AF313" s="81"/>
      <c r="AG313" s="81"/>
      <c r="AH313" s="81"/>
      <c r="AI313" s="82"/>
      <c r="AJ313" s="78"/>
      <c r="AN313" s="73"/>
    </row>
    <row r="314" spans="2:40" s="17" customFormat="1" ht="15.4" customHeight="1">
      <c r="B314" s="38">
        <f>IF(B313 = 12,1,B313+1)</f>
        <v>2</v>
      </c>
      <c r="C314" s="44">
        <f t="shared" si="16"/>
        <v>0</v>
      </c>
      <c r="D314" s="47"/>
      <c r="E314" s="83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5"/>
      <c r="AJ314" s="78"/>
      <c r="AN314" s="73"/>
    </row>
    <row r="315" spans="2:40" s="17" customFormat="1" ht="15.4" customHeight="1">
      <c r="B315" s="38">
        <f>IF(B314 = 12,1,B314+1)</f>
        <v>3</v>
      </c>
      <c r="C315" s="44">
        <f t="shared" si="16"/>
        <v>0</v>
      </c>
      <c r="D315" s="47"/>
      <c r="E315" s="83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5"/>
      <c r="AJ315" s="78"/>
      <c r="AN315" s="73"/>
    </row>
    <row r="316" spans="2:40" s="17" customFormat="1" ht="15.4" customHeight="1">
      <c r="B316" s="38">
        <f>IF(B315 = 12,1,B315+1)</f>
        <v>4</v>
      </c>
      <c r="C316" s="44">
        <f t="shared" si="16"/>
        <v>0</v>
      </c>
      <c r="D316" s="47"/>
      <c r="E316" s="83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5"/>
      <c r="AJ316" s="78"/>
      <c r="AN316" s="73"/>
    </row>
    <row r="317" spans="2:40" s="17" customFormat="1" ht="15.4" customHeight="1">
      <c r="B317" s="38">
        <f t="shared" ref="B317:B324" si="17">IF(B316 = 12,1,B316+1)</f>
        <v>5</v>
      </c>
      <c r="C317" s="44">
        <f t="shared" si="16"/>
        <v>0</v>
      </c>
      <c r="D317" s="47"/>
      <c r="E317" s="83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5"/>
      <c r="AJ317" s="78"/>
      <c r="AN317" s="73"/>
    </row>
    <row r="318" spans="2:40" s="17" customFormat="1" ht="15.4" customHeight="1">
      <c r="B318" s="38">
        <f t="shared" si="17"/>
        <v>6</v>
      </c>
      <c r="C318" s="44">
        <f t="shared" si="16"/>
        <v>0</v>
      </c>
      <c r="D318" s="47"/>
      <c r="E318" s="83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5"/>
      <c r="AJ318" s="78"/>
      <c r="AN318" s="73"/>
    </row>
    <row r="319" spans="2:40" s="17" customFormat="1" ht="15.4" customHeight="1">
      <c r="B319" s="38">
        <f t="shared" si="17"/>
        <v>7</v>
      </c>
      <c r="C319" s="44">
        <f t="shared" si="16"/>
        <v>0</v>
      </c>
      <c r="D319" s="47"/>
      <c r="E319" s="83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5"/>
      <c r="AJ319" s="78"/>
      <c r="AN319" s="73"/>
    </row>
    <row r="320" spans="2:40" s="17" customFormat="1" ht="15.4" customHeight="1">
      <c r="B320" s="38">
        <f t="shared" si="17"/>
        <v>8</v>
      </c>
      <c r="C320" s="44">
        <f t="shared" si="16"/>
        <v>0</v>
      </c>
      <c r="D320" s="47"/>
      <c r="E320" s="83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5"/>
      <c r="AJ320" s="78"/>
      <c r="AN320" s="73"/>
    </row>
    <row r="321" spans="2:40" s="17" customFormat="1" ht="15.4" customHeight="1">
      <c r="B321" s="38">
        <f t="shared" si="17"/>
        <v>9</v>
      </c>
      <c r="C321" s="44">
        <f t="shared" si="16"/>
        <v>0</v>
      </c>
      <c r="D321" s="47"/>
      <c r="E321" s="83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5"/>
      <c r="AJ321" s="78"/>
      <c r="AN321" s="73"/>
    </row>
    <row r="322" spans="2:40" s="17" customFormat="1" ht="15.4" customHeight="1">
      <c r="B322" s="38">
        <f t="shared" si="17"/>
        <v>10</v>
      </c>
      <c r="C322" s="44">
        <f t="shared" si="16"/>
        <v>0</v>
      </c>
      <c r="D322" s="47"/>
      <c r="E322" s="83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5"/>
      <c r="AJ322" s="78"/>
      <c r="AN322" s="73"/>
    </row>
    <row r="323" spans="2:40" s="17" customFormat="1" ht="15.4" customHeight="1">
      <c r="B323" s="38">
        <f t="shared" si="17"/>
        <v>11</v>
      </c>
      <c r="C323" s="44">
        <f t="shared" si="16"/>
        <v>0</v>
      </c>
      <c r="D323" s="47"/>
      <c r="E323" s="83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5"/>
      <c r="AJ323" s="78"/>
      <c r="AN323" s="73"/>
    </row>
    <row r="324" spans="2:40" s="17" customFormat="1" ht="15.4" customHeight="1" thickBot="1">
      <c r="B324" s="39">
        <f t="shared" si="17"/>
        <v>12</v>
      </c>
      <c r="C324" s="45">
        <f t="shared" si="16"/>
        <v>0</v>
      </c>
      <c r="D324" s="48"/>
      <c r="E324" s="86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  <c r="AA324" s="87"/>
      <c r="AB324" s="87"/>
      <c r="AC324" s="87"/>
      <c r="AD324" s="87"/>
      <c r="AE324" s="87"/>
      <c r="AF324" s="87"/>
      <c r="AG324" s="87"/>
      <c r="AH324" s="87"/>
      <c r="AI324" s="88"/>
      <c r="AJ324" s="78"/>
      <c r="AN324" s="73"/>
    </row>
    <row r="333" spans="2:40" s="17" customFormat="1">
      <c r="AJ333" s="78"/>
      <c r="AN333" s="73"/>
    </row>
    <row r="343" spans="2:40" s="17" customFormat="1" ht="16.5">
      <c r="B343" s="33" t="s">
        <v>52</v>
      </c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N343" s="73"/>
    </row>
    <row r="344" spans="2:40" s="17" customFormat="1" ht="14.45" customHeight="1">
      <c r="AI344" s="34" t="str">
        <f>IF('個人別管理簿 (1)'!$AI$11="","",'個人別管理簿 (1)'!$AI$11)</f>
        <v/>
      </c>
      <c r="AN344" s="73"/>
    </row>
    <row r="345" spans="2:40" s="17" customFormat="1" ht="10.15" customHeight="1" thickBot="1">
      <c r="E345" s="99"/>
      <c r="F345" s="99"/>
      <c r="G345" s="100"/>
      <c r="H345" s="100"/>
      <c r="AI345" s="73"/>
      <c r="AN345" s="73"/>
    </row>
    <row r="346" spans="2:40" s="17" customFormat="1" ht="15.4" customHeight="1">
      <c r="B346" s="26"/>
      <c r="C346" s="26"/>
      <c r="D346" s="26"/>
      <c r="E346" s="101" t="s">
        <v>35</v>
      </c>
      <c r="F346" s="102"/>
      <c r="G346" s="103"/>
      <c r="H346" s="97" t="s">
        <v>2</v>
      </c>
      <c r="I346" s="97"/>
      <c r="J346" s="97"/>
      <c r="K346" s="97"/>
      <c r="L346" s="97" t="s">
        <v>4</v>
      </c>
      <c r="M346" s="97"/>
      <c r="N346" s="97"/>
      <c r="O346" s="97" t="s">
        <v>30</v>
      </c>
      <c r="P346" s="97"/>
      <c r="Q346" s="97"/>
      <c r="R346" s="97" t="s">
        <v>54</v>
      </c>
      <c r="S346" s="97"/>
      <c r="T346" s="97"/>
      <c r="U346" s="97" t="s">
        <v>50</v>
      </c>
      <c r="V346" s="97"/>
      <c r="W346" s="97" t="s">
        <v>55</v>
      </c>
      <c r="X346" s="97"/>
      <c r="Y346" s="97"/>
      <c r="Z346" s="97" t="s">
        <v>56</v>
      </c>
      <c r="AA346" s="97"/>
      <c r="AB346" s="97" t="s">
        <v>8</v>
      </c>
      <c r="AC346" s="97"/>
      <c r="AD346" s="97" t="s">
        <v>51</v>
      </c>
      <c r="AE346" s="98"/>
      <c r="AF346" s="26"/>
      <c r="AG346" s="26"/>
      <c r="AH346" s="26"/>
      <c r="AI346" s="26"/>
      <c r="AN346" s="73"/>
    </row>
    <row r="347" spans="2:40" s="17" customFormat="1" ht="15.4" customHeight="1" thickBot="1">
      <c r="B347" s="26"/>
      <c r="C347" s="26"/>
      <c r="D347" s="89"/>
      <c r="E347" s="108"/>
      <c r="F347" s="109"/>
      <c r="G347" s="110"/>
      <c r="H347" s="105"/>
      <c r="I347" s="105"/>
      <c r="J347" s="105"/>
      <c r="K347" s="105"/>
      <c r="L347" s="104"/>
      <c r="M347" s="104"/>
      <c r="N347" s="104"/>
      <c r="O347" s="111"/>
      <c r="P347" s="111"/>
      <c r="Q347" s="111"/>
      <c r="R347" s="104"/>
      <c r="S347" s="104"/>
      <c r="T347" s="104"/>
      <c r="U347" s="105"/>
      <c r="V347" s="105"/>
      <c r="W347" s="104"/>
      <c r="X347" s="104"/>
      <c r="Y347" s="104"/>
      <c r="Z347" s="105"/>
      <c r="AA347" s="105"/>
      <c r="AB347" s="106"/>
      <c r="AC347" s="106"/>
      <c r="AD347" s="106"/>
      <c r="AE347" s="107"/>
      <c r="AF347" s="90"/>
      <c r="AG347" s="78"/>
      <c r="AH347" s="90"/>
      <c r="AI347" s="90"/>
      <c r="AN347" s="73"/>
    </row>
    <row r="348" spans="2:40" s="17" customFormat="1" ht="4.9000000000000004" customHeight="1" thickBot="1"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N348" s="73"/>
    </row>
    <row r="349" spans="2:40" s="17" customFormat="1" ht="15.4" customHeight="1" thickBot="1">
      <c r="B349" s="91">
        <v>1</v>
      </c>
      <c r="C349" s="35" t="s">
        <v>53</v>
      </c>
      <c r="D349" s="36" t="s">
        <v>158</v>
      </c>
      <c r="E349" s="40">
        <v>1</v>
      </c>
      <c r="F349" s="41">
        <v>2</v>
      </c>
      <c r="G349" s="41">
        <v>3</v>
      </c>
      <c r="H349" s="41">
        <v>4</v>
      </c>
      <c r="I349" s="41">
        <v>5</v>
      </c>
      <c r="J349" s="41">
        <v>6</v>
      </c>
      <c r="K349" s="41">
        <v>7</v>
      </c>
      <c r="L349" s="41">
        <v>8</v>
      </c>
      <c r="M349" s="41">
        <v>9</v>
      </c>
      <c r="N349" s="41">
        <v>10</v>
      </c>
      <c r="O349" s="41">
        <v>11</v>
      </c>
      <c r="P349" s="41">
        <v>12</v>
      </c>
      <c r="Q349" s="41">
        <v>13</v>
      </c>
      <c r="R349" s="41">
        <v>14</v>
      </c>
      <c r="S349" s="41">
        <v>15</v>
      </c>
      <c r="T349" s="41">
        <v>16</v>
      </c>
      <c r="U349" s="41">
        <v>17</v>
      </c>
      <c r="V349" s="41">
        <v>18</v>
      </c>
      <c r="W349" s="41">
        <v>19</v>
      </c>
      <c r="X349" s="41">
        <v>20</v>
      </c>
      <c r="Y349" s="41">
        <v>21</v>
      </c>
      <c r="Z349" s="41">
        <v>22</v>
      </c>
      <c r="AA349" s="41">
        <v>23</v>
      </c>
      <c r="AB349" s="41">
        <v>24</v>
      </c>
      <c r="AC349" s="41">
        <v>25</v>
      </c>
      <c r="AD349" s="41">
        <v>26</v>
      </c>
      <c r="AE349" s="41">
        <v>27</v>
      </c>
      <c r="AF349" s="41">
        <v>28</v>
      </c>
      <c r="AG349" s="41">
        <v>29</v>
      </c>
      <c r="AH349" s="41">
        <v>30</v>
      </c>
      <c r="AI349" s="42">
        <v>31</v>
      </c>
      <c r="AN349" s="73"/>
    </row>
    <row r="350" spans="2:40" s="17" customFormat="1" ht="15.4" customHeight="1">
      <c r="B350" s="37">
        <f>$B$17</f>
        <v>1</v>
      </c>
      <c r="C350" s="43">
        <f t="shared" ref="C350:C361" si="18">SUM($E350:$AI350)</f>
        <v>0</v>
      </c>
      <c r="D350" s="46"/>
      <c r="E350" s="80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81"/>
      <c r="AE350" s="81"/>
      <c r="AF350" s="81"/>
      <c r="AG350" s="81"/>
      <c r="AH350" s="81"/>
      <c r="AI350" s="82"/>
      <c r="AJ350" s="78"/>
      <c r="AN350" s="73"/>
    </row>
    <row r="351" spans="2:40" s="17" customFormat="1" ht="15.4" customHeight="1">
      <c r="B351" s="38">
        <f>IF(B350 = 12,1,B350+1)</f>
        <v>2</v>
      </c>
      <c r="C351" s="44">
        <f t="shared" si="18"/>
        <v>0</v>
      </c>
      <c r="D351" s="47"/>
      <c r="E351" s="83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5"/>
      <c r="AJ351" s="78"/>
      <c r="AN351" s="73"/>
    </row>
    <row r="352" spans="2:40" s="17" customFormat="1" ht="15.4" customHeight="1">
      <c r="B352" s="38">
        <f>IF(B351 = 12,1,B351+1)</f>
        <v>3</v>
      </c>
      <c r="C352" s="44">
        <f t="shared" si="18"/>
        <v>0</v>
      </c>
      <c r="D352" s="47"/>
      <c r="E352" s="83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5"/>
      <c r="AJ352" s="78"/>
      <c r="AN352" s="73"/>
    </row>
    <row r="353" spans="2:40" s="17" customFormat="1" ht="15.4" customHeight="1">
      <c r="B353" s="38">
        <f>IF(B352 = 12,1,B352+1)</f>
        <v>4</v>
      </c>
      <c r="C353" s="44">
        <f t="shared" si="18"/>
        <v>0</v>
      </c>
      <c r="D353" s="47"/>
      <c r="E353" s="83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5"/>
      <c r="AJ353" s="78"/>
      <c r="AN353" s="73"/>
    </row>
    <row r="354" spans="2:40" s="17" customFormat="1" ht="15.4" customHeight="1">
      <c r="B354" s="38">
        <f t="shared" ref="B354:B361" si="19">IF(B353 = 12,1,B353+1)</f>
        <v>5</v>
      </c>
      <c r="C354" s="44">
        <f t="shared" si="18"/>
        <v>0</v>
      </c>
      <c r="D354" s="47"/>
      <c r="E354" s="83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5"/>
      <c r="AJ354" s="78"/>
      <c r="AN354" s="73"/>
    </row>
    <row r="355" spans="2:40" s="17" customFormat="1" ht="15.4" customHeight="1">
      <c r="B355" s="38">
        <f t="shared" si="19"/>
        <v>6</v>
      </c>
      <c r="C355" s="44">
        <f t="shared" si="18"/>
        <v>0</v>
      </c>
      <c r="D355" s="47"/>
      <c r="E355" s="83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5"/>
      <c r="AJ355" s="78"/>
      <c r="AN355" s="73"/>
    </row>
    <row r="356" spans="2:40" s="17" customFormat="1" ht="15.4" customHeight="1">
      <c r="B356" s="38">
        <f t="shared" si="19"/>
        <v>7</v>
      </c>
      <c r="C356" s="44">
        <f t="shared" si="18"/>
        <v>0</v>
      </c>
      <c r="D356" s="47"/>
      <c r="E356" s="83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5"/>
      <c r="AJ356" s="78"/>
      <c r="AN356" s="73"/>
    </row>
    <row r="357" spans="2:40" s="17" customFormat="1" ht="15.4" customHeight="1">
      <c r="B357" s="38">
        <f t="shared" si="19"/>
        <v>8</v>
      </c>
      <c r="C357" s="44">
        <f t="shared" si="18"/>
        <v>0</v>
      </c>
      <c r="D357" s="47"/>
      <c r="E357" s="83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5"/>
      <c r="AJ357" s="78"/>
      <c r="AN357" s="73"/>
    </row>
    <row r="358" spans="2:40" s="17" customFormat="1" ht="15.4" customHeight="1">
      <c r="B358" s="38">
        <f t="shared" si="19"/>
        <v>9</v>
      </c>
      <c r="C358" s="44">
        <f t="shared" si="18"/>
        <v>0</v>
      </c>
      <c r="D358" s="47"/>
      <c r="E358" s="83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5"/>
      <c r="AJ358" s="78"/>
      <c r="AN358" s="73"/>
    </row>
    <row r="359" spans="2:40" s="17" customFormat="1" ht="15.4" customHeight="1">
      <c r="B359" s="38">
        <f t="shared" si="19"/>
        <v>10</v>
      </c>
      <c r="C359" s="44">
        <f t="shared" si="18"/>
        <v>0</v>
      </c>
      <c r="D359" s="47"/>
      <c r="E359" s="83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5"/>
      <c r="AJ359" s="78"/>
      <c r="AN359" s="73"/>
    </row>
    <row r="360" spans="2:40" s="17" customFormat="1" ht="15.4" customHeight="1">
      <c r="B360" s="38">
        <f t="shared" si="19"/>
        <v>11</v>
      </c>
      <c r="C360" s="44">
        <f t="shared" si="18"/>
        <v>0</v>
      </c>
      <c r="D360" s="47"/>
      <c r="E360" s="83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  <c r="AA360" s="84"/>
      <c r="AB360" s="84"/>
      <c r="AC360" s="84"/>
      <c r="AD360" s="84"/>
      <c r="AE360" s="84"/>
      <c r="AF360" s="84"/>
      <c r="AG360" s="84"/>
      <c r="AH360" s="84"/>
      <c r="AI360" s="85"/>
      <c r="AJ360" s="78"/>
      <c r="AN360" s="73"/>
    </row>
    <row r="361" spans="2:40" s="17" customFormat="1" ht="15.4" customHeight="1" thickBot="1">
      <c r="B361" s="39">
        <f t="shared" si="19"/>
        <v>12</v>
      </c>
      <c r="C361" s="45">
        <f t="shared" si="18"/>
        <v>0</v>
      </c>
      <c r="D361" s="48"/>
      <c r="E361" s="86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  <c r="AA361" s="87"/>
      <c r="AB361" s="87"/>
      <c r="AC361" s="87"/>
      <c r="AD361" s="87"/>
      <c r="AE361" s="87"/>
      <c r="AF361" s="87"/>
      <c r="AG361" s="87"/>
      <c r="AH361" s="87"/>
      <c r="AI361" s="88"/>
      <c r="AJ361" s="78"/>
      <c r="AN361" s="73"/>
    </row>
    <row r="371" spans="2:40" s="17" customFormat="1">
      <c r="AJ371" s="78"/>
      <c r="AN371" s="73"/>
    </row>
    <row r="380" spans="2:40" s="17" customFormat="1" ht="16.5">
      <c r="B380" s="33" t="s">
        <v>52</v>
      </c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N380" s="73"/>
    </row>
    <row r="381" spans="2:40" s="17" customFormat="1" ht="14.45" customHeight="1">
      <c r="AI381" s="34" t="str">
        <f>IF('個人別管理簿 (1)'!$AI$11="","",'個人別管理簿 (1)'!$AI$11)</f>
        <v/>
      </c>
      <c r="AN381" s="73"/>
    </row>
    <row r="382" spans="2:40" s="17" customFormat="1" ht="10.15" customHeight="1" thickBot="1">
      <c r="E382" s="99"/>
      <c r="F382" s="99"/>
      <c r="G382" s="100"/>
      <c r="H382" s="100"/>
      <c r="AI382" s="73"/>
      <c r="AN382" s="73"/>
    </row>
    <row r="383" spans="2:40" s="17" customFormat="1" ht="15.4" customHeight="1">
      <c r="B383" s="26"/>
      <c r="C383" s="26"/>
      <c r="D383" s="26"/>
      <c r="E383" s="101" t="s">
        <v>35</v>
      </c>
      <c r="F383" s="102"/>
      <c r="G383" s="103"/>
      <c r="H383" s="97" t="s">
        <v>2</v>
      </c>
      <c r="I383" s="97"/>
      <c r="J383" s="97"/>
      <c r="K383" s="97"/>
      <c r="L383" s="97" t="s">
        <v>4</v>
      </c>
      <c r="M383" s="97"/>
      <c r="N383" s="97"/>
      <c r="O383" s="97" t="s">
        <v>30</v>
      </c>
      <c r="P383" s="97"/>
      <c r="Q383" s="97"/>
      <c r="R383" s="97" t="s">
        <v>54</v>
      </c>
      <c r="S383" s="97"/>
      <c r="T383" s="97"/>
      <c r="U383" s="97" t="s">
        <v>50</v>
      </c>
      <c r="V383" s="97"/>
      <c r="W383" s="97" t="s">
        <v>55</v>
      </c>
      <c r="X383" s="97"/>
      <c r="Y383" s="97"/>
      <c r="Z383" s="97" t="s">
        <v>56</v>
      </c>
      <c r="AA383" s="97"/>
      <c r="AB383" s="97" t="s">
        <v>8</v>
      </c>
      <c r="AC383" s="97"/>
      <c r="AD383" s="97" t="s">
        <v>51</v>
      </c>
      <c r="AE383" s="98"/>
      <c r="AF383" s="26"/>
      <c r="AG383" s="26"/>
      <c r="AH383" s="26"/>
      <c r="AI383" s="26"/>
      <c r="AN383" s="73"/>
    </row>
    <row r="384" spans="2:40" s="17" customFormat="1" ht="15.4" customHeight="1" thickBot="1">
      <c r="B384" s="26"/>
      <c r="C384" s="26"/>
      <c r="D384" s="89"/>
      <c r="E384" s="108"/>
      <c r="F384" s="109"/>
      <c r="G384" s="110"/>
      <c r="H384" s="105"/>
      <c r="I384" s="105"/>
      <c r="J384" s="105"/>
      <c r="K384" s="105"/>
      <c r="L384" s="104"/>
      <c r="M384" s="104"/>
      <c r="N384" s="104"/>
      <c r="O384" s="111"/>
      <c r="P384" s="111"/>
      <c r="Q384" s="111"/>
      <c r="R384" s="104"/>
      <c r="S384" s="104"/>
      <c r="T384" s="104"/>
      <c r="U384" s="105"/>
      <c r="V384" s="105"/>
      <c r="W384" s="104"/>
      <c r="X384" s="104"/>
      <c r="Y384" s="104"/>
      <c r="Z384" s="105"/>
      <c r="AA384" s="105"/>
      <c r="AB384" s="106"/>
      <c r="AC384" s="106"/>
      <c r="AD384" s="106"/>
      <c r="AE384" s="107"/>
      <c r="AF384" s="90"/>
      <c r="AG384" s="78"/>
      <c r="AH384" s="90"/>
      <c r="AI384" s="90"/>
      <c r="AN384" s="73"/>
    </row>
    <row r="385" spans="2:40" s="17" customFormat="1" ht="4.9000000000000004" customHeight="1" thickBot="1"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N385" s="73"/>
    </row>
    <row r="386" spans="2:40" s="17" customFormat="1" ht="15.4" customHeight="1" thickBot="1">
      <c r="B386" s="91">
        <v>1</v>
      </c>
      <c r="C386" s="35" t="s">
        <v>53</v>
      </c>
      <c r="D386" s="36" t="s">
        <v>158</v>
      </c>
      <c r="E386" s="40">
        <v>1</v>
      </c>
      <c r="F386" s="41">
        <v>2</v>
      </c>
      <c r="G386" s="41">
        <v>3</v>
      </c>
      <c r="H386" s="41">
        <v>4</v>
      </c>
      <c r="I386" s="41">
        <v>5</v>
      </c>
      <c r="J386" s="41">
        <v>6</v>
      </c>
      <c r="K386" s="41">
        <v>7</v>
      </c>
      <c r="L386" s="41">
        <v>8</v>
      </c>
      <c r="M386" s="41">
        <v>9</v>
      </c>
      <c r="N386" s="41">
        <v>10</v>
      </c>
      <c r="O386" s="41">
        <v>11</v>
      </c>
      <c r="P386" s="41">
        <v>12</v>
      </c>
      <c r="Q386" s="41">
        <v>13</v>
      </c>
      <c r="R386" s="41">
        <v>14</v>
      </c>
      <c r="S386" s="41">
        <v>15</v>
      </c>
      <c r="T386" s="41">
        <v>16</v>
      </c>
      <c r="U386" s="41">
        <v>17</v>
      </c>
      <c r="V386" s="41">
        <v>18</v>
      </c>
      <c r="W386" s="41">
        <v>19</v>
      </c>
      <c r="X386" s="41">
        <v>20</v>
      </c>
      <c r="Y386" s="41">
        <v>21</v>
      </c>
      <c r="Z386" s="41">
        <v>22</v>
      </c>
      <c r="AA386" s="41">
        <v>23</v>
      </c>
      <c r="AB386" s="41">
        <v>24</v>
      </c>
      <c r="AC386" s="41">
        <v>25</v>
      </c>
      <c r="AD386" s="41">
        <v>26</v>
      </c>
      <c r="AE386" s="41">
        <v>27</v>
      </c>
      <c r="AF386" s="41">
        <v>28</v>
      </c>
      <c r="AG386" s="41">
        <v>29</v>
      </c>
      <c r="AH386" s="41">
        <v>30</v>
      </c>
      <c r="AI386" s="42">
        <v>31</v>
      </c>
      <c r="AN386" s="73"/>
    </row>
    <row r="387" spans="2:40" s="17" customFormat="1" ht="15.4" customHeight="1">
      <c r="B387" s="37">
        <f>$B$17</f>
        <v>1</v>
      </c>
      <c r="C387" s="43">
        <f t="shared" ref="C387:C398" si="20">SUM($E387:$AI387)</f>
        <v>0</v>
      </c>
      <c r="D387" s="46"/>
      <c r="E387" s="80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81"/>
      <c r="AG387" s="81"/>
      <c r="AH387" s="81"/>
      <c r="AI387" s="82"/>
      <c r="AJ387" s="78"/>
      <c r="AN387" s="73"/>
    </row>
    <row r="388" spans="2:40" s="17" customFormat="1" ht="15.4" customHeight="1">
      <c r="B388" s="38">
        <f>IF(B387 = 12,1,B387+1)</f>
        <v>2</v>
      </c>
      <c r="C388" s="44">
        <f t="shared" si="20"/>
        <v>0</v>
      </c>
      <c r="D388" s="47"/>
      <c r="E388" s="83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5"/>
      <c r="AJ388" s="78"/>
      <c r="AN388" s="73"/>
    </row>
    <row r="389" spans="2:40" s="17" customFormat="1" ht="15.4" customHeight="1">
      <c r="B389" s="38">
        <f>IF(B388 = 12,1,B388+1)</f>
        <v>3</v>
      </c>
      <c r="C389" s="44">
        <f t="shared" si="20"/>
        <v>0</v>
      </c>
      <c r="D389" s="47"/>
      <c r="E389" s="83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5"/>
      <c r="AJ389" s="78"/>
      <c r="AN389" s="73"/>
    </row>
    <row r="390" spans="2:40" s="17" customFormat="1" ht="15.4" customHeight="1">
      <c r="B390" s="38">
        <f>IF(B389 = 12,1,B389+1)</f>
        <v>4</v>
      </c>
      <c r="C390" s="44">
        <f t="shared" si="20"/>
        <v>0</v>
      </c>
      <c r="D390" s="47"/>
      <c r="E390" s="83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5"/>
      <c r="AJ390" s="78"/>
      <c r="AN390" s="73"/>
    </row>
    <row r="391" spans="2:40" s="17" customFormat="1" ht="15.4" customHeight="1">
      <c r="B391" s="38">
        <f t="shared" ref="B391:B398" si="21">IF(B390 = 12,1,B390+1)</f>
        <v>5</v>
      </c>
      <c r="C391" s="44">
        <f t="shared" si="20"/>
        <v>0</v>
      </c>
      <c r="D391" s="47"/>
      <c r="E391" s="83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5"/>
      <c r="AJ391" s="78"/>
      <c r="AN391" s="73"/>
    </row>
    <row r="392" spans="2:40" s="17" customFormat="1" ht="15.4" customHeight="1">
      <c r="B392" s="38">
        <f t="shared" si="21"/>
        <v>6</v>
      </c>
      <c r="C392" s="44">
        <f t="shared" si="20"/>
        <v>0</v>
      </c>
      <c r="D392" s="47"/>
      <c r="E392" s="83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5"/>
      <c r="AJ392" s="78"/>
      <c r="AN392" s="73"/>
    </row>
    <row r="393" spans="2:40" s="17" customFormat="1" ht="15.4" customHeight="1">
      <c r="B393" s="38">
        <f t="shared" si="21"/>
        <v>7</v>
      </c>
      <c r="C393" s="44">
        <f t="shared" si="20"/>
        <v>0</v>
      </c>
      <c r="D393" s="47"/>
      <c r="E393" s="83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5"/>
      <c r="AJ393" s="78"/>
      <c r="AN393" s="73"/>
    </row>
    <row r="394" spans="2:40" s="17" customFormat="1" ht="15.4" customHeight="1">
      <c r="B394" s="38">
        <f t="shared" si="21"/>
        <v>8</v>
      </c>
      <c r="C394" s="44">
        <f t="shared" si="20"/>
        <v>0</v>
      </c>
      <c r="D394" s="47"/>
      <c r="E394" s="83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  <c r="AA394" s="84"/>
      <c r="AB394" s="84"/>
      <c r="AC394" s="84"/>
      <c r="AD394" s="84"/>
      <c r="AE394" s="84"/>
      <c r="AF394" s="84"/>
      <c r="AG394" s="84"/>
      <c r="AH394" s="84"/>
      <c r="AI394" s="85"/>
      <c r="AJ394" s="78"/>
      <c r="AN394" s="73"/>
    </row>
    <row r="395" spans="2:40" s="17" customFormat="1" ht="15.4" customHeight="1">
      <c r="B395" s="38">
        <f t="shared" si="21"/>
        <v>9</v>
      </c>
      <c r="C395" s="44">
        <f t="shared" si="20"/>
        <v>0</v>
      </c>
      <c r="D395" s="47"/>
      <c r="E395" s="83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5"/>
      <c r="AJ395" s="78"/>
      <c r="AN395" s="73"/>
    </row>
    <row r="396" spans="2:40" s="17" customFormat="1" ht="15.4" customHeight="1">
      <c r="B396" s="38">
        <f t="shared" si="21"/>
        <v>10</v>
      </c>
      <c r="C396" s="44">
        <f t="shared" si="20"/>
        <v>0</v>
      </c>
      <c r="D396" s="47"/>
      <c r="E396" s="83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5"/>
      <c r="AJ396" s="78"/>
      <c r="AN396" s="73"/>
    </row>
    <row r="397" spans="2:40" s="17" customFormat="1" ht="15.4" customHeight="1">
      <c r="B397" s="38">
        <f t="shared" si="21"/>
        <v>11</v>
      </c>
      <c r="C397" s="44">
        <f t="shared" si="20"/>
        <v>0</v>
      </c>
      <c r="D397" s="47"/>
      <c r="E397" s="83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5"/>
      <c r="AJ397" s="78"/>
      <c r="AN397" s="73"/>
    </row>
    <row r="398" spans="2:40" s="17" customFormat="1" ht="15.4" customHeight="1" thickBot="1">
      <c r="B398" s="39">
        <f t="shared" si="21"/>
        <v>12</v>
      </c>
      <c r="C398" s="45">
        <f t="shared" si="20"/>
        <v>0</v>
      </c>
      <c r="D398" s="48"/>
      <c r="E398" s="86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  <c r="AA398" s="87"/>
      <c r="AB398" s="87"/>
      <c r="AC398" s="87"/>
      <c r="AD398" s="87"/>
      <c r="AE398" s="87"/>
      <c r="AF398" s="87"/>
      <c r="AG398" s="87"/>
      <c r="AH398" s="87"/>
      <c r="AI398" s="88"/>
      <c r="AJ398" s="78"/>
      <c r="AN398" s="73"/>
    </row>
    <row r="399" spans="2:40" s="17" customFormat="1">
      <c r="AJ399" s="78"/>
      <c r="AN399" s="73"/>
    </row>
    <row r="411" spans="36:40" s="17" customFormat="1">
      <c r="AJ411" s="78"/>
      <c r="AN411" s="73"/>
    </row>
    <row r="417" spans="2:40" s="17" customFormat="1" ht="16.5">
      <c r="B417" s="33" t="s">
        <v>52</v>
      </c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N417" s="73"/>
    </row>
    <row r="418" spans="2:40" s="17" customFormat="1" ht="14.45" customHeight="1">
      <c r="AI418" s="34" t="str">
        <f>IF('個人別管理簿 (1)'!$AI$11="","",'個人別管理簿 (1)'!$AI$11)</f>
        <v/>
      </c>
      <c r="AN418" s="73"/>
    </row>
    <row r="419" spans="2:40" s="17" customFormat="1" ht="10.15" customHeight="1" thickBot="1">
      <c r="E419" s="99"/>
      <c r="F419" s="99"/>
      <c r="G419" s="100"/>
      <c r="H419" s="100"/>
      <c r="AI419" s="73"/>
      <c r="AN419" s="73"/>
    </row>
    <row r="420" spans="2:40" s="17" customFormat="1" ht="15.4" customHeight="1">
      <c r="B420" s="26"/>
      <c r="C420" s="26"/>
      <c r="D420" s="26"/>
      <c r="E420" s="101" t="s">
        <v>35</v>
      </c>
      <c r="F420" s="102"/>
      <c r="G420" s="103"/>
      <c r="H420" s="97" t="s">
        <v>2</v>
      </c>
      <c r="I420" s="97"/>
      <c r="J420" s="97"/>
      <c r="K420" s="97"/>
      <c r="L420" s="97" t="s">
        <v>4</v>
      </c>
      <c r="M420" s="97"/>
      <c r="N420" s="97"/>
      <c r="O420" s="97" t="s">
        <v>30</v>
      </c>
      <c r="P420" s="97"/>
      <c r="Q420" s="97"/>
      <c r="R420" s="97" t="s">
        <v>54</v>
      </c>
      <c r="S420" s="97"/>
      <c r="T420" s="97"/>
      <c r="U420" s="97" t="s">
        <v>50</v>
      </c>
      <c r="V420" s="97"/>
      <c r="W420" s="97" t="s">
        <v>55</v>
      </c>
      <c r="X420" s="97"/>
      <c r="Y420" s="97"/>
      <c r="Z420" s="97" t="s">
        <v>56</v>
      </c>
      <c r="AA420" s="97"/>
      <c r="AB420" s="97" t="s">
        <v>8</v>
      </c>
      <c r="AC420" s="97"/>
      <c r="AD420" s="97" t="s">
        <v>51</v>
      </c>
      <c r="AE420" s="98"/>
      <c r="AF420" s="26"/>
      <c r="AG420" s="26"/>
      <c r="AH420" s="26"/>
      <c r="AI420" s="26"/>
      <c r="AN420" s="73"/>
    </row>
    <row r="421" spans="2:40" s="17" customFormat="1" ht="15.4" customHeight="1" thickBot="1">
      <c r="B421" s="26"/>
      <c r="C421" s="26"/>
      <c r="D421" s="89"/>
      <c r="E421" s="108"/>
      <c r="F421" s="109"/>
      <c r="G421" s="110"/>
      <c r="H421" s="105"/>
      <c r="I421" s="105"/>
      <c r="J421" s="105"/>
      <c r="K421" s="105"/>
      <c r="L421" s="104"/>
      <c r="M421" s="104"/>
      <c r="N421" s="104"/>
      <c r="O421" s="111"/>
      <c r="P421" s="111"/>
      <c r="Q421" s="111"/>
      <c r="R421" s="104"/>
      <c r="S421" s="104"/>
      <c r="T421" s="104"/>
      <c r="U421" s="105"/>
      <c r="V421" s="105"/>
      <c r="W421" s="104"/>
      <c r="X421" s="104"/>
      <c r="Y421" s="104"/>
      <c r="Z421" s="105"/>
      <c r="AA421" s="105"/>
      <c r="AB421" s="106"/>
      <c r="AC421" s="106"/>
      <c r="AD421" s="106"/>
      <c r="AE421" s="107"/>
      <c r="AF421" s="90"/>
      <c r="AG421" s="78"/>
      <c r="AH421" s="90"/>
      <c r="AI421" s="90"/>
      <c r="AN421" s="73"/>
    </row>
    <row r="422" spans="2:40" s="17" customFormat="1" ht="4.9000000000000004" customHeight="1" thickBot="1"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N422" s="73"/>
    </row>
    <row r="423" spans="2:40" s="17" customFormat="1" ht="15.4" customHeight="1" thickBot="1">
      <c r="B423" s="91">
        <v>1</v>
      </c>
      <c r="C423" s="35" t="s">
        <v>53</v>
      </c>
      <c r="D423" s="36" t="s">
        <v>158</v>
      </c>
      <c r="E423" s="40">
        <v>1</v>
      </c>
      <c r="F423" s="41">
        <v>2</v>
      </c>
      <c r="G423" s="41">
        <v>3</v>
      </c>
      <c r="H423" s="41">
        <v>4</v>
      </c>
      <c r="I423" s="41">
        <v>5</v>
      </c>
      <c r="J423" s="41">
        <v>6</v>
      </c>
      <c r="K423" s="41">
        <v>7</v>
      </c>
      <c r="L423" s="41">
        <v>8</v>
      </c>
      <c r="M423" s="41">
        <v>9</v>
      </c>
      <c r="N423" s="41">
        <v>10</v>
      </c>
      <c r="O423" s="41">
        <v>11</v>
      </c>
      <c r="P423" s="41">
        <v>12</v>
      </c>
      <c r="Q423" s="41">
        <v>13</v>
      </c>
      <c r="R423" s="41">
        <v>14</v>
      </c>
      <c r="S423" s="41">
        <v>15</v>
      </c>
      <c r="T423" s="41">
        <v>16</v>
      </c>
      <c r="U423" s="41">
        <v>17</v>
      </c>
      <c r="V423" s="41">
        <v>18</v>
      </c>
      <c r="W423" s="41">
        <v>19</v>
      </c>
      <c r="X423" s="41">
        <v>20</v>
      </c>
      <c r="Y423" s="41">
        <v>21</v>
      </c>
      <c r="Z423" s="41">
        <v>22</v>
      </c>
      <c r="AA423" s="41">
        <v>23</v>
      </c>
      <c r="AB423" s="41">
        <v>24</v>
      </c>
      <c r="AC423" s="41">
        <v>25</v>
      </c>
      <c r="AD423" s="41">
        <v>26</v>
      </c>
      <c r="AE423" s="41">
        <v>27</v>
      </c>
      <c r="AF423" s="41">
        <v>28</v>
      </c>
      <c r="AG423" s="41">
        <v>29</v>
      </c>
      <c r="AH423" s="41">
        <v>30</v>
      </c>
      <c r="AI423" s="42">
        <v>31</v>
      </c>
      <c r="AN423" s="73"/>
    </row>
    <row r="424" spans="2:40" s="17" customFormat="1" ht="15.4" customHeight="1">
      <c r="B424" s="37">
        <f>$B$17</f>
        <v>1</v>
      </c>
      <c r="C424" s="43">
        <f t="shared" ref="C424:C435" si="22">SUM($E424:$AI424)</f>
        <v>0</v>
      </c>
      <c r="D424" s="46"/>
      <c r="E424" s="80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1"/>
      <c r="AB424" s="81"/>
      <c r="AC424" s="81"/>
      <c r="AD424" s="81"/>
      <c r="AE424" s="81"/>
      <c r="AF424" s="81"/>
      <c r="AG424" s="81"/>
      <c r="AH424" s="81"/>
      <c r="AI424" s="82"/>
      <c r="AJ424" s="78"/>
      <c r="AN424" s="73"/>
    </row>
    <row r="425" spans="2:40" s="17" customFormat="1" ht="15.4" customHeight="1">
      <c r="B425" s="38">
        <f>IF(B424 = 12,1,B424+1)</f>
        <v>2</v>
      </c>
      <c r="C425" s="44">
        <f t="shared" si="22"/>
        <v>0</v>
      </c>
      <c r="D425" s="47"/>
      <c r="E425" s="83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5"/>
      <c r="AJ425" s="78"/>
      <c r="AN425" s="73"/>
    </row>
    <row r="426" spans="2:40" s="17" customFormat="1" ht="15.4" customHeight="1">
      <c r="B426" s="38">
        <f>IF(B425 = 12,1,B425+1)</f>
        <v>3</v>
      </c>
      <c r="C426" s="44">
        <f t="shared" si="22"/>
        <v>0</v>
      </c>
      <c r="D426" s="47"/>
      <c r="E426" s="83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5"/>
      <c r="AJ426" s="78"/>
      <c r="AN426" s="73"/>
    </row>
    <row r="427" spans="2:40" s="17" customFormat="1" ht="15.4" customHeight="1">
      <c r="B427" s="38">
        <f>IF(B426 = 12,1,B426+1)</f>
        <v>4</v>
      </c>
      <c r="C427" s="44">
        <f t="shared" si="22"/>
        <v>0</v>
      </c>
      <c r="D427" s="47"/>
      <c r="E427" s="83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5"/>
      <c r="AJ427" s="78"/>
      <c r="AN427" s="73"/>
    </row>
    <row r="428" spans="2:40" s="17" customFormat="1" ht="15.4" customHeight="1">
      <c r="B428" s="38">
        <f t="shared" ref="B428:B435" si="23">IF(B427 = 12,1,B427+1)</f>
        <v>5</v>
      </c>
      <c r="C428" s="44">
        <f t="shared" si="22"/>
        <v>0</v>
      </c>
      <c r="D428" s="47"/>
      <c r="E428" s="83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  <c r="AA428" s="84"/>
      <c r="AB428" s="84"/>
      <c r="AC428" s="84"/>
      <c r="AD428" s="84"/>
      <c r="AE428" s="84"/>
      <c r="AF428" s="84"/>
      <c r="AG428" s="84"/>
      <c r="AH428" s="84"/>
      <c r="AI428" s="85"/>
      <c r="AJ428" s="78"/>
      <c r="AN428" s="73"/>
    </row>
    <row r="429" spans="2:40" s="17" customFormat="1" ht="15.4" customHeight="1">
      <c r="B429" s="38">
        <f t="shared" si="23"/>
        <v>6</v>
      </c>
      <c r="C429" s="44">
        <f t="shared" si="22"/>
        <v>0</v>
      </c>
      <c r="D429" s="47"/>
      <c r="E429" s="83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5"/>
      <c r="AJ429" s="78"/>
      <c r="AN429" s="73"/>
    </row>
    <row r="430" spans="2:40" s="17" customFormat="1" ht="15.4" customHeight="1">
      <c r="B430" s="38">
        <f t="shared" si="23"/>
        <v>7</v>
      </c>
      <c r="C430" s="44">
        <f t="shared" si="22"/>
        <v>0</v>
      </c>
      <c r="D430" s="47"/>
      <c r="E430" s="83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5"/>
      <c r="AJ430" s="78"/>
      <c r="AN430" s="73"/>
    </row>
    <row r="431" spans="2:40" s="17" customFormat="1" ht="15.4" customHeight="1">
      <c r="B431" s="38">
        <f t="shared" si="23"/>
        <v>8</v>
      </c>
      <c r="C431" s="44">
        <f t="shared" si="22"/>
        <v>0</v>
      </c>
      <c r="D431" s="47"/>
      <c r="E431" s="83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5"/>
      <c r="AJ431" s="78"/>
      <c r="AN431" s="73"/>
    </row>
    <row r="432" spans="2:40" s="17" customFormat="1" ht="15.4" customHeight="1">
      <c r="B432" s="38">
        <f t="shared" si="23"/>
        <v>9</v>
      </c>
      <c r="C432" s="44">
        <f t="shared" si="22"/>
        <v>0</v>
      </c>
      <c r="D432" s="47"/>
      <c r="E432" s="83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5"/>
      <c r="AJ432" s="78"/>
      <c r="AN432" s="73"/>
    </row>
    <row r="433" spans="2:40" s="17" customFormat="1" ht="15.4" customHeight="1">
      <c r="B433" s="38">
        <f t="shared" si="23"/>
        <v>10</v>
      </c>
      <c r="C433" s="44">
        <f t="shared" si="22"/>
        <v>0</v>
      </c>
      <c r="D433" s="47"/>
      <c r="E433" s="83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5"/>
      <c r="AJ433" s="78"/>
      <c r="AN433" s="73"/>
    </row>
    <row r="434" spans="2:40" s="17" customFormat="1" ht="15.4" customHeight="1">
      <c r="B434" s="38">
        <f t="shared" si="23"/>
        <v>11</v>
      </c>
      <c r="C434" s="44">
        <f t="shared" si="22"/>
        <v>0</v>
      </c>
      <c r="D434" s="47"/>
      <c r="E434" s="83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5"/>
      <c r="AJ434" s="78"/>
      <c r="AN434" s="73"/>
    </row>
    <row r="435" spans="2:40" s="17" customFormat="1" ht="15.4" customHeight="1" thickBot="1">
      <c r="B435" s="39">
        <f t="shared" si="23"/>
        <v>12</v>
      </c>
      <c r="C435" s="45">
        <f t="shared" si="22"/>
        <v>0</v>
      </c>
      <c r="D435" s="48"/>
      <c r="E435" s="86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  <c r="AA435" s="87"/>
      <c r="AB435" s="87"/>
      <c r="AC435" s="87"/>
      <c r="AD435" s="87"/>
      <c r="AE435" s="87"/>
      <c r="AF435" s="87"/>
      <c r="AG435" s="87"/>
      <c r="AH435" s="87"/>
      <c r="AI435" s="88"/>
      <c r="AJ435" s="78"/>
      <c r="AN435" s="73"/>
    </row>
    <row r="454" spans="2:40" s="17" customFormat="1" ht="16.5">
      <c r="B454" s="33" t="s">
        <v>52</v>
      </c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N454" s="73"/>
    </row>
    <row r="455" spans="2:40" s="17" customFormat="1" ht="14.45" customHeight="1">
      <c r="AI455" s="34" t="str">
        <f>IF('個人別管理簿 (1)'!$AI$11="","",'個人別管理簿 (1)'!$AI$11)</f>
        <v/>
      </c>
      <c r="AN455" s="73"/>
    </row>
    <row r="456" spans="2:40" s="17" customFormat="1" ht="10.15" customHeight="1" thickBot="1">
      <c r="E456" s="99"/>
      <c r="F456" s="99"/>
      <c r="G456" s="100"/>
      <c r="H456" s="100"/>
      <c r="AI456" s="73"/>
      <c r="AN456" s="73"/>
    </row>
    <row r="457" spans="2:40" s="17" customFormat="1" ht="15.4" customHeight="1">
      <c r="B457" s="26"/>
      <c r="C457" s="26"/>
      <c r="D457" s="26"/>
      <c r="E457" s="101" t="s">
        <v>35</v>
      </c>
      <c r="F457" s="102"/>
      <c r="G457" s="103"/>
      <c r="H457" s="97" t="s">
        <v>2</v>
      </c>
      <c r="I457" s="97"/>
      <c r="J457" s="97"/>
      <c r="K457" s="97"/>
      <c r="L457" s="97" t="s">
        <v>4</v>
      </c>
      <c r="M457" s="97"/>
      <c r="N457" s="97"/>
      <c r="O457" s="97" t="s">
        <v>30</v>
      </c>
      <c r="P457" s="97"/>
      <c r="Q457" s="97"/>
      <c r="R457" s="97" t="s">
        <v>54</v>
      </c>
      <c r="S457" s="97"/>
      <c r="T457" s="97"/>
      <c r="U457" s="97" t="s">
        <v>50</v>
      </c>
      <c r="V457" s="97"/>
      <c r="W457" s="97" t="s">
        <v>55</v>
      </c>
      <c r="X457" s="97"/>
      <c r="Y457" s="97"/>
      <c r="Z457" s="97" t="s">
        <v>56</v>
      </c>
      <c r="AA457" s="97"/>
      <c r="AB457" s="97" t="s">
        <v>8</v>
      </c>
      <c r="AC457" s="97"/>
      <c r="AD457" s="97" t="s">
        <v>51</v>
      </c>
      <c r="AE457" s="98"/>
      <c r="AF457" s="26"/>
      <c r="AG457" s="26"/>
      <c r="AH457" s="26"/>
      <c r="AI457" s="26"/>
      <c r="AN457" s="73"/>
    </row>
    <row r="458" spans="2:40" s="17" customFormat="1" ht="15.4" customHeight="1" thickBot="1">
      <c r="B458" s="26"/>
      <c r="C458" s="26"/>
      <c r="D458" s="89"/>
      <c r="E458" s="108"/>
      <c r="F458" s="109"/>
      <c r="G458" s="110"/>
      <c r="H458" s="105"/>
      <c r="I458" s="105"/>
      <c r="J458" s="105"/>
      <c r="K458" s="105"/>
      <c r="L458" s="104"/>
      <c r="M458" s="104"/>
      <c r="N458" s="104"/>
      <c r="O458" s="111"/>
      <c r="P458" s="111"/>
      <c r="Q458" s="111"/>
      <c r="R458" s="104"/>
      <c r="S458" s="104"/>
      <c r="T458" s="104"/>
      <c r="U458" s="105"/>
      <c r="V458" s="105"/>
      <c r="W458" s="104"/>
      <c r="X458" s="104"/>
      <c r="Y458" s="104"/>
      <c r="Z458" s="105"/>
      <c r="AA458" s="105"/>
      <c r="AB458" s="106"/>
      <c r="AC458" s="106"/>
      <c r="AD458" s="106"/>
      <c r="AE458" s="107"/>
      <c r="AF458" s="90"/>
      <c r="AG458" s="78"/>
      <c r="AH458" s="90"/>
      <c r="AI458" s="90"/>
      <c r="AN458" s="73"/>
    </row>
    <row r="459" spans="2:40" s="17" customFormat="1" ht="4.9000000000000004" customHeight="1" thickBot="1"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N459" s="73"/>
    </row>
    <row r="460" spans="2:40" s="17" customFormat="1" ht="15.4" customHeight="1" thickBot="1">
      <c r="B460" s="91">
        <v>1</v>
      </c>
      <c r="C460" s="35" t="s">
        <v>53</v>
      </c>
      <c r="D460" s="36" t="s">
        <v>158</v>
      </c>
      <c r="E460" s="40">
        <v>1</v>
      </c>
      <c r="F460" s="41">
        <v>2</v>
      </c>
      <c r="G460" s="41">
        <v>3</v>
      </c>
      <c r="H460" s="41">
        <v>4</v>
      </c>
      <c r="I460" s="41">
        <v>5</v>
      </c>
      <c r="J460" s="41">
        <v>6</v>
      </c>
      <c r="K460" s="41">
        <v>7</v>
      </c>
      <c r="L460" s="41">
        <v>8</v>
      </c>
      <c r="M460" s="41">
        <v>9</v>
      </c>
      <c r="N460" s="41">
        <v>10</v>
      </c>
      <c r="O460" s="41">
        <v>11</v>
      </c>
      <c r="P460" s="41">
        <v>12</v>
      </c>
      <c r="Q460" s="41">
        <v>13</v>
      </c>
      <c r="R460" s="41">
        <v>14</v>
      </c>
      <c r="S460" s="41">
        <v>15</v>
      </c>
      <c r="T460" s="41">
        <v>16</v>
      </c>
      <c r="U460" s="41">
        <v>17</v>
      </c>
      <c r="V460" s="41">
        <v>18</v>
      </c>
      <c r="W460" s="41">
        <v>19</v>
      </c>
      <c r="X460" s="41">
        <v>20</v>
      </c>
      <c r="Y460" s="41">
        <v>21</v>
      </c>
      <c r="Z460" s="41">
        <v>22</v>
      </c>
      <c r="AA460" s="41">
        <v>23</v>
      </c>
      <c r="AB460" s="41">
        <v>24</v>
      </c>
      <c r="AC460" s="41">
        <v>25</v>
      </c>
      <c r="AD460" s="41">
        <v>26</v>
      </c>
      <c r="AE460" s="41">
        <v>27</v>
      </c>
      <c r="AF460" s="41">
        <v>28</v>
      </c>
      <c r="AG460" s="41">
        <v>29</v>
      </c>
      <c r="AH460" s="41">
        <v>30</v>
      </c>
      <c r="AI460" s="42">
        <v>31</v>
      </c>
      <c r="AN460" s="73"/>
    </row>
    <row r="461" spans="2:40" s="17" customFormat="1" ht="15.4" customHeight="1">
      <c r="B461" s="37">
        <f>$B$17</f>
        <v>1</v>
      </c>
      <c r="C461" s="43">
        <f t="shared" ref="C461:C466" si="24">SUM($E461:$AI461)</f>
        <v>0</v>
      </c>
      <c r="D461" s="46"/>
      <c r="E461" s="80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  <c r="AD461" s="81"/>
      <c r="AE461" s="81"/>
      <c r="AF461" s="81"/>
      <c r="AG461" s="81"/>
      <c r="AH461" s="81"/>
      <c r="AI461" s="82"/>
      <c r="AJ461" s="78"/>
      <c r="AN461" s="73"/>
    </row>
    <row r="462" spans="2:40" s="17" customFormat="1" ht="15.4" customHeight="1">
      <c r="B462" s="38">
        <f t="shared" ref="B462:B472" si="25">IF(B461 = 12,1,B461+1)</f>
        <v>2</v>
      </c>
      <c r="C462" s="44">
        <f>SUM($E462:$AI462)</f>
        <v>0</v>
      </c>
      <c r="D462" s="47"/>
      <c r="E462" s="83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  <c r="AA462" s="84"/>
      <c r="AB462" s="84"/>
      <c r="AC462" s="84"/>
      <c r="AD462" s="84"/>
      <c r="AE462" s="84"/>
      <c r="AF462" s="84"/>
      <c r="AG462" s="84"/>
      <c r="AH462" s="84"/>
      <c r="AI462" s="85"/>
      <c r="AJ462" s="78"/>
      <c r="AN462" s="73"/>
    </row>
    <row r="463" spans="2:40" s="17" customFormat="1" ht="15.4" customHeight="1">
      <c r="B463" s="38">
        <f t="shared" si="25"/>
        <v>3</v>
      </c>
      <c r="C463" s="44">
        <f t="shared" si="24"/>
        <v>0</v>
      </c>
      <c r="D463" s="47"/>
      <c r="E463" s="83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5"/>
      <c r="AJ463" s="78"/>
      <c r="AN463" s="73"/>
    </row>
    <row r="464" spans="2:40" s="17" customFormat="1" ht="15.4" customHeight="1">
      <c r="B464" s="38">
        <f t="shared" si="25"/>
        <v>4</v>
      </c>
      <c r="C464" s="44">
        <f t="shared" si="24"/>
        <v>0</v>
      </c>
      <c r="D464" s="47"/>
      <c r="E464" s="83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5"/>
      <c r="AJ464" s="78"/>
      <c r="AN464" s="73"/>
    </row>
    <row r="465" spans="2:40" s="17" customFormat="1" ht="15.4" customHeight="1">
      <c r="B465" s="38">
        <f t="shared" si="25"/>
        <v>5</v>
      </c>
      <c r="C465" s="44">
        <f t="shared" si="24"/>
        <v>0</v>
      </c>
      <c r="D465" s="47"/>
      <c r="E465" s="83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5"/>
      <c r="AJ465" s="78"/>
      <c r="AN465" s="73"/>
    </row>
    <row r="466" spans="2:40" s="17" customFormat="1" ht="15.4" customHeight="1">
      <c r="B466" s="38">
        <f t="shared" si="25"/>
        <v>6</v>
      </c>
      <c r="C466" s="44">
        <f t="shared" si="24"/>
        <v>0</v>
      </c>
      <c r="D466" s="47"/>
      <c r="E466" s="83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5"/>
      <c r="AJ466" s="78"/>
      <c r="AN466" s="73"/>
    </row>
    <row r="467" spans="2:40" s="17" customFormat="1" ht="15.4" customHeight="1">
      <c r="B467" s="38">
        <f t="shared" si="25"/>
        <v>7</v>
      </c>
      <c r="C467" s="44">
        <f t="shared" ref="C467:C472" si="26">SUM($E467:$AI467)</f>
        <v>0</v>
      </c>
      <c r="D467" s="47"/>
      <c r="E467" s="83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5"/>
      <c r="AJ467" s="78"/>
      <c r="AN467" s="73"/>
    </row>
    <row r="468" spans="2:40" s="17" customFormat="1" ht="15.4" customHeight="1">
      <c r="B468" s="38">
        <f t="shared" si="25"/>
        <v>8</v>
      </c>
      <c r="C468" s="44">
        <f t="shared" si="26"/>
        <v>0</v>
      </c>
      <c r="D468" s="47"/>
      <c r="E468" s="83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5"/>
      <c r="AJ468" s="78"/>
      <c r="AN468" s="73"/>
    </row>
    <row r="469" spans="2:40" s="17" customFormat="1" ht="15.4" customHeight="1">
      <c r="B469" s="38">
        <f t="shared" si="25"/>
        <v>9</v>
      </c>
      <c r="C469" s="44">
        <f t="shared" si="26"/>
        <v>0</v>
      </c>
      <c r="D469" s="47"/>
      <c r="E469" s="83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5"/>
      <c r="AJ469" s="78"/>
      <c r="AN469" s="73"/>
    </row>
    <row r="470" spans="2:40" s="17" customFormat="1" ht="15.4" customHeight="1">
      <c r="B470" s="38">
        <f t="shared" si="25"/>
        <v>10</v>
      </c>
      <c r="C470" s="44">
        <f t="shared" si="26"/>
        <v>0</v>
      </c>
      <c r="D470" s="47"/>
      <c r="E470" s="83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5"/>
      <c r="AJ470" s="78"/>
      <c r="AN470" s="73"/>
    </row>
    <row r="471" spans="2:40" s="17" customFormat="1" ht="15.4" customHeight="1">
      <c r="B471" s="38">
        <f t="shared" si="25"/>
        <v>11</v>
      </c>
      <c r="C471" s="44">
        <f t="shared" si="26"/>
        <v>0</v>
      </c>
      <c r="D471" s="47"/>
      <c r="E471" s="83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5"/>
      <c r="AJ471" s="78"/>
      <c r="AN471" s="73"/>
    </row>
    <row r="472" spans="2:40" s="17" customFormat="1" ht="15.4" customHeight="1" thickBot="1">
      <c r="B472" s="39">
        <f t="shared" si="25"/>
        <v>12</v>
      </c>
      <c r="C472" s="45">
        <f t="shared" si="26"/>
        <v>0</v>
      </c>
      <c r="D472" s="48"/>
      <c r="E472" s="86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  <c r="AA472" s="87"/>
      <c r="AB472" s="87"/>
      <c r="AC472" s="87"/>
      <c r="AD472" s="87"/>
      <c r="AE472" s="87"/>
      <c r="AF472" s="87"/>
      <c r="AG472" s="87"/>
      <c r="AH472" s="87"/>
      <c r="AI472" s="88"/>
      <c r="AJ472" s="78"/>
      <c r="AN472" s="73"/>
    </row>
    <row r="473" spans="2:40" s="17" customFormat="1">
      <c r="AJ473" s="78"/>
      <c r="AN473" s="73"/>
    </row>
    <row r="491" spans="2:40" s="17" customFormat="1" ht="16.5">
      <c r="B491" s="33" t="s">
        <v>52</v>
      </c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N491" s="73"/>
    </row>
    <row r="492" spans="2:40" s="17" customFormat="1" ht="14.45" customHeight="1">
      <c r="AI492" s="34" t="str">
        <f>IF('個人別管理簿 (1)'!$AI$11="","",'個人別管理簿 (1)'!$AI$11)</f>
        <v/>
      </c>
      <c r="AN492" s="73"/>
    </row>
    <row r="493" spans="2:40" s="17" customFormat="1" ht="10.15" customHeight="1" thickBot="1">
      <c r="E493" s="99"/>
      <c r="F493" s="99"/>
      <c r="G493" s="100"/>
      <c r="H493" s="100"/>
      <c r="AI493" s="73"/>
      <c r="AN493" s="73"/>
    </row>
    <row r="494" spans="2:40" s="17" customFormat="1" ht="15.4" customHeight="1">
      <c r="B494" s="26"/>
      <c r="C494" s="26"/>
      <c r="D494" s="26"/>
      <c r="E494" s="101" t="s">
        <v>35</v>
      </c>
      <c r="F494" s="102"/>
      <c r="G494" s="103"/>
      <c r="H494" s="97" t="s">
        <v>2</v>
      </c>
      <c r="I494" s="97"/>
      <c r="J494" s="97"/>
      <c r="K494" s="97"/>
      <c r="L494" s="97" t="s">
        <v>4</v>
      </c>
      <c r="M494" s="97"/>
      <c r="N494" s="97"/>
      <c r="O494" s="97" t="s">
        <v>30</v>
      </c>
      <c r="P494" s="97"/>
      <c r="Q494" s="97"/>
      <c r="R494" s="97" t="s">
        <v>54</v>
      </c>
      <c r="S494" s="97"/>
      <c r="T494" s="97"/>
      <c r="U494" s="97" t="s">
        <v>50</v>
      </c>
      <c r="V494" s="97"/>
      <c r="W494" s="97" t="s">
        <v>55</v>
      </c>
      <c r="X494" s="97"/>
      <c r="Y494" s="97"/>
      <c r="Z494" s="97" t="s">
        <v>56</v>
      </c>
      <c r="AA494" s="97"/>
      <c r="AB494" s="97" t="s">
        <v>8</v>
      </c>
      <c r="AC494" s="97"/>
      <c r="AD494" s="97" t="s">
        <v>51</v>
      </c>
      <c r="AE494" s="98"/>
      <c r="AF494" s="26"/>
      <c r="AG494" s="26"/>
      <c r="AH494" s="26"/>
      <c r="AI494" s="26"/>
      <c r="AN494" s="73"/>
    </row>
    <row r="495" spans="2:40" s="17" customFormat="1" ht="15.4" customHeight="1" thickBot="1">
      <c r="B495" s="26"/>
      <c r="C495" s="26"/>
      <c r="D495" s="89"/>
      <c r="E495" s="108"/>
      <c r="F495" s="109"/>
      <c r="G495" s="110"/>
      <c r="H495" s="105"/>
      <c r="I495" s="105"/>
      <c r="J495" s="105"/>
      <c r="K495" s="105"/>
      <c r="L495" s="104"/>
      <c r="M495" s="104"/>
      <c r="N495" s="104"/>
      <c r="O495" s="111"/>
      <c r="P495" s="111"/>
      <c r="Q495" s="111"/>
      <c r="R495" s="104"/>
      <c r="S495" s="104"/>
      <c r="T495" s="104"/>
      <c r="U495" s="105"/>
      <c r="V495" s="105"/>
      <c r="W495" s="104"/>
      <c r="X495" s="104"/>
      <c r="Y495" s="104"/>
      <c r="Z495" s="105"/>
      <c r="AA495" s="105"/>
      <c r="AB495" s="106"/>
      <c r="AC495" s="106"/>
      <c r="AD495" s="106"/>
      <c r="AE495" s="107"/>
      <c r="AF495" s="90"/>
      <c r="AG495" s="78"/>
      <c r="AH495" s="90"/>
      <c r="AI495" s="90"/>
      <c r="AN495" s="73"/>
    </row>
    <row r="496" spans="2:40" s="17" customFormat="1" ht="4.9000000000000004" customHeight="1" thickBot="1"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N496" s="73"/>
    </row>
    <row r="497" spans="2:40" s="17" customFormat="1" ht="15.4" customHeight="1" thickBot="1">
      <c r="B497" s="91">
        <v>1</v>
      </c>
      <c r="C497" s="35" t="s">
        <v>53</v>
      </c>
      <c r="D497" s="36" t="s">
        <v>158</v>
      </c>
      <c r="E497" s="40">
        <v>1</v>
      </c>
      <c r="F497" s="41">
        <v>2</v>
      </c>
      <c r="G497" s="41">
        <v>3</v>
      </c>
      <c r="H497" s="41">
        <v>4</v>
      </c>
      <c r="I497" s="41">
        <v>5</v>
      </c>
      <c r="J497" s="41">
        <v>6</v>
      </c>
      <c r="K497" s="41">
        <v>7</v>
      </c>
      <c r="L497" s="41">
        <v>8</v>
      </c>
      <c r="M497" s="41">
        <v>9</v>
      </c>
      <c r="N497" s="41">
        <v>10</v>
      </c>
      <c r="O497" s="41">
        <v>11</v>
      </c>
      <c r="P497" s="41">
        <v>12</v>
      </c>
      <c r="Q497" s="41">
        <v>13</v>
      </c>
      <c r="R497" s="41">
        <v>14</v>
      </c>
      <c r="S497" s="41">
        <v>15</v>
      </c>
      <c r="T497" s="41">
        <v>16</v>
      </c>
      <c r="U497" s="41">
        <v>17</v>
      </c>
      <c r="V497" s="41">
        <v>18</v>
      </c>
      <c r="W497" s="41">
        <v>19</v>
      </c>
      <c r="X497" s="41">
        <v>20</v>
      </c>
      <c r="Y497" s="41">
        <v>21</v>
      </c>
      <c r="Z497" s="41">
        <v>22</v>
      </c>
      <c r="AA497" s="41">
        <v>23</v>
      </c>
      <c r="AB497" s="41">
        <v>24</v>
      </c>
      <c r="AC497" s="41">
        <v>25</v>
      </c>
      <c r="AD497" s="41">
        <v>26</v>
      </c>
      <c r="AE497" s="41">
        <v>27</v>
      </c>
      <c r="AF497" s="41">
        <v>28</v>
      </c>
      <c r="AG497" s="41">
        <v>29</v>
      </c>
      <c r="AH497" s="41">
        <v>30</v>
      </c>
      <c r="AI497" s="42">
        <v>31</v>
      </c>
      <c r="AN497" s="73"/>
    </row>
    <row r="498" spans="2:40" s="17" customFormat="1" ht="15.4" customHeight="1">
      <c r="B498" s="37">
        <f>$B$17</f>
        <v>1</v>
      </c>
      <c r="C498" s="43">
        <f t="shared" ref="C498:C509" si="27">SUM($E498:$AI498)</f>
        <v>0</v>
      </c>
      <c r="D498" s="46"/>
      <c r="E498" s="80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  <c r="AD498" s="81"/>
      <c r="AE498" s="81"/>
      <c r="AF498" s="81"/>
      <c r="AG498" s="81"/>
      <c r="AH498" s="81"/>
      <c r="AI498" s="82"/>
      <c r="AJ498" s="78"/>
      <c r="AN498" s="73"/>
    </row>
    <row r="499" spans="2:40" s="17" customFormat="1" ht="15.4" customHeight="1">
      <c r="B499" s="38">
        <f>IF(B498 = 12,1,B498+1)</f>
        <v>2</v>
      </c>
      <c r="C499" s="44">
        <f t="shared" si="27"/>
        <v>0</v>
      </c>
      <c r="D499" s="47"/>
      <c r="E499" s="83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5"/>
      <c r="AJ499" s="78"/>
      <c r="AN499" s="73"/>
    </row>
    <row r="500" spans="2:40" s="17" customFormat="1" ht="15.4" customHeight="1">
      <c r="B500" s="38">
        <f>IF(B499 = 12,1,B499+1)</f>
        <v>3</v>
      </c>
      <c r="C500" s="44">
        <f t="shared" si="27"/>
        <v>0</v>
      </c>
      <c r="D500" s="47"/>
      <c r="E500" s="83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5"/>
      <c r="AJ500" s="78"/>
      <c r="AN500" s="73"/>
    </row>
    <row r="501" spans="2:40" s="17" customFormat="1" ht="15.4" customHeight="1">
      <c r="B501" s="38">
        <f>IF(B500 = 12,1,B500+1)</f>
        <v>4</v>
      </c>
      <c r="C501" s="44">
        <f t="shared" si="27"/>
        <v>0</v>
      </c>
      <c r="D501" s="47"/>
      <c r="E501" s="83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5"/>
      <c r="AJ501" s="78"/>
      <c r="AN501" s="73"/>
    </row>
    <row r="502" spans="2:40" s="17" customFormat="1" ht="15.4" customHeight="1">
      <c r="B502" s="38">
        <f t="shared" ref="B502:B509" si="28">IF(B501 = 12,1,B501+1)</f>
        <v>5</v>
      </c>
      <c r="C502" s="44">
        <f t="shared" si="27"/>
        <v>0</v>
      </c>
      <c r="D502" s="47"/>
      <c r="E502" s="83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5"/>
      <c r="AJ502" s="78"/>
      <c r="AN502" s="73"/>
    </row>
    <row r="503" spans="2:40" s="17" customFormat="1" ht="15.4" customHeight="1">
      <c r="B503" s="38">
        <f t="shared" si="28"/>
        <v>6</v>
      </c>
      <c r="C503" s="44">
        <f t="shared" si="27"/>
        <v>0</v>
      </c>
      <c r="D503" s="47"/>
      <c r="E503" s="83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5"/>
      <c r="AJ503" s="78"/>
      <c r="AN503" s="73"/>
    </row>
    <row r="504" spans="2:40" s="17" customFormat="1" ht="15.4" customHeight="1">
      <c r="B504" s="38">
        <f t="shared" si="28"/>
        <v>7</v>
      </c>
      <c r="C504" s="44">
        <f t="shared" si="27"/>
        <v>0</v>
      </c>
      <c r="D504" s="47"/>
      <c r="E504" s="83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5"/>
      <c r="AJ504" s="78"/>
      <c r="AN504" s="73"/>
    </row>
    <row r="505" spans="2:40" s="17" customFormat="1" ht="15.4" customHeight="1">
      <c r="B505" s="38">
        <f t="shared" si="28"/>
        <v>8</v>
      </c>
      <c r="C505" s="44">
        <f t="shared" si="27"/>
        <v>0</v>
      </c>
      <c r="D505" s="47"/>
      <c r="E505" s="83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5"/>
      <c r="AJ505" s="78"/>
      <c r="AN505" s="73"/>
    </row>
    <row r="506" spans="2:40" s="17" customFormat="1" ht="15.4" customHeight="1">
      <c r="B506" s="38">
        <f t="shared" si="28"/>
        <v>9</v>
      </c>
      <c r="C506" s="44">
        <f t="shared" si="27"/>
        <v>0</v>
      </c>
      <c r="D506" s="47"/>
      <c r="E506" s="83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5"/>
      <c r="AJ506" s="78"/>
      <c r="AN506" s="73"/>
    </row>
    <row r="507" spans="2:40" s="17" customFormat="1" ht="15.4" customHeight="1">
      <c r="B507" s="38">
        <f t="shared" si="28"/>
        <v>10</v>
      </c>
      <c r="C507" s="44">
        <f t="shared" si="27"/>
        <v>0</v>
      </c>
      <c r="D507" s="47"/>
      <c r="E507" s="83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5"/>
      <c r="AJ507" s="78"/>
      <c r="AN507" s="73"/>
    </row>
    <row r="508" spans="2:40" s="17" customFormat="1" ht="15.4" customHeight="1">
      <c r="B508" s="38">
        <f t="shared" si="28"/>
        <v>11</v>
      </c>
      <c r="C508" s="44">
        <f t="shared" si="27"/>
        <v>0</v>
      </c>
      <c r="D508" s="47"/>
      <c r="E508" s="83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5"/>
      <c r="AJ508" s="78"/>
      <c r="AN508" s="73"/>
    </row>
    <row r="509" spans="2:40" s="17" customFormat="1" ht="15.4" customHeight="1" thickBot="1">
      <c r="B509" s="39">
        <f t="shared" si="28"/>
        <v>12</v>
      </c>
      <c r="C509" s="45">
        <f t="shared" si="27"/>
        <v>0</v>
      </c>
      <c r="D509" s="48"/>
      <c r="E509" s="86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  <c r="AA509" s="87"/>
      <c r="AB509" s="87"/>
      <c r="AC509" s="87"/>
      <c r="AD509" s="87"/>
      <c r="AE509" s="87"/>
      <c r="AF509" s="87"/>
      <c r="AG509" s="87"/>
      <c r="AH509" s="87"/>
      <c r="AI509" s="88"/>
      <c r="AJ509" s="78"/>
      <c r="AN509" s="73"/>
    </row>
    <row r="510" spans="2:40" s="17" customFormat="1">
      <c r="AJ510" s="78"/>
      <c r="AN510" s="73"/>
    </row>
    <row r="528" spans="2:40" s="17" customFormat="1" ht="16.5">
      <c r="B528" s="33" t="s">
        <v>52</v>
      </c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N528" s="73"/>
    </row>
    <row r="529" spans="2:40" s="17" customFormat="1" ht="14.45" customHeight="1">
      <c r="AI529" s="34" t="str">
        <f>IF('個人別管理簿 (1)'!$AI$11="","",'個人別管理簿 (1)'!$AI$11)</f>
        <v/>
      </c>
      <c r="AN529" s="73"/>
    </row>
    <row r="530" spans="2:40" s="17" customFormat="1" ht="10.15" customHeight="1" thickBot="1">
      <c r="E530" s="99"/>
      <c r="F530" s="99"/>
      <c r="G530" s="100"/>
      <c r="H530" s="100"/>
      <c r="AI530" s="73"/>
      <c r="AN530" s="73"/>
    </row>
    <row r="531" spans="2:40" s="17" customFormat="1" ht="15.4" customHeight="1">
      <c r="B531" s="26"/>
      <c r="C531" s="26"/>
      <c r="D531" s="26"/>
      <c r="E531" s="101" t="s">
        <v>35</v>
      </c>
      <c r="F531" s="102"/>
      <c r="G531" s="103"/>
      <c r="H531" s="97" t="s">
        <v>2</v>
      </c>
      <c r="I531" s="97"/>
      <c r="J531" s="97"/>
      <c r="K531" s="97"/>
      <c r="L531" s="97" t="s">
        <v>4</v>
      </c>
      <c r="M531" s="97"/>
      <c r="N531" s="97"/>
      <c r="O531" s="97" t="s">
        <v>30</v>
      </c>
      <c r="P531" s="97"/>
      <c r="Q531" s="97"/>
      <c r="R531" s="97" t="s">
        <v>54</v>
      </c>
      <c r="S531" s="97"/>
      <c r="T531" s="97"/>
      <c r="U531" s="97" t="s">
        <v>50</v>
      </c>
      <c r="V531" s="97"/>
      <c r="W531" s="97" t="s">
        <v>55</v>
      </c>
      <c r="X531" s="97"/>
      <c r="Y531" s="97"/>
      <c r="Z531" s="97" t="s">
        <v>56</v>
      </c>
      <c r="AA531" s="97"/>
      <c r="AB531" s="97" t="s">
        <v>8</v>
      </c>
      <c r="AC531" s="97"/>
      <c r="AD531" s="97" t="s">
        <v>51</v>
      </c>
      <c r="AE531" s="98"/>
      <c r="AF531" s="26"/>
      <c r="AG531" s="26"/>
      <c r="AH531" s="26"/>
      <c r="AI531" s="26"/>
      <c r="AN531" s="73"/>
    </row>
    <row r="532" spans="2:40" s="17" customFormat="1" ht="15.4" customHeight="1" thickBot="1">
      <c r="B532" s="26"/>
      <c r="C532" s="26"/>
      <c r="D532" s="89"/>
      <c r="E532" s="108"/>
      <c r="F532" s="109"/>
      <c r="G532" s="110"/>
      <c r="H532" s="105"/>
      <c r="I532" s="105"/>
      <c r="J532" s="105"/>
      <c r="K532" s="105"/>
      <c r="L532" s="104"/>
      <c r="M532" s="104"/>
      <c r="N532" s="104"/>
      <c r="O532" s="111"/>
      <c r="P532" s="111"/>
      <c r="Q532" s="111"/>
      <c r="R532" s="104"/>
      <c r="S532" s="104"/>
      <c r="T532" s="104"/>
      <c r="U532" s="105"/>
      <c r="V532" s="105"/>
      <c r="W532" s="104"/>
      <c r="X532" s="104"/>
      <c r="Y532" s="104"/>
      <c r="Z532" s="105"/>
      <c r="AA532" s="105"/>
      <c r="AB532" s="106"/>
      <c r="AC532" s="106"/>
      <c r="AD532" s="106"/>
      <c r="AE532" s="107"/>
      <c r="AF532" s="90"/>
      <c r="AG532" s="78"/>
      <c r="AH532" s="90"/>
      <c r="AI532" s="90"/>
      <c r="AN532" s="73"/>
    </row>
    <row r="533" spans="2:40" s="17" customFormat="1" ht="4.9000000000000004" customHeight="1" thickBot="1"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N533" s="73"/>
    </row>
    <row r="534" spans="2:40" s="17" customFormat="1" ht="15.4" customHeight="1" thickBot="1">
      <c r="B534" s="91">
        <v>1</v>
      </c>
      <c r="C534" s="35" t="s">
        <v>53</v>
      </c>
      <c r="D534" s="36" t="s">
        <v>158</v>
      </c>
      <c r="E534" s="40">
        <v>1</v>
      </c>
      <c r="F534" s="41">
        <v>2</v>
      </c>
      <c r="G534" s="41">
        <v>3</v>
      </c>
      <c r="H534" s="41">
        <v>4</v>
      </c>
      <c r="I534" s="41">
        <v>5</v>
      </c>
      <c r="J534" s="41">
        <v>6</v>
      </c>
      <c r="K534" s="41">
        <v>7</v>
      </c>
      <c r="L534" s="41">
        <v>8</v>
      </c>
      <c r="M534" s="41">
        <v>9</v>
      </c>
      <c r="N534" s="41">
        <v>10</v>
      </c>
      <c r="O534" s="41">
        <v>11</v>
      </c>
      <c r="P534" s="41">
        <v>12</v>
      </c>
      <c r="Q534" s="41">
        <v>13</v>
      </c>
      <c r="R534" s="41">
        <v>14</v>
      </c>
      <c r="S534" s="41">
        <v>15</v>
      </c>
      <c r="T534" s="41">
        <v>16</v>
      </c>
      <c r="U534" s="41">
        <v>17</v>
      </c>
      <c r="V534" s="41">
        <v>18</v>
      </c>
      <c r="W534" s="41">
        <v>19</v>
      </c>
      <c r="X534" s="41">
        <v>20</v>
      </c>
      <c r="Y534" s="41">
        <v>21</v>
      </c>
      <c r="Z534" s="41">
        <v>22</v>
      </c>
      <c r="AA534" s="41">
        <v>23</v>
      </c>
      <c r="AB534" s="41">
        <v>24</v>
      </c>
      <c r="AC534" s="41">
        <v>25</v>
      </c>
      <c r="AD534" s="41">
        <v>26</v>
      </c>
      <c r="AE534" s="41">
        <v>27</v>
      </c>
      <c r="AF534" s="41">
        <v>28</v>
      </c>
      <c r="AG534" s="41">
        <v>29</v>
      </c>
      <c r="AH534" s="41">
        <v>30</v>
      </c>
      <c r="AI534" s="42">
        <v>31</v>
      </c>
      <c r="AN534" s="73"/>
    </row>
    <row r="535" spans="2:40" s="17" customFormat="1" ht="15.4" customHeight="1">
      <c r="B535" s="37">
        <f>$B$17</f>
        <v>1</v>
      </c>
      <c r="C535" s="43">
        <f t="shared" ref="C535:C546" si="29">SUM($E535:$AI535)</f>
        <v>0</v>
      </c>
      <c r="D535" s="46"/>
      <c r="E535" s="80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  <c r="AD535" s="81"/>
      <c r="AE535" s="81"/>
      <c r="AF535" s="81"/>
      <c r="AG535" s="81"/>
      <c r="AH535" s="81"/>
      <c r="AI535" s="82"/>
      <c r="AJ535" s="78"/>
      <c r="AN535" s="73"/>
    </row>
    <row r="536" spans="2:40" s="17" customFormat="1" ht="15.4" customHeight="1">
      <c r="B536" s="38">
        <f>IF(B535 = 12,1,B535+1)</f>
        <v>2</v>
      </c>
      <c r="C536" s="44">
        <f t="shared" si="29"/>
        <v>0</v>
      </c>
      <c r="D536" s="47"/>
      <c r="E536" s="83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5"/>
      <c r="AJ536" s="78"/>
      <c r="AN536" s="73"/>
    </row>
    <row r="537" spans="2:40" s="17" customFormat="1" ht="15.4" customHeight="1">
      <c r="B537" s="38">
        <f>IF(B536 = 12,1,B536+1)</f>
        <v>3</v>
      </c>
      <c r="C537" s="44">
        <f t="shared" si="29"/>
        <v>0</v>
      </c>
      <c r="D537" s="47"/>
      <c r="E537" s="83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5"/>
      <c r="AJ537" s="78"/>
      <c r="AN537" s="73"/>
    </row>
    <row r="538" spans="2:40" s="17" customFormat="1" ht="15.4" customHeight="1">
      <c r="B538" s="38">
        <f>IF(B537 = 12,1,B537+1)</f>
        <v>4</v>
      </c>
      <c r="C538" s="44">
        <f t="shared" si="29"/>
        <v>0</v>
      </c>
      <c r="D538" s="47"/>
      <c r="E538" s="83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5"/>
      <c r="AJ538" s="78"/>
      <c r="AN538" s="73"/>
    </row>
    <row r="539" spans="2:40" s="17" customFormat="1" ht="15.4" customHeight="1">
      <c r="B539" s="38">
        <f t="shared" ref="B539:B546" si="30">IF(B538 = 12,1,B538+1)</f>
        <v>5</v>
      </c>
      <c r="C539" s="44">
        <f t="shared" si="29"/>
        <v>0</v>
      </c>
      <c r="D539" s="47"/>
      <c r="E539" s="83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5"/>
      <c r="AJ539" s="78"/>
      <c r="AN539" s="73"/>
    </row>
    <row r="540" spans="2:40" s="17" customFormat="1" ht="15.4" customHeight="1">
      <c r="B540" s="38">
        <f t="shared" si="30"/>
        <v>6</v>
      </c>
      <c r="C540" s="44">
        <f t="shared" si="29"/>
        <v>0</v>
      </c>
      <c r="D540" s="47"/>
      <c r="E540" s="83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5"/>
      <c r="AJ540" s="78"/>
      <c r="AN540" s="73"/>
    </row>
    <row r="541" spans="2:40" s="17" customFormat="1" ht="15.4" customHeight="1">
      <c r="B541" s="38">
        <f t="shared" si="30"/>
        <v>7</v>
      </c>
      <c r="C541" s="44">
        <f t="shared" si="29"/>
        <v>0</v>
      </c>
      <c r="D541" s="47"/>
      <c r="E541" s="83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5"/>
      <c r="AJ541" s="78"/>
      <c r="AN541" s="73"/>
    </row>
    <row r="542" spans="2:40" s="17" customFormat="1" ht="15.4" customHeight="1">
      <c r="B542" s="38">
        <f t="shared" si="30"/>
        <v>8</v>
      </c>
      <c r="C542" s="44">
        <f t="shared" si="29"/>
        <v>0</v>
      </c>
      <c r="D542" s="47"/>
      <c r="E542" s="83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5"/>
      <c r="AJ542" s="78"/>
      <c r="AN542" s="73"/>
    </row>
    <row r="543" spans="2:40" s="17" customFormat="1" ht="15.4" customHeight="1">
      <c r="B543" s="38">
        <f t="shared" si="30"/>
        <v>9</v>
      </c>
      <c r="C543" s="44">
        <f t="shared" si="29"/>
        <v>0</v>
      </c>
      <c r="D543" s="47"/>
      <c r="E543" s="83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5"/>
      <c r="AJ543" s="78"/>
      <c r="AN543" s="73"/>
    </row>
    <row r="544" spans="2:40" s="17" customFormat="1" ht="15.4" customHeight="1">
      <c r="B544" s="38">
        <f t="shared" si="30"/>
        <v>10</v>
      </c>
      <c r="C544" s="44">
        <f t="shared" si="29"/>
        <v>0</v>
      </c>
      <c r="D544" s="47"/>
      <c r="E544" s="83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5"/>
      <c r="AJ544" s="78"/>
      <c r="AN544" s="73"/>
    </row>
    <row r="545" spans="2:40" s="17" customFormat="1" ht="15.4" customHeight="1">
      <c r="B545" s="38">
        <f t="shared" si="30"/>
        <v>11</v>
      </c>
      <c r="C545" s="44">
        <f t="shared" si="29"/>
        <v>0</v>
      </c>
      <c r="D545" s="47"/>
      <c r="E545" s="83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5"/>
      <c r="AJ545" s="78"/>
      <c r="AN545" s="73"/>
    </row>
    <row r="546" spans="2:40" s="17" customFormat="1" ht="15.4" customHeight="1" thickBot="1">
      <c r="B546" s="39">
        <f t="shared" si="30"/>
        <v>12</v>
      </c>
      <c r="C546" s="45">
        <f t="shared" si="29"/>
        <v>0</v>
      </c>
      <c r="D546" s="48"/>
      <c r="E546" s="86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  <c r="AA546" s="87"/>
      <c r="AB546" s="87"/>
      <c r="AC546" s="87"/>
      <c r="AD546" s="87"/>
      <c r="AE546" s="87"/>
      <c r="AF546" s="87"/>
      <c r="AG546" s="87"/>
      <c r="AH546" s="87"/>
      <c r="AI546" s="88"/>
      <c r="AJ546" s="78"/>
      <c r="AN546" s="73"/>
    </row>
    <row r="547" spans="2:40" s="17" customFormat="1">
      <c r="AJ547" s="78"/>
      <c r="AN547" s="73"/>
    </row>
    <row r="565" spans="2:40" s="17" customFormat="1" ht="16.5">
      <c r="B565" s="33" t="s">
        <v>52</v>
      </c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N565" s="73"/>
    </row>
    <row r="566" spans="2:40" s="17" customFormat="1" ht="14.45" customHeight="1">
      <c r="AI566" s="34" t="str">
        <f>IF('個人別管理簿 (1)'!$AI$11="","",'個人別管理簿 (1)'!$AI$11)</f>
        <v/>
      </c>
      <c r="AN566" s="73"/>
    </row>
    <row r="567" spans="2:40" s="17" customFormat="1" ht="10.15" customHeight="1" thickBot="1">
      <c r="E567" s="99"/>
      <c r="F567" s="99"/>
      <c r="G567" s="100"/>
      <c r="H567" s="100"/>
      <c r="AI567" s="73"/>
      <c r="AN567" s="73"/>
    </row>
    <row r="568" spans="2:40" s="17" customFormat="1" ht="15.4" customHeight="1">
      <c r="B568" s="26"/>
      <c r="C568" s="26"/>
      <c r="D568" s="26"/>
      <c r="E568" s="101" t="s">
        <v>35</v>
      </c>
      <c r="F568" s="102"/>
      <c r="G568" s="103"/>
      <c r="H568" s="97" t="s">
        <v>2</v>
      </c>
      <c r="I568" s="97"/>
      <c r="J568" s="97"/>
      <c r="K568" s="97"/>
      <c r="L568" s="97" t="s">
        <v>4</v>
      </c>
      <c r="M568" s="97"/>
      <c r="N568" s="97"/>
      <c r="O568" s="97" t="s">
        <v>30</v>
      </c>
      <c r="P568" s="97"/>
      <c r="Q568" s="97"/>
      <c r="R568" s="97" t="s">
        <v>54</v>
      </c>
      <c r="S568" s="97"/>
      <c r="T568" s="97"/>
      <c r="U568" s="97" t="s">
        <v>50</v>
      </c>
      <c r="V568" s="97"/>
      <c r="W568" s="97" t="s">
        <v>55</v>
      </c>
      <c r="X568" s="97"/>
      <c r="Y568" s="97"/>
      <c r="Z568" s="97" t="s">
        <v>56</v>
      </c>
      <c r="AA568" s="97"/>
      <c r="AB568" s="97" t="s">
        <v>8</v>
      </c>
      <c r="AC568" s="97"/>
      <c r="AD568" s="97" t="s">
        <v>51</v>
      </c>
      <c r="AE568" s="98"/>
      <c r="AF568" s="26"/>
      <c r="AG568" s="26"/>
      <c r="AH568" s="26"/>
      <c r="AI568" s="26"/>
      <c r="AN568" s="73"/>
    </row>
    <row r="569" spans="2:40" s="17" customFormat="1" ht="15.4" customHeight="1" thickBot="1">
      <c r="B569" s="26"/>
      <c r="C569" s="26"/>
      <c r="D569" s="89"/>
      <c r="E569" s="108"/>
      <c r="F569" s="109"/>
      <c r="G569" s="110"/>
      <c r="H569" s="105"/>
      <c r="I569" s="105"/>
      <c r="J569" s="105"/>
      <c r="K569" s="105"/>
      <c r="L569" s="104"/>
      <c r="M569" s="104"/>
      <c r="N569" s="104"/>
      <c r="O569" s="111"/>
      <c r="P569" s="111"/>
      <c r="Q569" s="111"/>
      <c r="R569" s="104"/>
      <c r="S569" s="104"/>
      <c r="T569" s="104"/>
      <c r="U569" s="105"/>
      <c r="V569" s="105"/>
      <c r="W569" s="104"/>
      <c r="X569" s="104"/>
      <c r="Y569" s="104"/>
      <c r="Z569" s="105"/>
      <c r="AA569" s="105"/>
      <c r="AB569" s="106"/>
      <c r="AC569" s="106"/>
      <c r="AD569" s="106"/>
      <c r="AE569" s="107"/>
      <c r="AF569" s="90"/>
      <c r="AG569" s="78"/>
      <c r="AH569" s="90"/>
      <c r="AI569" s="90"/>
      <c r="AN569" s="73"/>
    </row>
    <row r="570" spans="2:40" s="17" customFormat="1" ht="4.9000000000000004" customHeight="1" thickBot="1"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N570" s="73"/>
    </row>
    <row r="571" spans="2:40" s="17" customFormat="1" ht="15.4" customHeight="1" thickBot="1">
      <c r="B571" s="91">
        <v>1</v>
      </c>
      <c r="C571" s="35" t="s">
        <v>53</v>
      </c>
      <c r="D571" s="36" t="s">
        <v>158</v>
      </c>
      <c r="E571" s="40">
        <v>1</v>
      </c>
      <c r="F571" s="41">
        <v>2</v>
      </c>
      <c r="G571" s="41">
        <v>3</v>
      </c>
      <c r="H571" s="41">
        <v>4</v>
      </c>
      <c r="I571" s="41">
        <v>5</v>
      </c>
      <c r="J571" s="41">
        <v>6</v>
      </c>
      <c r="K571" s="41">
        <v>7</v>
      </c>
      <c r="L571" s="41">
        <v>8</v>
      </c>
      <c r="M571" s="41">
        <v>9</v>
      </c>
      <c r="N571" s="41">
        <v>10</v>
      </c>
      <c r="O571" s="41">
        <v>11</v>
      </c>
      <c r="P571" s="41">
        <v>12</v>
      </c>
      <c r="Q571" s="41">
        <v>13</v>
      </c>
      <c r="R571" s="41">
        <v>14</v>
      </c>
      <c r="S571" s="41">
        <v>15</v>
      </c>
      <c r="T571" s="41">
        <v>16</v>
      </c>
      <c r="U571" s="41">
        <v>17</v>
      </c>
      <c r="V571" s="41">
        <v>18</v>
      </c>
      <c r="W571" s="41">
        <v>19</v>
      </c>
      <c r="X571" s="41">
        <v>20</v>
      </c>
      <c r="Y571" s="41">
        <v>21</v>
      </c>
      <c r="Z571" s="41">
        <v>22</v>
      </c>
      <c r="AA571" s="41">
        <v>23</v>
      </c>
      <c r="AB571" s="41">
        <v>24</v>
      </c>
      <c r="AC571" s="41">
        <v>25</v>
      </c>
      <c r="AD571" s="41">
        <v>26</v>
      </c>
      <c r="AE571" s="41">
        <v>27</v>
      </c>
      <c r="AF571" s="41">
        <v>28</v>
      </c>
      <c r="AG571" s="41">
        <v>29</v>
      </c>
      <c r="AH571" s="41">
        <v>30</v>
      </c>
      <c r="AI571" s="42">
        <v>31</v>
      </c>
      <c r="AN571" s="73"/>
    </row>
    <row r="572" spans="2:40" s="17" customFormat="1" ht="15.4" customHeight="1">
      <c r="B572" s="37">
        <f>$B$17</f>
        <v>1</v>
      </c>
      <c r="C572" s="43">
        <f t="shared" ref="C572:C583" si="31">SUM($E572:$AI572)</f>
        <v>0</v>
      </c>
      <c r="D572" s="46"/>
      <c r="E572" s="80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  <c r="AA572" s="81"/>
      <c r="AB572" s="81"/>
      <c r="AC572" s="81"/>
      <c r="AD572" s="81"/>
      <c r="AE572" s="81"/>
      <c r="AF572" s="81"/>
      <c r="AG572" s="81"/>
      <c r="AH572" s="81"/>
      <c r="AI572" s="82"/>
      <c r="AJ572" s="78"/>
      <c r="AN572" s="73"/>
    </row>
    <row r="573" spans="2:40" s="17" customFormat="1" ht="15.4" customHeight="1">
      <c r="B573" s="38">
        <f>IF(B572 = 12,1,B572+1)</f>
        <v>2</v>
      </c>
      <c r="C573" s="44">
        <f t="shared" si="31"/>
        <v>0</v>
      </c>
      <c r="D573" s="47"/>
      <c r="E573" s="83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5"/>
      <c r="AJ573" s="78"/>
      <c r="AN573" s="73"/>
    </row>
    <row r="574" spans="2:40" s="17" customFormat="1" ht="15.4" customHeight="1">
      <c r="B574" s="38">
        <f>IF(B573 = 12,1,B573+1)</f>
        <v>3</v>
      </c>
      <c r="C574" s="44">
        <f t="shared" si="31"/>
        <v>0</v>
      </c>
      <c r="D574" s="47"/>
      <c r="E574" s="83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5"/>
      <c r="AJ574" s="78"/>
      <c r="AN574" s="73"/>
    </row>
    <row r="575" spans="2:40" s="17" customFormat="1" ht="15.4" customHeight="1">
      <c r="B575" s="38">
        <f>IF(B574 = 12,1,B574+1)</f>
        <v>4</v>
      </c>
      <c r="C575" s="44">
        <f t="shared" si="31"/>
        <v>0</v>
      </c>
      <c r="D575" s="47"/>
      <c r="E575" s="83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5"/>
      <c r="AJ575" s="78"/>
      <c r="AN575" s="73"/>
    </row>
    <row r="576" spans="2:40" s="17" customFormat="1" ht="15.4" customHeight="1">
      <c r="B576" s="38">
        <f t="shared" ref="B576:B583" si="32">IF(B575 = 12,1,B575+1)</f>
        <v>5</v>
      </c>
      <c r="C576" s="44">
        <f t="shared" si="31"/>
        <v>0</v>
      </c>
      <c r="D576" s="47"/>
      <c r="E576" s="83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5"/>
      <c r="AJ576" s="78"/>
      <c r="AN576" s="73"/>
    </row>
    <row r="577" spans="2:40" s="17" customFormat="1" ht="15.4" customHeight="1">
      <c r="B577" s="38">
        <f t="shared" si="32"/>
        <v>6</v>
      </c>
      <c r="C577" s="44">
        <f t="shared" si="31"/>
        <v>0</v>
      </c>
      <c r="D577" s="47"/>
      <c r="E577" s="83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5"/>
      <c r="AJ577" s="78"/>
      <c r="AN577" s="73"/>
    </row>
    <row r="578" spans="2:40" s="17" customFormat="1" ht="15.4" customHeight="1">
      <c r="B578" s="38">
        <f t="shared" si="32"/>
        <v>7</v>
      </c>
      <c r="C578" s="44">
        <f t="shared" si="31"/>
        <v>0</v>
      </c>
      <c r="D578" s="47"/>
      <c r="E578" s="83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5"/>
      <c r="AJ578" s="78"/>
      <c r="AN578" s="73"/>
    </row>
    <row r="579" spans="2:40" s="17" customFormat="1" ht="15.4" customHeight="1">
      <c r="B579" s="38">
        <f t="shared" si="32"/>
        <v>8</v>
      </c>
      <c r="C579" s="44">
        <f t="shared" si="31"/>
        <v>0</v>
      </c>
      <c r="D579" s="47"/>
      <c r="E579" s="83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5"/>
      <c r="AJ579" s="78"/>
      <c r="AN579" s="73"/>
    </row>
    <row r="580" spans="2:40" s="17" customFormat="1" ht="15.4" customHeight="1">
      <c r="B580" s="38">
        <f t="shared" si="32"/>
        <v>9</v>
      </c>
      <c r="C580" s="44">
        <f t="shared" si="31"/>
        <v>0</v>
      </c>
      <c r="D580" s="47"/>
      <c r="E580" s="83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5"/>
      <c r="AJ580" s="78"/>
      <c r="AN580" s="73"/>
    </row>
    <row r="581" spans="2:40" s="17" customFormat="1" ht="15.4" customHeight="1">
      <c r="B581" s="38">
        <f t="shared" si="32"/>
        <v>10</v>
      </c>
      <c r="C581" s="44">
        <f t="shared" si="31"/>
        <v>0</v>
      </c>
      <c r="D581" s="47"/>
      <c r="E581" s="83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  <c r="AA581" s="84"/>
      <c r="AB581" s="84"/>
      <c r="AC581" s="84"/>
      <c r="AD581" s="84"/>
      <c r="AE581" s="84"/>
      <c r="AF581" s="84"/>
      <c r="AG581" s="84"/>
      <c r="AH581" s="84"/>
      <c r="AI581" s="85"/>
      <c r="AJ581" s="78"/>
      <c r="AN581" s="73"/>
    </row>
    <row r="582" spans="2:40" s="17" customFormat="1" ht="15.4" customHeight="1">
      <c r="B582" s="38">
        <f t="shared" si="32"/>
        <v>11</v>
      </c>
      <c r="C582" s="44">
        <f t="shared" si="31"/>
        <v>0</v>
      </c>
      <c r="D582" s="47"/>
      <c r="E582" s="83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5"/>
      <c r="AJ582" s="78"/>
      <c r="AN582" s="73"/>
    </row>
    <row r="583" spans="2:40" s="17" customFormat="1" ht="15.4" customHeight="1" thickBot="1">
      <c r="B583" s="39">
        <f t="shared" si="32"/>
        <v>12</v>
      </c>
      <c r="C583" s="45">
        <f t="shared" si="31"/>
        <v>0</v>
      </c>
      <c r="D583" s="48"/>
      <c r="E583" s="86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  <c r="AA583" s="87"/>
      <c r="AB583" s="87"/>
      <c r="AC583" s="87"/>
      <c r="AD583" s="87"/>
      <c r="AE583" s="87"/>
      <c r="AF583" s="87"/>
      <c r="AG583" s="87"/>
      <c r="AH583" s="87"/>
      <c r="AI583" s="88"/>
      <c r="AJ583" s="78"/>
      <c r="AN583" s="73"/>
    </row>
    <row r="584" spans="2:40" s="17" customFormat="1">
      <c r="AJ584" s="78"/>
      <c r="AN584" s="73"/>
    </row>
    <row r="602" spans="2:40" s="17" customFormat="1" ht="16.5">
      <c r="B602" s="33" t="s">
        <v>52</v>
      </c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N602" s="73"/>
    </row>
    <row r="603" spans="2:40" s="17" customFormat="1" ht="14.45" customHeight="1">
      <c r="AI603" s="34" t="str">
        <f>IF('個人別管理簿 (1)'!$AI$11="","",'個人別管理簿 (1)'!$AI$11)</f>
        <v/>
      </c>
      <c r="AN603" s="73"/>
    </row>
    <row r="604" spans="2:40" s="17" customFormat="1" ht="10.15" customHeight="1" thickBot="1">
      <c r="E604" s="99"/>
      <c r="F604" s="99"/>
      <c r="G604" s="100"/>
      <c r="H604" s="100"/>
      <c r="AI604" s="73"/>
      <c r="AN604" s="73"/>
    </row>
    <row r="605" spans="2:40" s="17" customFormat="1" ht="15.4" customHeight="1">
      <c r="B605" s="26"/>
      <c r="C605" s="26"/>
      <c r="D605" s="26"/>
      <c r="E605" s="101" t="s">
        <v>35</v>
      </c>
      <c r="F605" s="102"/>
      <c r="G605" s="103"/>
      <c r="H605" s="97" t="s">
        <v>2</v>
      </c>
      <c r="I605" s="97"/>
      <c r="J605" s="97"/>
      <c r="K605" s="97"/>
      <c r="L605" s="97" t="s">
        <v>4</v>
      </c>
      <c r="M605" s="97"/>
      <c r="N605" s="97"/>
      <c r="O605" s="97" t="s">
        <v>30</v>
      </c>
      <c r="P605" s="97"/>
      <c r="Q605" s="97"/>
      <c r="R605" s="97" t="s">
        <v>54</v>
      </c>
      <c r="S605" s="97"/>
      <c r="T605" s="97"/>
      <c r="U605" s="97" t="s">
        <v>50</v>
      </c>
      <c r="V605" s="97"/>
      <c r="W605" s="97" t="s">
        <v>55</v>
      </c>
      <c r="X605" s="97"/>
      <c r="Y605" s="97"/>
      <c r="Z605" s="97" t="s">
        <v>56</v>
      </c>
      <c r="AA605" s="97"/>
      <c r="AB605" s="97" t="s">
        <v>8</v>
      </c>
      <c r="AC605" s="97"/>
      <c r="AD605" s="97" t="s">
        <v>51</v>
      </c>
      <c r="AE605" s="98"/>
      <c r="AF605" s="26"/>
      <c r="AG605" s="26"/>
      <c r="AH605" s="26"/>
      <c r="AI605" s="26"/>
      <c r="AN605" s="73"/>
    </row>
    <row r="606" spans="2:40" s="17" customFormat="1" ht="15.4" customHeight="1" thickBot="1">
      <c r="B606" s="26"/>
      <c r="C606" s="26"/>
      <c r="D606" s="89"/>
      <c r="E606" s="108"/>
      <c r="F606" s="109"/>
      <c r="G606" s="110"/>
      <c r="H606" s="105"/>
      <c r="I606" s="105"/>
      <c r="J606" s="105"/>
      <c r="K606" s="105"/>
      <c r="L606" s="104"/>
      <c r="M606" s="104"/>
      <c r="N606" s="104"/>
      <c r="O606" s="111"/>
      <c r="P606" s="111"/>
      <c r="Q606" s="111"/>
      <c r="R606" s="104"/>
      <c r="S606" s="104"/>
      <c r="T606" s="104"/>
      <c r="U606" s="105"/>
      <c r="V606" s="105"/>
      <c r="W606" s="104"/>
      <c r="X606" s="104"/>
      <c r="Y606" s="104"/>
      <c r="Z606" s="105"/>
      <c r="AA606" s="105"/>
      <c r="AB606" s="106"/>
      <c r="AC606" s="106"/>
      <c r="AD606" s="106"/>
      <c r="AE606" s="107"/>
      <c r="AF606" s="90"/>
      <c r="AG606" s="78"/>
      <c r="AH606" s="90"/>
      <c r="AI606" s="90"/>
      <c r="AN606" s="73"/>
    </row>
    <row r="607" spans="2:40" s="17" customFormat="1" ht="4.9000000000000004" customHeight="1" thickBot="1"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N607" s="73"/>
    </row>
    <row r="608" spans="2:40" s="17" customFormat="1" ht="15.4" customHeight="1" thickBot="1">
      <c r="B608" s="91">
        <v>1</v>
      </c>
      <c r="C608" s="35" t="s">
        <v>53</v>
      </c>
      <c r="D608" s="36" t="s">
        <v>158</v>
      </c>
      <c r="E608" s="40">
        <v>1</v>
      </c>
      <c r="F608" s="41">
        <v>2</v>
      </c>
      <c r="G608" s="41">
        <v>3</v>
      </c>
      <c r="H608" s="41">
        <v>4</v>
      </c>
      <c r="I608" s="41">
        <v>5</v>
      </c>
      <c r="J608" s="41">
        <v>6</v>
      </c>
      <c r="K608" s="41">
        <v>7</v>
      </c>
      <c r="L608" s="41">
        <v>8</v>
      </c>
      <c r="M608" s="41">
        <v>9</v>
      </c>
      <c r="N608" s="41">
        <v>10</v>
      </c>
      <c r="O608" s="41">
        <v>11</v>
      </c>
      <c r="P608" s="41">
        <v>12</v>
      </c>
      <c r="Q608" s="41">
        <v>13</v>
      </c>
      <c r="R608" s="41">
        <v>14</v>
      </c>
      <c r="S608" s="41">
        <v>15</v>
      </c>
      <c r="T608" s="41">
        <v>16</v>
      </c>
      <c r="U608" s="41">
        <v>17</v>
      </c>
      <c r="V608" s="41">
        <v>18</v>
      </c>
      <c r="W608" s="41">
        <v>19</v>
      </c>
      <c r="X608" s="41">
        <v>20</v>
      </c>
      <c r="Y608" s="41">
        <v>21</v>
      </c>
      <c r="Z608" s="41">
        <v>22</v>
      </c>
      <c r="AA608" s="41">
        <v>23</v>
      </c>
      <c r="AB608" s="41">
        <v>24</v>
      </c>
      <c r="AC608" s="41">
        <v>25</v>
      </c>
      <c r="AD608" s="41">
        <v>26</v>
      </c>
      <c r="AE608" s="41">
        <v>27</v>
      </c>
      <c r="AF608" s="41">
        <v>28</v>
      </c>
      <c r="AG608" s="41">
        <v>29</v>
      </c>
      <c r="AH608" s="41">
        <v>30</v>
      </c>
      <c r="AI608" s="42">
        <v>31</v>
      </c>
      <c r="AN608" s="73"/>
    </row>
    <row r="609" spans="2:40" s="17" customFormat="1" ht="15.4" customHeight="1">
      <c r="B609" s="37">
        <f>$B$17</f>
        <v>1</v>
      </c>
      <c r="C609" s="43">
        <f t="shared" ref="C609:C620" si="33">SUM($E609:$AI609)</f>
        <v>0</v>
      </c>
      <c r="D609" s="46"/>
      <c r="E609" s="80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1"/>
      <c r="AB609" s="81"/>
      <c r="AC609" s="81"/>
      <c r="AD609" s="81"/>
      <c r="AE609" s="81"/>
      <c r="AF609" s="81"/>
      <c r="AG609" s="81"/>
      <c r="AH609" s="81"/>
      <c r="AI609" s="82"/>
      <c r="AJ609" s="78"/>
      <c r="AN609" s="73"/>
    </row>
    <row r="610" spans="2:40" s="17" customFormat="1" ht="15.4" customHeight="1">
      <c r="B610" s="38">
        <f>IF(B609 = 12,1,B609+1)</f>
        <v>2</v>
      </c>
      <c r="C610" s="44">
        <f t="shared" si="33"/>
        <v>0</v>
      </c>
      <c r="D610" s="47"/>
      <c r="E610" s="83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5"/>
      <c r="AJ610" s="78"/>
      <c r="AN610" s="73"/>
    </row>
    <row r="611" spans="2:40" s="17" customFormat="1" ht="15.4" customHeight="1">
      <c r="B611" s="38">
        <f>IF(B610 = 12,1,B610+1)</f>
        <v>3</v>
      </c>
      <c r="C611" s="44">
        <f t="shared" si="33"/>
        <v>0</v>
      </c>
      <c r="D611" s="47"/>
      <c r="E611" s="83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5"/>
      <c r="AJ611" s="78"/>
      <c r="AN611" s="73"/>
    </row>
    <row r="612" spans="2:40" s="17" customFormat="1" ht="15.4" customHeight="1">
      <c r="B612" s="38">
        <f>IF(B611 = 12,1,B611+1)</f>
        <v>4</v>
      </c>
      <c r="C612" s="44">
        <f t="shared" si="33"/>
        <v>0</v>
      </c>
      <c r="D612" s="47"/>
      <c r="E612" s="83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5"/>
      <c r="AJ612" s="78"/>
      <c r="AN612" s="73"/>
    </row>
    <row r="613" spans="2:40" s="17" customFormat="1" ht="15.4" customHeight="1">
      <c r="B613" s="38">
        <f t="shared" ref="B613:B620" si="34">IF(B612 = 12,1,B612+1)</f>
        <v>5</v>
      </c>
      <c r="C613" s="44">
        <f t="shared" si="33"/>
        <v>0</v>
      </c>
      <c r="D613" s="47"/>
      <c r="E613" s="83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5"/>
      <c r="AJ613" s="78"/>
      <c r="AN613" s="73"/>
    </row>
    <row r="614" spans="2:40" s="17" customFormat="1" ht="15.4" customHeight="1">
      <c r="B614" s="38">
        <f t="shared" si="34"/>
        <v>6</v>
      </c>
      <c r="C614" s="44">
        <f t="shared" si="33"/>
        <v>0</v>
      </c>
      <c r="D614" s="47"/>
      <c r="E614" s="83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5"/>
      <c r="AJ614" s="78"/>
      <c r="AN614" s="73"/>
    </row>
    <row r="615" spans="2:40" s="17" customFormat="1" ht="15.4" customHeight="1">
      <c r="B615" s="38">
        <f t="shared" si="34"/>
        <v>7</v>
      </c>
      <c r="C615" s="44">
        <f t="shared" si="33"/>
        <v>0</v>
      </c>
      <c r="D615" s="47"/>
      <c r="E615" s="83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  <c r="S615" s="84"/>
      <c r="T615" s="84"/>
      <c r="U615" s="84"/>
      <c r="V615" s="84"/>
      <c r="W615" s="84"/>
      <c r="X615" s="84"/>
      <c r="Y615" s="84"/>
      <c r="Z615" s="84"/>
      <c r="AA615" s="84"/>
      <c r="AB615" s="84"/>
      <c r="AC615" s="84"/>
      <c r="AD615" s="84"/>
      <c r="AE615" s="84"/>
      <c r="AF615" s="84"/>
      <c r="AG615" s="84"/>
      <c r="AH615" s="84"/>
      <c r="AI615" s="85"/>
      <c r="AJ615" s="78"/>
      <c r="AN615" s="73"/>
    </row>
    <row r="616" spans="2:40" s="17" customFormat="1" ht="15.4" customHeight="1">
      <c r="B616" s="38">
        <f t="shared" si="34"/>
        <v>8</v>
      </c>
      <c r="C616" s="44">
        <f t="shared" si="33"/>
        <v>0</v>
      </c>
      <c r="D616" s="47"/>
      <c r="E616" s="83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5"/>
      <c r="AJ616" s="78"/>
      <c r="AN616" s="73"/>
    </row>
    <row r="617" spans="2:40" s="17" customFormat="1" ht="15.4" customHeight="1">
      <c r="B617" s="38">
        <f t="shared" si="34"/>
        <v>9</v>
      </c>
      <c r="C617" s="44">
        <f t="shared" si="33"/>
        <v>0</v>
      </c>
      <c r="D617" s="47"/>
      <c r="E617" s="83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5"/>
      <c r="AJ617" s="78"/>
      <c r="AN617" s="73"/>
    </row>
    <row r="618" spans="2:40" s="17" customFormat="1" ht="15.4" customHeight="1">
      <c r="B618" s="38">
        <f t="shared" si="34"/>
        <v>10</v>
      </c>
      <c r="C618" s="44">
        <f t="shared" si="33"/>
        <v>0</v>
      </c>
      <c r="D618" s="47"/>
      <c r="E618" s="83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5"/>
      <c r="AJ618" s="78"/>
      <c r="AN618" s="73"/>
    </row>
    <row r="619" spans="2:40" s="17" customFormat="1" ht="15.4" customHeight="1">
      <c r="B619" s="38">
        <f t="shared" si="34"/>
        <v>11</v>
      </c>
      <c r="C619" s="44">
        <f t="shared" si="33"/>
        <v>0</v>
      </c>
      <c r="D619" s="47"/>
      <c r="E619" s="83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5"/>
      <c r="AJ619" s="78"/>
      <c r="AN619" s="73"/>
    </row>
    <row r="620" spans="2:40" s="17" customFormat="1" ht="15.4" customHeight="1" thickBot="1">
      <c r="B620" s="39">
        <f t="shared" si="34"/>
        <v>12</v>
      </c>
      <c r="C620" s="45">
        <f t="shared" si="33"/>
        <v>0</v>
      </c>
      <c r="D620" s="48"/>
      <c r="E620" s="86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  <c r="AA620" s="87"/>
      <c r="AB620" s="87"/>
      <c r="AC620" s="87"/>
      <c r="AD620" s="87"/>
      <c r="AE620" s="87"/>
      <c r="AF620" s="87"/>
      <c r="AG620" s="87"/>
      <c r="AH620" s="87"/>
      <c r="AI620" s="88"/>
      <c r="AJ620" s="78"/>
      <c r="AN620" s="73"/>
    </row>
    <row r="621" spans="2:40" s="17" customFormat="1">
      <c r="AJ621" s="78"/>
      <c r="AN621" s="73"/>
    </row>
    <row r="639" spans="2:40" s="17" customFormat="1" ht="16.5">
      <c r="B639" s="33" t="s">
        <v>52</v>
      </c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N639" s="73"/>
    </row>
    <row r="640" spans="2:40" s="17" customFormat="1" ht="14.45" customHeight="1">
      <c r="AI640" s="34" t="str">
        <f>IF('個人別管理簿 (1)'!$AI$11="","",'個人別管理簿 (1)'!$AI$11)</f>
        <v/>
      </c>
      <c r="AN640" s="73"/>
    </row>
    <row r="641" spans="2:40" s="17" customFormat="1" ht="10.15" customHeight="1" thickBot="1">
      <c r="E641" s="99"/>
      <c r="F641" s="99"/>
      <c r="G641" s="100"/>
      <c r="H641" s="100"/>
      <c r="AI641" s="73"/>
      <c r="AN641" s="73"/>
    </row>
    <row r="642" spans="2:40" s="17" customFormat="1" ht="15.4" customHeight="1">
      <c r="B642" s="26"/>
      <c r="C642" s="26"/>
      <c r="D642" s="26"/>
      <c r="E642" s="101" t="s">
        <v>35</v>
      </c>
      <c r="F642" s="102"/>
      <c r="G642" s="103"/>
      <c r="H642" s="97" t="s">
        <v>2</v>
      </c>
      <c r="I642" s="97"/>
      <c r="J642" s="97"/>
      <c r="K642" s="97"/>
      <c r="L642" s="97" t="s">
        <v>4</v>
      </c>
      <c r="M642" s="97"/>
      <c r="N642" s="97"/>
      <c r="O642" s="97" t="s">
        <v>30</v>
      </c>
      <c r="P642" s="97"/>
      <c r="Q642" s="97"/>
      <c r="R642" s="97" t="s">
        <v>54</v>
      </c>
      <c r="S642" s="97"/>
      <c r="T642" s="97"/>
      <c r="U642" s="97" t="s">
        <v>50</v>
      </c>
      <c r="V642" s="97"/>
      <c r="W642" s="97" t="s">
        <v>55</v>
      </c>
      <c r="X642" s="97"/>
      <c r="Y642" s="97"/>
      <c r="Z642" s="97" t="s">
        <v>56</v>
      </c>
      <c r="AA642" s="97"/>
      <c r="AB642" s="97" t="s">
        <v>8</v>
      </c>
      <c r="AC642" s="97"/>
      <c r="AD642" s="97" t="s">
        <v>51</v>
      </c>
      <c r="AE642" s="98"/>
      <c r="AF642" s="26"/>
      <c r="AG642" s="26"/>
      <c r="AH642" s="26"/>
      <c r="AI642" s="26"/>
      <c r="AN642" s="73"/>
    </row>
    <row r="643" spans="2:40" s="17" customFormat="1" ht="15.4" customHeight="1" thickBot="1">
      <c r="B643" s="26"/>
      <c r="C643" s="26"/>
      <c r="D643" s="89"/>
      <c r="E643" s="108"/>
      <c r="F643" s="109"/>
      <c r="G643" s="110"/>
      <c r="H643" s="105"/>
      <c r="I643" s="105"/>
      <c r="J643" s="105"/>
      <c r="K643" s="105"/>
      <c r="L643" s="104"/>
      <c r="M643" s="104"/>
      <c r="N643" s="104"/>
      <c r="O643" s="111"/>
      <c r="P643" s="111"/>
      <c r="Q643" s="111"/>
      <c r="R643" s="104"/>
      <c r="S643" s="104"/>
      <c r="T643" s="104"/>
      <c r="U643" s="105"/>
      <c r="V643" s="105"/>
      <c r="W643" s="104"/>
      <c r="X643" s="104"/>
      <c r="Y643" s="104"/>
      <c r="Z643" s="105"/>
      <c r="AA643" s="105"/>
      <c r="AB643" s="106"/>
      <c r="AC643" s="106"/>
      <c r="AD643" s="106"/>
      <c r="AE643" s="107"/>
      <c r="AF643" s="90"/>
      <c r="AG643" s="78"/>
      <c r="AH643" s="90"/>
      <c r="AI643" s="90"/>
      <c r="AN643" s="73"/>
    </row>
    <row r="644" spans="2:40" s="17" customFormat="1" ht="4.9000000000000004" customHeight="1" thickBot="1"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N644" s="73"/>
    </row>
    <row r="645" spans="2:40" s="17" customFormat="1" ht="15.4" customHeight="1" thickBot="1">
      <c r="B645" s="91">
        <v>1</v>
      </c>
      <c r="C645" s="35" t="s">
        <v>53</v>
      </c>
      <c r="D645" s="36" t="s">
        <v>158</v>
      </c>
      <c r="E645" s="40">
        <v>1</v>
      </c>
      <c r="F645" s="41">
        <v>2</v>
      </c>
      <c r="G645" s="41">
        <v>3</v>
      </c>
      <c r="H645" s="41">
        <v>4</v>
      </c>
      <c r="I645" s="41">
        <v>5</v>
      </c>
      <c r="J645" s="41">
        <v>6</v>
      </c>
      <c r="K645" s="41">
        <v>7</v>
      </c>
      <c r="L645" s="41">
        <v>8</v>
      </c>
      <c r="M645" s="41">
        <v>9</v>
      </c>
      <c r="N645" s="41">
        <v>10</v>
      </c>
      <c r="O645" s="41">
        <v>11</v>
      </c>
      <c r="P645" s="41">
        <v>12</v>
      </c>
      <c r="Q645" s="41">
        <v>13</v>
      </c>
      <c r="R645" s="41">
        <v>14</v>
      </c>
      <c r="S645" s="41">
        <v>15</v>
      </c>
      <c r="T645" s="41">
        <v>16</v>
      </c>
      <c r="U645" s="41">
        <v>17</v>
      </c>
      <c r="V645" s="41">
        <v>18</v>
      </c>
      <c r="W645" s="41">
        <v>19</v>
      </c>
      <c r="X645" s="41">
        <v>20</v>
      </c>
      <c r="Y645" s="41">
        <v>21</v>
      </c>
      <c r="Z645" s="41">
        <v>22</v>
      </c>
      <c r="AA645" s="41">
        <v>23</v>
      </c>
      <c r="AB645" s="41">
        <v>24</v>
      </c>
      <c r="AC645" s="41">
        <v>25</v>
      </c>
      <c r="AD645" s="41">
        <v>26</v>
      </c>
      <c r="AE645" s="41">
        <v>27</v>
      </c>
      <c r="AF645" s="41">
        <v>28</v>
      </c>
      <c r="AG645" s="41">
        <v>29</v>
      </c>
      <c r="AH645" s="41">
        <v>30</v>
      </c>
      <c r="AI645" s="42">
        <v>31</v>
      </c>
      <c r="AN645" s="73"/>
    </row>
    <row r="646" spans="2:40" s="17" customFormat="1" ht="15.4" customHeight="1">
      <c r="B646" s="37">
        <f>$B$17</f>
        <v>1</v>
      </c>
      <c r="C646" s="43">
        <f t="shared" ref="C646:C657" si="35">SUM($E646:$AI646)</f>
        <v>0</v>
      </c>
      <c r="D646" s="46"/>
      <c r="E646" s="80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  <c r="AD646" s="81"/>
      <c r="AE646" s="81"/>
      <c r="AF646" s="81"/>
      <c r="AG646" s="81"/>
      <c r="AH646" s="81"/>
      <c r="AI646" s="82"/>
      <c r="AJ646" s="78"/>
      <c r="AN646" s="73"/>
    </row>
    <row r="647" spans="2:40" s="17" customFormat="1" ht="15.4" customHeight="1">
      <c r="B647" s="38">
        <f>IF(B646 = 12,1,B646+1)</f>
        <v>2</v>
      </c>
      <c r="C647" s="44">
        <f t="shared" si="35"/>
        <v>0</v>
      </c>
      <c r="D647" s="47"/>
      <c r="E647" s="83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5"/>
      <c r="AJ647" s="78"/>
      <c r="AN647" s="73"/>
    </row>
    <row r="648" spans="2:40" s="17" customFormat="1" ht="15.4" customHeight="1">
      <c r="B648" s="38">
        <f>IF(B647 = 12,1,B647+1)</f>
        <v>3</v>
      </c>
      <c r="C648" s="44">
        <f t="shared" si="35"/>
        <v>0</v>
      </c>
      <c r="D648" s="47"/>
      <c r="E648" s="83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5"/>
      <c r="AJ648" s="78"/>
      <c r="AN648" s="73"/>
    </row>
    <row r="649" spans="2:40" s="17" customFormat="1" ht="15.4" customHeight="1">
      <c r="B649" s="38">
        <f>IF(B648 = 12,1,B648+1)</f>
        <v>4</v>
      </c>
      <c r="C649" s="44">
        <f t="shared" si="35"/>
        <v>0</v>
      </c>
      <c r="D649" s="47"/>
      <c r="E649" s="83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  <c r="S649" s="84"/>
      <c r="T649" s="84"/>
      <c r="U649" s="84"/>
      <c r="V649" s="84"/>
      <c r="W649" s="84"/>
      <c r="X649" s="84"/>
      <c r="Y649" s="84"/>
      <c r="Z649" s="84"/>
      <c r="AA649" s="84"/>
      <c r="AB649" s="84"/>
      <c r="AC649" s="84"/>
      <c r="AD649" s="84"/>
      <c r="AE649" s="84"/>
      <c r="AF649" s="84"/>
      <c r="AG649" s="84"/>
      <c r="AH649" s="84"/>
      <c r="AI649" s="85"/>
      <c r="AJ649" s="78"/>
      <c r="AN649" s="73"/>
    </row>
    <row r="650" spans="2:40" s="17" customFormat="1" ht="15.4" customHeight="1">
      <c r="B650" s="38">
        <f t="shared" ref="B650:B657" si="36">IF(B649 = 12,1,B649+1)</f>
        <v>5</v>
      </c>
      <c r="C650" s="44">
        <f t="shared" si="35"/>
        <v>0</v>
      </c>
      <c r="D650" s="47"/>
      <c r="E650" s="83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5"/>
      <c r="AJ650" s="78"/>
      <c r="AN650" s="73"/>
    </row>
    <row r="651" spans="2:40" s="17" customFormat="1" ht="15.4" customHeight="1">
      <c r="B651" s="38">
        <f t="shared" si="36"/>
        <v>6</v>
      </c>
      <c r="C651" s="44">
        <f t="shared" si="35"/>
        <v>0</v>
      </c>
      <c r="D651" s="47"/>
      <c r="E651" s="83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5"/>
      <c r="AJ651" s="78"/>
      <c r="AN651" s="73"/>
    </row>
    <row r="652" spans="2:40" s="17" customFormat="1" ht="15.4" customHeight="1">
      <c r="B652" s="38">
        <f t="shared" si="36"/>
        <v>7</v>
      </c>
      <c r="C652" s="44">
        <f t="shared" si="35"/>
        <v>0</v>
      </c>
      <c r="D652" s="47"/>
      <c r="E652" s="83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5"/>
      <c r="AJ652" s="78"/>
      <c r="AN652" s="73"/>
    </row>
    <row r="653" spans="2:40" s="17" customFormat="1" ht="15.4" customHeight="1">
      <c r="B653" s="38">
        <f t="shared" si="36"/>
        <v>8</v>
      </c>
      <c r="C653" s="44">
        <f t="shared" si="35"/>
        <v>0</v>
      </c>
      <c r="D653" s="47"/>
      <c r="E653" s="83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5"/>
      <c r="AJ653" s="78"/>
      <c r="AN653" s="73"/>
    </row>
    <row r="654" spans="2:40" s="17" customFormat="1" ht="15.4" customHeight="1">
      <c r="B654" s="38">
        <f t="shared" si="36"/>
        <v>9</v>
      </c>
      <c r="C654" s="44">
        <f t="shared" si="35"/>
        <v>0</v>
      </c>
      <c r="D654" s="47"/>
      <c r="E654" s="83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5"/>
      <c r="AJ654" s="78"/>
      <c r="AN654" s="73"/>
    </row>
    <row r="655" spans="2:40" s="17" customFormat="1" ht="15.4" customHeight="1">
      <c r="B655" s="38">
        <f t="shared" si="36"/>
        <v>10</v>
      </c>
      <c r="C655" s="44">
        <f t="shared" si="35"/>
        <v>0</v>
      </c>
      <c r="D655" s="47"/>
      <c r="E655" s="83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5"/>
      <c r="AJ655" s="78"/>
      <c r="AN655" s="73"/>
    </row>
    <row r="656" spans="2:40" s="17" customFormat="1" ht="15.4" customHeight="1">
      <c r="B656" s="38">
        <f t="shared" si="36"/>
        <v>11</v>
      </c>
      <c r="C656" s="44">
        <f t="shared" si="35"/>
        <v>0</v>
      </c>
      <c r="D656" s="47"/>
      <c r="E656" s="83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5"/>
      <c r="AJ656" s="78"/>
      <c r="AN656" s="73"/>
    </row>
    <row r="657" spans="2:40" s="17" customFormat="1" ht="15.4" customHeight="1" thickBot="1">
      <c r="B657" s="39">
        <f t="shared" si="36"/>
        <v>12</v>
      </c>
      <c r="C657" s="45">
        <f t="shared" si="35"/>
        <v>0</v>
      </c>
      <c r="D657" s="48"/>
      <c r="E657" s="86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  <c r="AA657" s="87"/>
      <c r="AB657" s="87"/>
      <c r="AC657" s="87"/>
      <c r="AD657" s="87"/>
      <c r="AE657" s="87"/>
      <c r="AF657" s="87"/>
      <c r="AG657" s="87"/>
      <c r="AH657" s="87"/>
      <c r="AI657" s="88"/>
      <c r="AJ657" s="78"/>
      <c r="AN657" s="73"/>
    </row>
    <row r="658" spans="2:40" s="17" customFormat="1">
      <c r="AJ658" s="78"/>
      <c r="AN658" s="73"/>
    </row>
    <row r="676" spans="2:40" s="17" customFormat="1" ht="16.5">
      <c r="B676" s="33" t="s">
        <v>52</v>
      </c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N676" s="73"/>
    </row>
    <row r="677" spans="2:40" s="17" customFormat="1" ht="14.45" customHeight="1">
      <c r="AI677" s="34" t="str">
        <f>IF('個人別管理簿 (1)'!$AI$11="","",'個人別管理簿 (1)'!$AI$11)</f>
        <v/>
      </c>
      <c r="AN677" s="73"/>
    </row>
    <row r="678" spans="2:40" s="17" customFormat="1" ht="10.15" customHeight="1" thickBot="1">
      <c r="E678" s="99"/>
      <c r="F678" s="99"/>
      <c r="G678" s="100"/>
      <c r="H678" s="100"/>
      <c r="AI678" s="73"/>
      <c r="AN678" s="73"/>
    </row>
    <row r="679" spans="2:40" s="17" customFormat="1" ht="15.4" customHeight="1">
      <c r="B679" s="26"/>
      <c r="C679" s="26"/>
      <c r="D679" s="26"/>
      <c r="E679" s="101" t="s">
        <v>35</v>
      </c>
      <c r="F679" s="102"/>
      <c r="G679" s="103"/>
      <c r="H679" s="97" t="s">
        <v>2</v>
      </c>
      <c r="I679" s="97"/>
      <c r="J679" s="97"/>
      <c r="K679" s="97"/>
      <c r="L679" s="97" t="s">
        <v>4</v>
      </c>
      <c r="M679" s="97"/>
      <c r="N679" s="97"/>
      <c r="O679" s="97" t="s">
        <v>30</v>
      </c>
      <c r="P679" s="97"/>
      <c r="Q679" s="97"/>
      <c r="R679" s="97" t="s">
        <v>54</v>
      </c>
      <c r="S679" s="97"/>
      <c r="T679" s="97"/>
      <c r="U679" s="97" t="s">
        <v>50</v>
      </c>
      <c r="V679" s="97"/>
      <c r="W679" s="97" t="s">
        <v>55</v>
      </c>
      <c r="X679" s="97"/>
      <c r="Y679" s="97"/>
      <c r="Z679" s="97" t="s">
        <v>56</v>
      </c>
      <c r="AA679" s="97"/>
      <c r="AB679" s="97" t="s">
        <v>8</v>
      </c>
      <c r="AC679" s="97"/>
      <c r="AD679" s="97" t="s">
        <v>51</v>
      </c>
      <c r="AE679" s="98"/>
      <c r="AF679" s="26"/>
      <c r="AG679" s="26"/>
      <c r="AH679" s="26"/>
      <c r="AI679" s="26"/>
      <c r="AN679" s="73"/>
    </row>
    <row r="680" spans="2:40" s="17" customFormat="1" ht="15.4" customHeight="1" thickBot="1">
      <c r="B680" s="26"/>
      <c r="C680" s="26"/>
      <c r="D680" s="89"/>
      <c r="E680" s="108"/>
      <c r="F680" s="109"/>
      <c r="G680" s="110"/>
      <c r="H680" s="105"/>
      <c r="I680" s="105"/>
      <c r="J680" s="105"/>
      <c r="K680" s="105"/>
      <c r="L680" s="104"/>
      <c r="M680" s="104"/>
      <c r="N680" s="104"/>
      <c r="O680" s="111"/>
      <c r="P680" s="111"/>
      <c r="Q680" s="111"/>
      <c r="R680" s="104"/>
      <c r="S680" s="104"/>
      <c r="T680" s="104"/>
      <c r="U680" s="105"/>
      <c r="V680" s="105"/>
      <c r="W680" s="104"/>
      <c r="X680" s="104"/>
      <c r="Y680" s="104"/>
      <c r="Z680" s="105"/>
      <c r="AA680" s="105"/>
      <c r="AB680" s="106"/>
      <c r="AC680" s="106"/>
      <c r="AD680" s="106"/>
      <c r="AE680" s="107"/>
      <c r="AF680" s="90"/>
      <c r="AG680" s="78"/>
      <c r="AH680" s="90"/>
      <c r="AI680" s="90"/>
      <c r="AN680" s="73"/>
    </row>
    <row r="681" spans="2:40" s="17" customFormat="1" ht="4.9000000000000004" customHeight="1" thickBot="1"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6"/>
      <c r="AH681" s="26"/>
      <c r="AI681" s="26"/>
      <c r="AN681" s="73"/>
    </row>
    <row r="682" spans="2:40" s="17" customFormat="1" ht="15.4" customHeight="1" thickBot="1">
      <c r="B682" s="91">
        <v>1</v>
      </c>
      <c r="C682" s="35" t="s">
        <v>53</v>
      </c>
      <c r="D682" s="36" t="s">
        <v>158</v>
      </c>
      <c r="E682" s="40">
        <v>1</v>
      </c>
      <c r="F682" s="41">
        <v>2</v>
      </c>
      <c r="G682" s="41">
        <v>3</v>
      </c>
      <c r="H682" s="41">
        <v>4</v>
      </c>
      <c r="I682" s="41">
        <v>5</v>
      </c>
      <c r="J682" s="41">
        <v>6</v>
      </c>
      <c r="K682" s="41">
        <v>7</v>
      </c>
      <c r="L682" s="41">
        <v>8</v>
      </c>
      <c r="M682" s="41">
        <v>9</v>
      </c>
      <c r="N682" s="41">
        <v>10</v>
      </c>
      <c r="O682" s="41">
        <v>11</v>
      </c>
      <c r="P682" s="41">
        <v>12</v>
      </c>
      <c r="Q682" s="41">
        <v>13</v>
      </c>
      <c r="R682" s="41">
        <v>14</v>
      </c>
      <c r="S682" s="41">
        <v>15</v>
      </c>
      <c r="T682" s="41">
        <v>16</v>
      </c>
      <c r="U682" s="41">
        <v>17</v>
      </c>
      <c r="V682" s="41">
        <v>18</v>
      </c>
      <c r="W682" s="41">
        <v>19</v>
      </c>
      <c r="X682" s="41">
        <v>20</v>
      </c>
      <c r="Y682" s="41">
        <v>21</v>
      </c>
      <c r="Z682" s="41">
        <v>22</v>
      </c>
      <c r="AA682" s="41">
        <v>23</v>
      </c>
      <c r="AB682" s="41">
        <v>24</v>
      </c>
      <c r="AC682" s="41">
        <v>25</v>
      </c>
      <c r="AD682" s="41">
        <v>26</v>
      </c>
      <c r="AE682" s="41">
        <v>27</v>
      </c>
      <c r="AF682" s="41">
        <v>28</v>
      </c>
      <c r="AG682" s="41">
        <v>29</v>
      </c>
      <c r="AH682" s="41">
        <v>30</v>
      </c>
      <c r="AI682" s="42">
        <v>31</v>
      </c>
      <c r="AN682" s="73"/>
    </row>
    <row r="683" spans="2:40" s="17" customFormat="1" ht="15.4" customHeight="1">
      <c r="B683" s="37">
        <f>$B$17</f>
        <v>1</v>
      </c>
      <c r="C683" s="43">
        <f t="shared" ref="C683:C694" si="37">SUM($E683:$AI683)</f>
        <v>0</v>
      </c>
      <c r="D683" s="46"/>
      <c r="E683" s="80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  <c r="AD683" s="81"/>
      <c r="AE683" s="81"/>
      <c r="AF683" s="81"/>
      <c r="AG683" s="81"/>
      <c r="AH683" s="81"/>
      <c r="AI683" s="82"/>
      <c r="AJ683" s="78"/>
      <c r="AN683" s="73"/>
    </row>
    <row r="684" spans="2:40" s="17" customFormat="1" ht="15.4" customHeight="1">
      <c r="B684" s="38">
        <f>IF(B683 = 12,1,B683+1)</f>
        <v>2</v>
      </c>
      <c r="C684" s="44">
        <f t="shared" si="37"/>
        <v>0</v>
      </c>
      <c r="D684" s="47"/>
      <c r="E684" s="83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5"/>
      <c r="AJ684" s="78"/>
      <c r="AN684" s="73"/>
    </row>
    <row r="685" spans="2:40" s="17" customFormat="1" ht="15.4" customHeight="1">
      <c r="B685" s="38">
        <f>IF(B684 = 12,1,B684+1)</f>
        <v>3</v>
      </c>
      <c r="C685" s="44">
        <f t="shared" si="37"/>
        <v>0</v>
      </c>
      <c r="D685" s="47"/>
      <c r="E685" s="83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5"/>
      <c r="AJ685" s="78"/>
      <c r="AN685" s="73"/>
    </row>
    <row r="686" spans="2:40" s="17" customFormat="1" ht="15.4" customHeight="1">
      <c r="B686" s="38">
        <f>IF(B685 = 12,1,B685+1)</f>
        <v>4</v>
      </c>
      <c r="C686" s="44">
        <f t="shared" si="37"/>
        <v>0</v>
      </c>
      <c r="D686" s="47"/>
      <c r="E686" s="83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5"/>
      <c r="AJ686" s="78"/>
      <c r="AN686" s="73"/>
    </row>
    <row r="687" spans="2:40" s="17" customFormat="1" ht="15.4" customHeight="1">
      <c r="B687" s="38">
        <f t="shared" ref="B687:B694" si="38">IF(B686 = 12,1,B686+1)</f>
        <v>5</v>
      </c>
      <c r="C687" s="44">
        <f t="shared" si="37"/>
        <v>0</v>
      </c>
      <c r="D687" s="47"/>
      <c r="E687" s="83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5"/>
      <c r="AJ687" s="78"/>
      <c r="AN687" s="73"/>
    </row>
    <row r="688" spans="2:40" s="17" customFormat="1" ht="15.4" customHeight="1">
      <c r="B688" s="38">
        <f t="shared" si="38"/>
        <v>6</v>
      </c>
      <c r="C688" s="44">
        <f t="shared" si="37"/>
        <v>0</v>
      </c>
      <c r="D688" s="47"/>
      <c r="E688" s="83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5"/>
      <c r="AJ688" s="78"/>
      <c r="AN688" s="73"/>
    </row>
    <row r="689" spans="2:40" s="17" customFormat="1" ht="15.4" customHeight="1">
      <c r="B689" s="38">
        <f t="shared" si="38"/>
        <v>7</v>
      </c>
      <c r="C689" s="44">
        <f t="shared" si="37"/>
        <v>0</v>
      </c>
      <c r="D689" s="47"/>
      <c r="E689" s="83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5"/>
      <c r="AJ689" s="78"/>
      <c r="AN689" s="73"/>
    </row>
    <row r="690" spans="2:40" s="17" customFormat="1" ht="15.4" customHeight="1">
      <c r="B690" s="38">
        <f t="shared" si="38"/>
        <v>8</v>
      </c>
      <c r="C690" s="44">
        <f t="shared" si="37"/>
        <v>0</v>
      </c>
      <c r="D690" s="47"/>
      <c r="E690" s="83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5"/>
      <c r="AJ690" s="78"/>
      <c r="AN690" s="73"/>
    </row>
    <row r="691" spans="2:40" s="17" customFormat="1" ht="15.4" customHeight="1">
      <c r="B691" s="38">
        <f t="shared" si="38"/>
        <v>9</v>
      </c>
      <c r="C691" s="44">
        <f t="shared" si="37"/>
        <v>0</v>
      </c>
      <c r="D691" s="47"/>
      <c r="E691" s="83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5"/>
      <c r="AJ691" s="78"/>
      <c r="AN691" s="73"/>
    </row>
    <row r="692" spans="2:40" s="17" customFormat="1" ht="15.4" customHeight="1">
      <c r="B692" s="38">
        <f t="shared" si="38"/>
        <v>10</v>
      </c>
      <c r="C692" s="44">
        <f t="shared" si="37"/>
        <v>0</v>
      </c>
      <c r="D692" s="47"/>
      <c r="E692" s="83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5"/>
      <c r="AJ692" s="78"/>
      <c r="AN692" s="73"/>
    </row>
    <row r="693" spans="2:40" s="17" customFormat="1" ht="15.4" customHeight="1">
      <c r="B693" s="38">
        <f t="shared" si="38"/>
        <v>11</v>
      </c>
      <c r="C693" s="44">
        <f t="shared" si="37"/>
        <v>0</v>
      </c>
      <c r="D693" s="47"/>
      <c r="E693" s="83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5"/>
      <c r="AJ693" s="78"/>
      <c r="AN693" s="73"/>
    </row>
    <row r="694" spans="2:40" s="17" customFormat="1" ht="15.4" customHeight="1" thickBot="1">
      <c r="B694" s="39">
        <f t="shared" si="38"/>
        <v>12</v>
      </c>
      <c r="C694" s="45">
        <f t="shared" si="37"/>
        <v>0</v>
      </c>
      <c r="D694" s="48"/>
      <c r="E694" s="86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  <c r="AA694" s="87"/>
      <c r="AB694" s="87"/>
      <c r="AC694" s="87"/>
      <c r="AD694" s="87"/>
      <c r="AE694" s="87"/>
      <c r="AF694" s="87"/>
      <c r="AG694" s="87"/>
      <c r="AH694" s="87"/>
      <c r="AI694" s="88"/>
      <c r="AJ694" s="78"/>
      <c r="AN694" s="73"/>
    </row>
    <row r="695" spans="2:40" s="17" customFormat="1">
      <c r="AJ695" s="78"/>
      <c r="AN695" s="73"/>
    </row>
    <row r="713" spans="2:40" s="17" customFormat="1" ht="16.5">
      <c r="B713" s="33" t="s">
        <v>52</v>
      </c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N713" s="73"/>
    </row>
    <row r="714" spans="2:40" s="17" customFormat="1" ht="14.45" customHeight="1">
      <c r="AI714" s="34" t="str">
        <f>IF('個人別管理簿 (1)'!$AI$11="","",'個人別管理簿 (1)'!$AI$11)</f>
        <v/>
      </c>
      <c r="AN714" s="73"/>
    </row>
    <row r="715" spans="2:40" s="17" customFormat="1" ht="10.15" customHeight="1" thickBot="1">
      <c r="E715" s="99"/>
      <c r="F715" s="99"/>
      <c r="G715" s="100"/>
      <c r="H715" s="100"/>
      <c r="AI715" s="73"/>
      <c r="AN715" s="73"/>
    </row>
    <row r="716" spans="2:40" s="17" customFormat="1" ht="15.4" customHeight="1">
      <c r="B716" s="26"/>
      <c r="C716" s="26"/>
      <c r="D716" s="26"/>
      <c r="E716" s="101" t="s">
        <v>35</v>
      </c>
      <c r="F716" s="102"/>
      <c r="G716" s="103"/>
      <c r="H716" s="97" t="s">
        <v>2</v>
      </c>
      <c r="I716" s="97"/>
      <c r="J716" s="97"/>
      <c r="K716" s="97"/>
      <c r="L716" s="97" t="s">
        <v>4</v>
      </c>
      <c r="M716" s="97"/>
      <c r="N716" s="97"/>
      <c r="O716" s="97" t="s">
        <v>30</v>
      </c>
      <c r="P716" s="97"/>
      <c r="Q716" s="97"/>
      <c r="R716" s="97" t="s">
        <v>54</v>
      </c>
      <c r="S716" s="97"/>
      <c r="T716" s="97"/>
      <c r="U716" s="97" t="s">
        <v>50</v>
      </c>
      <c r="V716" s="97"/>
      <c r="W716" s="97" t="s">
        <v>55</v>
      </c>
      <c r="X716" s="97"/>
      <c r="Y716" s="97"/>
      <c r="Z716" s="97" t="s">
        <v>56</v>
      </c>
      <c r="AA716" s="97"/>
      <c r="AB716" s="97" t="s">
        <v>8</v>
      </c>
      <c r="AC716" s="97"/>
      <c r="AD716" s="97" t="s">
        <v>51</v>
      </c>
      <c r="AE716" s="98"/>
      <c r="AF716" s="26"/>
      <c r="AG716" s="26"/>
      <c r="AH716" s="26"/>
      <c r="AI716" s="26"/>
      <c r="AN716" s="73"/>
    </row>
    <row r="717" spans="2:40" s="17" customFormat="1" ht="15.4" customHeight="1" thickBot="1">
      <c r="B717" s="26"/>
      <c r="C717" s="26"/>
      <c r="D717" s="89"/>
      <c r="E717" s="108"/>
      <c r="F717" s="109"/>
      <c r="G717" s="110"/>
      <c r="H717" s="105"/>
      <c r="I717" s="105"/>
      <c r="J717" s="105"/>
      <c r="K717" s="105"/>
      <c r="L717" s="104"/>
      <c r="M717" s="104"/>
      <c r="N717" s="104"/>
      <c r="O717" s="111"/>
      <c r="P717" s="111"/>
      <c r="Q717" s="111"/>
      <c r="R717" s="104"/>
      <c r="S717" s="104"/>
      <c r="T717" s="104"/>
      <c r="U717" s="105"/>
      <c r="V717" s="105"/>
      <c r="W717" s="104"/>
      <c r="X717" s="104"/>
      <c r="Y717" s="104"/>
      <c r="Z717" s="105"/>
      <c r="AA717" s="105"/>
      <c r="AB717" s="106"/>
      <c r="AC717" s="106"/>
      <c r="AD717" s="106"/>
      <c r="AE717" s="107"/>
      <c r="AF717" s="90"/>
      <c r="AG717" s="78"/>
      <c r="AH717" s="90"/>
      <c r="AI717" s="90"/>
      <c r="AN717" s="73"/>
    </row>
    <row r="718" spans="2:40" s="17" customFormat="1" ht="4.9000000000000004" customHeight="1" thickBot="1"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N718" s="73"/>
    </row>
    <row r="719" spans="2:40" s="17" customFormat="1" ht="15.4" customHeight="1" thickBot="1">
      <c r="B719" s="91">
        <v>1</v>
      </c>
      <c r="C719" s="35" t="s">
        <v>53</v>
      </c>
      <c r="D719" s="36" t="s">
        <v>158</v>
      </c>
      <c r="E719" s="40">
        <v>1</v>
      </c>
      <c r="F719" s="41">
        <v>2</v>
      </c>
      <c r="G719" s="41">
        <v>3</v>
      </c>
      <c r="H719" s="41">
        <v>4</v>
      </c>
      <c r="I719" s="41">
        <v>5</v>
      </c>
      <c r="J719" s="41">
        <v>6</v>
      </c>
      <c r="K719" s="41">
        <v>7</v>
      </c>
      <c r="L719" s="41">
        <v>8</v>
      </c>
      <c r="M719" s="41">
        <v>9</v>
      </c>
      <c r="N719" s="41">
        <v>10</v>
      </c>
      <c r="O719" s="41">
        <v>11</v>
      </c>
      <c r="P719" s="41">
        <v>12</v>
      </c>
      <c r="Q719" s="41">
        <v>13</v>
      </c>
      <c r="R719" s="41">
        <v>14</v>
      </c>
      <c r="S719" s="41">
        <v>15</v>
      </c>
      <c r="T719" s="41">
        <v>16</v>
      </c>
      <c r="U719" s="41">
        <v>17</v>
      </c>
      <c r="V719" s="41">
        <v>18</v>
      </c>
      <c r="W719" s="41">
        <v>19</v>
      </c>
      <c r="X719" s="41">
        <v>20</v>
      </c>
      <c r="Y719" s="41">
        <v>21</v>
      </c>
      <c r="Z719" s="41">
        <v>22</v>
      </c>
      <c r="AA719" s="41">
        <v>23</v>
      </c>
      <c r="AB719" s="41">
        <v>24</v>
      </c>
      <c r="AC719" s="41">
        <v>25</v>
      </c>
      <c r="AD719" s="41">
        <v>26</v>
      </c>
      <c r="AE719" s="41">
        <v>27</v>
      </c>
      <c r="AF719" s="41">
        <v>28</v>
      </c>
      <c r="AG719" s="41">
        <v>29</v>
      </c>
      <c r="AH719" s="41">
        <v>30</v>
      </c>
      <c r="AI719" s="42">
        <v>31</v>
      </c>
      <c r="AN719" s="73"/>
    </row>
    <row r="720" spans="2:40" s="17" customFormat="1" ht="15.4" customHeight="1">
      <c r="B720" s="37">
        <f>$B$17</f>
        <v>1</v>
      </c>
      <c r="C720" s="43">
        <f t="shared" ref="C720:C731" si="39">SUM($E720:$AI720)</f>
        <v>0</v>
      </c>
      <c r="D720" s="46"/>
      <c r="E720" s="80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  <c r="AD720" s="81"/>
      <c r="AE720" s="81"/>
      <c r="AF720" s="81"/>
      <c r="AG720" s="81"/>
      <c r="AH720" s="81"/>
      <c r="AI720" s="82"/>
      <c r="AJ720" s="78"/>
      <c r="AN720" s="73"/>
    </row>
    <row r="721" spans="2:40" s="17" customFormat="1" ht="15.4" customHeight="1">
      <c r="B721" s="38">
        <f>IF(B720 = 12,1,B720+1)</f>
        <v>2</v>
      </c>
      <c r="C721" s="44">
        <f t="shared" si="39"/>
        <v>0</v>
      </c>
      <c r="D721" s="47"/>
      <c r="E721" s="83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5"/>
      <c r="AJ721" s="78"/>
      <c r="AN721" s="73"/>
    </row>
    <row r="722" spans="2:40" s="17" customFormat="1" ht="15.4" customHeight="1">
      <c r="B722" s="38">
        <f>IF(B721 = 12,1,B721+1)</f>
        <v>3</v>
      </c>
      <c r="C722" s="44">
        <f t="shared" si="39"/>
        <v>0</v>
      </c>
      <c r="D722" s="47"/>
      <c r="E722" s="83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5"/>
      <c r="AJ722" s="78"/>
      <c r="AN722" s="73"/>
    </row>
    <row r="723" spans="2:40" s="17" customFormat="1" ht="15.4" customHeight="1">
      <c r="B723" s="38">
        <f>IF(B722 = 12,1,B722+1)</f>
        <v>4</v>
      </c>
      <c r="C723" s="44">
        <f t="shared" si="39"/>
        <v>0</v>
      </c>
      <c r="D723" s="47"/>
      <c r="E723" s="83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5"/>
      <c r="AJ723" s="78"/>
      <c r="AN723" s="73"/>
    </row>
    <row r="724" spans="2:40" s="17" customFormat="1" ht="15.4" customHeight="1">
      <c r="B724" s="38">
        <f t="shared" ref="B724:B731" si="40">IF(B723 = 12,1,B723+1)</f>
        <v>5</v>
      </c>
      <c r="C724" s="44">
        <f t="shared" si="39"/>
        <v>0</v>
      </c>
      <c r="D724" s="47"/>
      <c r="E724" s="83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5"/>
      <c r="AJ724" s="78"/>
      <c r="AN724" s="73"/>
    </row>
    <row r="725" spans="2:40" s="17" customFormat="1" ht="15.4" customHeight="1">
      <c r="B725" s="38">
        <f t="shared" si="40"/>
        <v>6</v>
      </c>
      <c r="C725" s="44">
        <f t="shared" si="39"/>
        <v>0</v>
      </c>
      <c r="D725" s="47"/>
      <c r="E725" s="83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5"/>
      <c r="AJ725" s="78"/>
      <c r="AN725" s="73"/>
    </row>
    <row r="726" spans="2:40" s="17" customFormat="1" ht="15.4" customHeight="1">
      <c r="B726" s="38">
        <f t="shared" si="40"/>
        <v>7</v>
      </c>
      <c r="C726" s="44">
        <f t="shared" si="39"/>
        <v>0</v>
      </c>
      <c r="D726" s="47"/>
      <c r="E726" s="83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5"/>
      <c r="AJ726" s="78"/>
      <c r="AN726" s="73"/>
    </row>
    <row r="727" spans="2:40" s="17" customFormat="1" ht="15.4" customHeight="1">
      <c r="B727" s="38">
        <f t="shared" si="40"/>
        <v>8</v>
      </c>
      <c r="C727" s="44">
        <f t="shared" si="39"/>
        <v>0</v>
      </c>
      <c r="D727" s="47"/>
      <c r="E727" s="83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5"/>
      <c r="AJ727" s="78"/>
      <c r="AN727" s="73"/>
    </row>
    <row r="728" spans="2:40" s="17" customFormat="1" ht="15.4" customHeight="1">
      <c r="B728" s="38">
        <f t="shared" si="40"/>
        <v>9</v>
      </c>
      <c r="C728" s="44">
        <f t="shared" si="39"/>
        <v>0</v>
      </c>
      <c r="D728" s="47"/>
      <c r="E728" s="83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5"/>
      <c r="AJ728" s="78"/>
      <c r="AN728" s="73"/>
    </row>
    <row r="729" spans="2:40" s="17" customFormat="1" ht="15.4" customHeight="1">
      <c r="B729" s="38">
        <f t="shared" si="40"/>
        <v>10</v>
      </c>
      <c r="C729" s="44">
        <f t="shared" si="39"/>
        <v>0</v>
      </c>
      <c r="D729" s="47"/>
      <c r="E729" s="83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5"/>
      <c r="AJ729" s="78"/>
      <c r="AN729" s="73"/>
    </row>
    <row r="730" spans="2:40" s="17" customFormat="1" ht="15.4" customHeight="1">
      <c r="B730" s="38">
        <f t="shared" si="40"/>
        <v>11</v>
      </c>
      <c r="C730" s="44">
        <f t="shared" si="39"/>
        <v>0</v>
      </c>
      <c r="D730" s="47"/>
      <c r="E730" s="83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5"/>
      <c r="AJ730" s="78"/>
      <c r="AN730" s="73"/>
    </row>
    <row r="731" spans="2:40" s="17" customFormat="1" ht="15.4" customHeight="1" thickBot="1">
      <c r="B731" s="39">
        <f t="shared" si="40"/>
        <v>12</v>
      </c>
      <c r="C731" s="45">
        <f t="shared" si="39"/>
        <v>0</v>
      </c>
      <c r="D731" s="48"/>
      <c r="E731" s="86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  <c r="AA731" s="87"/>
      <c r="AB731" s="87"/>
      <c r="AC731" s="87"/>
      <c r="AD731" s="87"/>
      <c r="AE731" s="87"/>
      <c r="AF731" s="87"/>
      <c r="AG731" s="87"/>
      <c r="AH731" s="87"/>
      <c r="AI731" s="88"/>
      <c r="AJ731" s="78"/>
      <c r="AN731" s="73"/>
    </row>
    <row r="732" spans="2:40" s="17" customFormat="1">
      <c r="AJ732" s="78"/>
      <c r="AN732" s="73"/>
    </row>
  </sheetData>
  <sheetProtection sheet="1" objects="1" scenarios="1" selectLockedCells="1"/>
  <mergeCells count="440">
    <mergeCell ref="W717:Y717"/>
    <mergeCell ref="Z717:AA717"/>
    <mergeCell ref="AB717:AC717"/>
    <mergeCell ref="AD717:AE717"/>
    <mergeCell ref="W716:Y716"/>
    <mergeCell ref="Z716:AA716"/>
    <mergeCell ref="AB716:AC716"/>
    <mergeCell ref="AD716:AE716"/>
    <mergeCell ref="E717:G717"/>
    <mergeCell ref="H717:K717"/>
    <mergeCell ref="L717:N717"/>
    <mergeCell ref="O717:Q717"/>
    <mergeCell ref="R717:T717"/>
    <mergeCell ref="U717:V717"/>
    <mergeCell ref="E716:G716"/>
    <mergeCell ref="H716:K716"/>
    <mergeCell ref="L716:N716"/>
    <mergeCell ref="O716:Q716"/>
    <mergeCell ref="R716:T716"/>
    <mergeCell ref="U716:V716"/>
    <mergeCell ref="W680:Y680"/>
    <mergeCell ref="Z680:AA680"/>
    <mergeCell ref="AB680:AC680"/>
    <mergeCell ref="AD680:AE680"/>
    <mergeCell ref="E715:F715"/>
    <mergeCell ref="G715:H715"/>
    <mergeCell ref="W679:Y679"/>
    <mergeCell ref="Z679:AA679"/>
    <mergeCell ref="AB679:AC679"/>
    <mergeCell ref="AD679:AE679"/>
    <mergeCell ref="E680:G680"/>
    <mergeCell ref="H680:K680"/>
    <mergeCell ref="L680:N680"/>
    <mergeCell ref="O680:Q680"/>
    <mergeCell ref="R680:T680"/>
    <mergeCell ref="U680:V680"/>
    <mergeCell ref="E679:G679"/>
    <mergeCell ref="H679:K679"/>
    <mergeCell ref="L679:N679"/>
    <mergeCell ref="O679:Q679"/>
    <mergeCell ref="R679:T679"/>
    <mergeCell ref="U679:V679"/>
    <mergeCell ref="W643:Y643"/>
    <mergeCell ref="Z643:AA643"/>
    <mergeCell ref="AB643:AC643"/>
    <mergeCell ref="AD643:AE643"/>
    <mergeCell ref="E678:F678"/>
    <mergeCell ref="G678:H678"/>
    <mergeCell ref="W642:Y642"/>
    <mergeCell ref="Z642:AA642"/>
    <mergeCell ref="AB642:AC642"/>
    <mergeCell ref="AD642:AE642"/>
    <mergeCell ref="E643:G643"/>
    <mergeCell ref="H643:K643"/>
    <mergeCell ref="L643:N643"/>
    <mergeCell ref="O643:Q643"/>
    <mergeCell ref="R643:T643"/>
    <mergeCell ref="U643:V643"/>
    <mergeCell ref="E642:G642"/>
    <mergeCell ref="H642:K642"/>
    <mergeCell ref="L642:N642"/>
    <mergeCell ref="O642:Q642"/>
    <mergeCell ref="R642:T642"/>
    <mergeCell ref="U642:V642"/>
    <mergeCell ref="W606:Y606"/>
    <mergeCell ref="Z606:AA606"/>
    <mergeCell ref="AB606:AC606"/>
    <mergeCell ref="AD606:AE606"/>
    <mergeCell ref="E641:F641"/>
    <mergeCell ref="G641:H641"/>
    <mergeCell ref="W605:Y605"/>
    <mergeCell ref="Z605:AA605"/>
    <mergeCell ref="AB605:AC605"/>
    <mergeCell ref="AD605:AE605"/>
    <mergeCell ref="E606:G606"/>
    <mergeCell ref="H606:K606"/>
    <mergeCell ref="L606:N606"/>
    <mergeCell ref="O606:Q606"/>
    <mergeCell ref="R606:T606"/>
    <mergeCell ref="U606:V606"/>
    <mergeCell ref="E605:G605"/>
    <mergeCell ref="H605:K605"/>
    <mergeCell ref="L605:N605"/>
    <mergeCell ref="O605:Q605"/>
    <mergeCell ref="R605:T605"/>
    <mergeCell ref="U605:V605"/>
    <mergeCell ref="W569:Y569"/>
    <mergeCell ref="Z569:AA569"/>
    <mergeCell ref="AB569:AC569"/>
    <mergeCell ref="AD569:AE569"/>
    <mergeCell ref="E604:F604"/>
    <mergeCell ref="G604:H604"/>
    <mergeCell ref="W568:Y568"/>
    <mergeCell ref="Z568:AA568"/>
    <mergeCell ref="AB568:AC568"/>
    <mergeCell ref="AD568:AE568"/>
    <mergeCell ref="E569:G569"/>
    <mergeCell ref="H569:K569"/>
    <mergeCell ref="L569:N569"/>
    <mergeCell ref="O569:Q569"/>
    <mergeCell ref="R569:T569"/>
    <mergeCell ref="U569:V569"/>
    <mergeCell ref="E568:G568"/>
    <mergeCell ref="H568:K568"/>
    <mergeCell ref="L568:N568"/>
    <mergeCell ref="O568:Q568"/>
    <mergeCell ref="R568:T568"/>
    <mergeCell ref="U568:V568"/>
    <mergeCell ref="W532:Y532"/>
    <mergeCell ref="Z532:AA532"/>
    <mergeCell ref="AB532:AC532"/>
    <mergeCell ref="AD532:AE532"/>
    <mergeCell ref="E567:F567"/>
    <mergeCell ref="G567:H567"/>
    <mergeCell ref="W531:Y531"/>
    <mergeCell ref="Z531:AA531"/>
    <mergeCell ref="AB531:AC531"/>
    <mergeCell ref="AD531:AE531"/>
    <mergeCell ref="E532:G532"/>
    <mergeCell ref="H532:K532"/>
    <mergeCell ref="L532:N532"/>
    <mergeCell ref="O532:Q532"/>
    <mergeCell ref="R532:T532"/>
    <mergeCell ref="U532:V532"/>
    <mergeCell ref="E531:G531"/>
    <mergeCell ref="H531:K531"/>
    <mergeCell ref="L531:N531"/>
    <mergeCell ref="O531:Q531"/>
    <mergeCell ref="R531:T531"/>
    <mergeCell ref="U531:V531"/>
    <mergeCell ref="W495:Y495"/>
    <mergeCell ref="Z495:AA495"/>
    <mergeCell ref="AB495:AC495"/>
    <mergeCell ref="AD495:AE495"/>
    <mergeCell ref="E530:F530"/>
    <mergeCell ref="G530:H530"/>
    <mergeCell ref="W494:Y494"/>
    <mergeCell ref="Z494:AA494"/>
    <mergeCell ref="AB494:AC494"/>
    <mergeCell ref="AD494:AE494"/>
    <mergeCell ref="E495:G495"/>
    <mergeCell ref="H495:K495"/>
    <mergeCell ref="L495:N495"/>
    <mergeCell ref="O495:Q495"/>
    <mergeCell ref="R495:T495"/>
    <mergeCell ref="U495:V495"/>
    <mergeCell ref="E494:G494"/>
    <mergeCell ref="H494:K494"/>
    <mergeCell ref="L494:N494"/>
    <mergeCell ref="O494:Q494"/>
    <mergeCell ref="R494:T494"/>
    <mergeCell ref="U494:V494"/>
    <mergeCell ref="W458:Y458"/>
    <mergeCell ref="Z458:AA458"/>
    <mergeCell ref="AB458:AC458"/>
    <mergeCell ref="AD458:AE458"/>
    <mergeCell ref="E493:F493"/>
    <mergeCell ref="G493:H493"/>
    <mergeCell ref="W457:Y457"/>
    <mergeCell ref="Z457:AA457"/>
    <mergeCell ref="AB457:AC457"/>
    <mergeCell ref="AD457:AE457"/>
    <mergeCell ref="E458:G458"/>
    <mergeCell ref="H458:K458"/>
    <mergeCell ref="L458:N458"/>
    <mergeCell ref="O458:Q458"/>
    <mergeCell ref="R458:T458"/>
    <mergeCell ref="U458:V458"/>
    <mergeCell ref="E457:G457"/>
    <mergeCell ref="H457:K457"/>
    <mergeCell ref="L457:N457"/>
    <mergeCell ref="O457:Q457"/>
    <mergeCell ref="R457:T457"/>
    <mergeCell ref="U457:V457"/>
    <mergeCell ref="W421:Y421"/>
    <mergeCell ref="Z421:AA421"/>
    <mergeCell ref="AB421:AC421"/>
    <mergeCell ref="AD421:AE421"/>
    <mergeCell ref="E456:F456"/>
    <mergeCell ref="G456:H456"/>
    <mergeCell ref="W420:Y420"/>
    <mergeCell ref="Z420:AA420"/>
    <mergeCell ref="AB420:AC420"/>
    <mergeCell ref="AD420:AE420"/>
    <mergeCell ref="E421:G421"/>
    <mergeCell ref="H421:K421"/>
    <mergeCell ref="L421:N421"/>
    <mergeCell ref="O421:Q421"/>
    <mergeCell ref="R421:T421"/>
    <mergeCell ref="U421:V421"/>
    <mergeCell ref="E420:G420"/>
    <mergeCell ref="H420:K420"/>
    <mergeCell ref="L420:N420"/>
    <mergeCell ref="O420:Q420"/>
    <mergeCell ref="R420:T420"/>
    <mergeCell ref="U420:V420"/>
    <mergeCell ref="W384:Y384"/>
    <mergeCell ref="Z384:AA384"/>
    <mergeCell ref="AB384:AC384"/>
    <mergeCell ref="AD384:AE384"/>
    <mergeCell ref="E419:F419"/>
    <mergeCell ref="G419:H419"/>
    <mergeCell ref="W383:Y383"/>
    <mergeCell ref="Z383:AA383"/>
    <mergeCell ref="AB383:AC383"/>
    <mergeCell ref="AD383:AE383"/>
    <mergeCell ref="E384:G384"/>
    <mergeCell ref="H384:K384"/>
    <mergeCell ref="L384:N384"/>
    <mergeCell ref="O384:Q384"/>
    <mergeCell ref="R384:T384"/>
    <mergeCell ref="U384:V384"/>
    <mergeCell ref="E383:G383"/>
    <mergeCell ref="H383:K383"/>
    <mergeCell ref="L383:N383"/>
    <mergeCell ref="O383:Q383"/>
    <mergeCell ref="R383:T383"/>
    <mergeCell ref="U383:V383"/>
    <mergeCell ref="W347:Y347"/>
    <mergeCell ref="Z347:AA347"/>
    <mergeCell ref="AB347:AC347"/>
    <mergeCell ref="AD347:AE347"/>
    <mergeCell ref="E382:F382"/>
    <mergeCell ref="G382:H382"/>
    <mergeCell ref="W346:Y346"/>
    <mergeCell ref="Z346:AA346"/>
    <mergeCell ref="AB346:AC346"/>
    <mergeCell ref="AD346:AE346"/>
    <mergeCell ref="E347:G347"/>
    <mergeCell ref="H347:K347"/>
    <mergeCell ref="L347:N347"/>
    <mergeCell ref="O347:Q347"/>
    <mergeCell ref="R347:T347"/>
    <mergeCell ref="U347:V347"/>
    <mergeCell ref="E346:G346"/>
    <mergeCell ref="H346:K346"/>
    <mergeCell ref="L346:N346"/>
    <mergeCell ref="O346:Q346"/>
    <mergeCell ref="R346:T346"/>
    <mergeCell ref="U346:V346"/>
    <mergeCell ref="W310:Y310"/>
    <mergeCell ref="Z310:AA310"/>
    <mergeCell ref="AB310:AC310"/>
    <mergeCell ref="AD310:AE310"/>
    <mergeCell ref="E345:F345"/>
    <mergeCell ref="G345:H345"/>
    <mergeCell ref="W309:Y309"/>
    <mergeCell ref="Z309:AA309"/>
    <mergeCell ref="AB309:AC309"/>
    <mergeCell ref="AD309:AE309"/>
    <mergeCell ref="E310:G310"/>
    <mergeCell ref="H310:K310"/>
    <mergeCell ref="L310:N310"/>
    <mergeCell ref="O310:Q310"/>
    <mergeCell ref="R310:T310"/>
    <mergeCell ref="U310:V310"/>
    <mergeCell ref="E309:G309"/>
    <mergeCell ref="H309:K309"/>
    <mergeCell ref="L309:N309"/>
    <mergeCell ref="O309:Q309"/>
    <mergeCell ref="R309:T309"/>
    <mergeCell ref="U309:V309"/>
    <mergeCell ref="W273:Y273"/>
    <mergeCell ref="Z273:AA273"/>
    <mergeCell ref="AB273:AC273"/>
    <mergeCell ref="AD273:AE273"/>
    <mergeCell ref="E308:F308"/>
    <mergeCell ref="G308:H308"/>
    <mergeCell ref="W272:Y272"/>
    <mergeCell ref="Z272:AA272"/>
    <mergeCell ref="AB272:AC272"/>
    <mergeCell ref="AD272:AE272"/>
    <mergeCell ref="E273:G273"/>
    <mergeCell ref="H273:K273"/>
    <mergeCell ref="L273:N273"/>
    <mergeCell ref="O273:Q273"/>
    <mergeCell ref="R273:T273"/>
    <mergeCell ref="U273:V273"/>
    <mergeCell ref="E272:G272"/>
    <mergeCell ref="H272:K272"/>
    <mergeCell ref="L272:N272"/>
    <mergeCell ref="O272:Q272"/>
    <mergeCell ref="R272:T272"/>
    <mergeCell ref="U272:V272"/>
    <mergeCell ref="W236:Y236"/>
    <mergeCell ref="Z236:AA236"/>
    <mergeCell ref="AB236:AC236"/>
    <mergeCell ref="AD236:AE236"/>
    <mergeCell ref="E271:F271"/>
    <mergeCell ref="G271:H271"/>
    <mergeCell ref="W235:Y235"/>
    <mergeCell ref="Z235:AA235"/>
    <mergeCell ref="AB235:AC235"/>
    <mergeCell ref="AD235:AE235"/>
    <mergeCell ref="E236:G236"/>
    <mergeCell ref="H236:K236"/>
    <mergeCell ref="L236:N236"/>
    <mergeCell ref="O236:Q236"/>
    <mergeCell ref="R236:T236"/>
    <mergeCell ref="U236:V236"/>
    <mergeCell ref="E235:G235"/>
    <mergeCell ref="H235:K235"/>
    <mergeCell ref="L235:N235"/>
    <mergeCell ref="O235:Q235"/>
    <mergeCell ref="R235:T235"/>
    <mergeCell ref="U235:V235"/>
    <mergeCell ref="W199:Y199"/>
    <mergeCell ref="Z199:AA199"/>
    <mergeCell ref="AB199:AC199"/>
    <mergeCell ref="AD199:AE199"/>
    <mergeCell ref="E234:F234"/>
    <mergeCell ref="G234:H234"/>
    <mergeCell ref="W198:Y198"/>
    <mergeCell ref="Z198:AA198"/>
    <mergeCell ref="AB198:AC198"/>
    <mergeCell ref="AD198:AE198"/>
    <mergeCell ref="E199:G199"/>
    <mergeCell ref="H199:K199"/>
    <mergeCell ref="L199:N199"/>
    <mergeCell ref="O199:Q199"/>
    <mergeCell ref="R199:T199"/>
    <mergeCell ref="U199:V199"/>
    <mergeCell ref="E198:G198"/>
    <mergeCell ref="H198:K198"/>
    <mergeCell ref="L198:N198"/>
    <mergeCell ref="O198:Q198"/>
    <mergeCell ref="R198:T198"/>
    <mergeCell ref="U198:V198"/>
    <mergeCell ref="W162:Y162"/>
    <mergeCell ref="Z162:AA162"/>
    <mergeCell ref="AB162:AC162"/>
    <mergeCell ref="AD162:AE162"/>
    <mergeCell ref="E197:F197"/>
    <mergeCell ref="G197:H197"/>
    <mergeCell ref="W161:Y161"/>
    <mergeCell ref="Z161:AA161"/>
    <mergeCell ref="AB161:AC161"/>
    <mergeCell ref="AD161:AE161"/>
    <mergeCell ref="E162:G162"/>
    <mergeCell ref="H162:K162"/>
    <mergeCell ref="L162:N162"/>
    <mergeCell ref="O162:Q162"/>
    <mergeCell ref="R162:T162"/>
    <mergeCell ref="U162:V162"/>
    <mergeCell ref="E161:G161"/>
    <mergeCell ref="H161:K161"/>
    <mergeCell ref="L161:N161"/>
    <mergeCell ref="O161:Q161"/>
    <mergeCell ref="R161:T161"/>
    <mergeCell ref="U161:V161"/>
    <mergeCell ref="W125:Y125"/>
    <mergeCell ref="Z125:AA125"/>
    <mergeCell ref="AB125:AC125"/>
    <mergeCell ref="AD125:AE125"/>
    <mergeCell ref="E160:F160"/>
    <mergeCell ref="G160:H160"/>
    <mergeCell ref="W124:Y124"/>
    <mergeCell ref="Z124:AA124"/>
    <mergeCell ref="AB124:AC124"/>
    <mergeCell ref="AD124:AE124"/>
    <mergeCell ref="E125:G125"/>
    <mergeCell ref="H125:K125"/>
    <mergeCell ref="L125:N125"/>
    <mergeCell ref="O125:Q125"/>
    <mergeCell ref="R125:T125"/>
    <mergeCell ref="U125:V125"/>
    <mergeCell ref="E124:G124"/>
    <mergeCell ref="H124:K124"/>
    <mergeCell ref="L124:N124"/>
    <mergeCell ref="O124:Q124"/>
    <mergeCell ref="R124:T124"/>
    <mergeCell ref="U124:V124"/>
    <mergeCell ref="W88:Y88"/>
    <mergeCell ref="Z88:AA88"/>
    <mergeCell ref="AB88:AC88"/>
    <mergeCell ref="AD88:AE88"/>
    <mergeCell ref="E123:F123"/>
    <mergeCell ref="G123:H123"/>
    <mergeCell ref="W87:Y87"/>
    <mergeCell ref="Z87:AA87"/>
    <mergeCell ref="AB87:AC87"/>
    <mergeCell ref="AD87:AE87"/>
    <mergeCell ref="E88:G88"/>
    <mergeCell ref="H88:K88"/>
    <mergeCell ref="L88:N88"/>
    <mergeCell ref="O88:Q88"/>
    <mergeCell ref="R88:T88"/>
    <mergeCell ref="U88:V88"/>
    <mergeCell ref="E87:G87"/>
    <mergeCell ref="H87:K87"/>
    <mergeCell ref="L87:N87"/>
    <mergeCell ref="O87:Q87"/>
    <mergeCell ref="R87:T87"/>
    <mergeCell ref="U87:V87"/>
    <mergeCell ref="W51:Y51"/>
    <mergeCell ref="Z51:AA51"/>
    <mergeCell ref="AB51:AC51"/>
    <mergeCell ref="AD51:AE51"/>
    <mergeCell ref="E86:F86"/>
    <mergeCell ref="G86:H86"/>
    <mergeCell ref="W50:Y50"/>
    <mergeCell ref="Z50:AA50"/>
    <mergeCell ref="AB50:AC50"/>
    <mergeCell ref="AD50:AE50"/>
    <mergeCell ref="E51:G51"/>
    <mergeCell ref="H51:K51"/>
    <mergeCell ref="L51:N51"/>
    <mergeCell ref="O51:Q51"/>
    <mergeCell ref="R51:T51"/>
    <mergeCell ref="U51:V51"/>
    <mergeCell ref="E50:G50"/>
    <mergeCell ref="H50:K50"/>
    <mergeCell ref="L50:N50"/>
    <mergeCell ref="O50:Q50"/>
    <mergeCell ref="R50:T50"/>
    <mergeCell ref="U50:V50"/>
    <mergeCell ref="W14:Y14"/>
    <mergeCell ref="Z14:AA14"/>
    <mergeCell ref="AB14:AC14"/>
    <mergeCell ref="AD14:AE14"/>
    <mergeCell ref="E49:F49"/>
    <mergeCell ref="G49:H49"/>
    <mergeCell ref="E14:G14"/>
    <mergeCell ref="H14:K14"/>
    <mergeCell ref="L14:N14"/>
    <mergeCell ref="O14:Q14"/>
    <mergeCell ref="R14:T14"/>
    <mergeCell ref="U14:V14"/>
    <mergeCell ref="R13:T13"/>
    <mergeCell ref="U13:V13"/>
    <mergeCell ref="W13:Y13"/>
    <mergeCell ref="Z13:AA13"/>
    <mergeCell ref="AB13:AC13"/>
    <mergeCell ref="AD13:AE13"/>
    <mergeCell ref="E12:F12"/>
    <mergeCell ref="G12:H12"/>
    <mergeCell ref="E13:G13"/>
    <mergeCell ref="H13:K13"/>
    <mergeCell ref="L13:N13"/>
    <mergeCell ref="O13:Q13"/>
  </mergeCells>
  <phoneticPr fontId="2"/>
  <printOptions horizontalCentered="1"/>
  <pageMargins left="0" right="0" top="0" bottom="0" header="0.31496062992125984" footer="0.31496062992125984"/>
  <pageSetup paperSize="9" fitToHeight="0" orientation="landscape" r:id="rId1"/>
  <rowBreaks count="20" manualBreakCount="20">
    <brk id="37" min="1" max="34" man="1"/>
    <brk id="74" min="1" max="34" man="1"/>
    <brk id="111" min="1" max="34" man="1"/>
    <brk id="148" min="1" max="34" man="1"/>
    <brk id="185" min="1" max="34" man="1"/>
    <brk id="222" min="1" max="34" man="1"/>
    <brk id="259" min="1" max="34" man="1"/>
    <brk id="296" min="1" max="34" man="1"/>
    <brk id="333" min="1" max="34" man="1"/>
    <brk id="370" min="1" max="34" man="1"/>
    <brk id="407" min="1" max="34" man="1"/>
    <brk id="444" min="1" max="34" man="1"/>
    <brk id="481" min="1" max="34" man="1"/>
    <brk id="518" min="1" max="34" man="1"/>
    <brk id="555" min="1" max="34" man="1"/>
    <brk id="592" min="1" max="34" man="1"/>
    <brk id="629" min="1" max="34" man="1"/>
    <brk id="666" min="1" max="34" man="1"/>
    <brk id="703" min="1" max="34" man="1"/>
    <brk id="740" min="1" max="34" man="1"/>
  </rowBreaks>
  <drawing r:id="rId2"/>
  <legacyDrawing r:id="rId3"/>
  <controls>
    <mc:AlternateContent xmlns:mc="http://schemas.openxmlformats.org/markup-compatibility/2006">
      <mc:Choice Requires="x14">
        <control shapeId="50179" r:id="rId4" name="cmbPageNum">
          <controlPr defaultSize="0" print="0" autoLine="0" altText="" r:id="rId5">
            <anchor>
              <from>
                <xdr:col>32</xdr:col>
                <xdr:colOff>161925</xdr:colOff>
                <xdr:row>0</xdr:row>
                <xdr:rowOff>161925</xdr:rowOff>
              </from>
              <to>
                <xdr:col>34</xdr:col>
                <xdr:colOff>180975</xdr:colOff>
                <xdr:row>2</xdr:row>
                <xdr:rowOff>85725</xdr:rowOff>
              </to>
            </anchor>
          </controlPr>
        </control>
      </mc:Choice>
      <mc:Fallback>
        <control shapeId="50179" r:id="rId4" name="cmbPageNum"/>
      </mc:Fallback>
    </mc:AlternateContent>
    <mc:AlternateContent xmlns:mc="http://schemas.openxmlformats.org/markup-compatibility/2006">
      <mc:Choice Requires="x14">
        <control shapeId="50177" r:id="rId6" name="Button 1">
          <controlPr defaultSize="0" print="0" autoFill="0" autoPict="0" macro="[0]!LoadSetPersonalListCondition">
            <anchor>
              <from>
                <xdr:col>1</xdr:col>
                <xdr:colOff>133350</xdr:colOff>
                <xdr:row>0</xdr:row>
                <xdr:rowOff>104775</xdr:rowOff>
              </from>
              <to>
                <xdr:col>4</xdr:col>
                <xdr:colOff>85725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0178" r:id="rId7" name="Button 2">
          <controlPr defaultSize="0" print="0" autoFill="0" autoPict="0" macro="[0]!BackToTop">
            <anchor>
              <from>
                <xdr:col>4</xdr:col>
                <xdr:colOff>228600</xdr:colOff>
                <xdr:row>0</xdr:row>
                <xdr:rowOff>95250</xdr:rowOff>
              </from>
              <to>
                <xdr:col>8</xdr:col>
                <xdr:colOff>200025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0180" r:id="rId8" name="Button 4">
          <controlPr defaultSize="0" print="0" autoFill="0" autoPict="0" macro="[0]!PageDownExe">
            <anchor>
              <from>
                <xdr:col>29</xdr:col>
                <xdr:colOff>95250</xdr:colOff>
                <xdr:row>0</xdr:row>
                <xdr:rowOff>142875</xdr:rowOff>
              </from>
              <to>
                <xdr:col>30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0181" r:id="rId9" name="Button 5">
          <controlPr defaultSize="0" print="0" autoFill="0" autoPict="0" macro="[0]!PageUpExe">
            <anchor>
              <from>
                <xdr:col>30</xdr:col>
                <xdr:colOff>238125</xdr:colOff>
                <xdr:row>0</xdr:row>
                <xdr:rowOff>142875</xdr:rowOff>
              </from>
              <to>
                <xdr:col>32</xdr:col>
                <xdr:colOff>95250</xdr:colOff>
                <xdr:row>2</xdr:row>
                <xdr:rowOff>104775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B1:AN732"/>
  <sheetViews>
    <sheetView showGridLines="0" showRowColHeaders="0" zoomScaleNormal="100" zoomScaleSheetLayoutView="58" workbookViewId="0">
      <pane ySplit="4" topLeftCell="A5" activePane="bottomLeft" state="frozen"/>
      <selection pane="bottomLeft"/>
    </sheetView>
  </sheetViews>
  <sheetFormatPr defaultColWidth="8.75" defaultRowHeight="14.25"/>
  <cols>
    <col min="1" max="1" width="1.75" style="74" customWidth="1"/>
    <col min="2" max="2" width="5.75" style="17" customWidth="1"/>
    <col min="3" max="4" width="4.75" style="17" customWidth="1"/>
    <col min="5" max="35" width="3.75" style="17" customWidth="1"/>
    <col min="36" max="36" width="8.75" style="17" customWidth="1"/>
    <col min="37" max="39" width="8.75" style="17"/>
    <col min="40" max="40" width="8.75" style="73"/>
    <col min="41" max="16384" width="8.75" style="74"/>
  </cols>
  <sheetData>
    <row r="1" spans="2:40">
      <c r="AN1" s="73">
        <v>1</v>
      </c>
    </row>
    <row r="4" spans="2:40">
      <c r="AJ4" s="92" t="str">
        <f>'個人別管理簿 (1)'!$AJ$4</f>
        <v>全 1ページ</v>
      </c>
    </row>
    <row r="10" spans="2:40" ht="16.5">
      <c r="B10" s="33" t="s">
        <v>52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</row>
    <row r="11" spans="2:40" ht="14.45" customHeight="1">
      <c r="AA11" s="32"/>
      <c r="AB11" s="32"/>
      <c r="AC11" s="32"/>
      <c r="AD11" s="32"/>
      <c r="AE11" s="32"/>
      <c r="AF11" s="32"/>
      <c r="AG11" s="32"/>
      <c r="AH11" s="32"/>
      <c r="AI11" s="34" t="str">
        <f>IF('個人別管理簿 (1)'!$AI$11="","",'個人別管理簿 (1)'!$AI$11)</f>
        <v/>
      </c>
    </row>
    <row r="12" spans="2:40" ht="10.15" customHeight="1" thickBot="1">
      <c r="E12" s="99"/>
      <c r="F12" s="99"/>
      <c r="G12" s="100"/>
      <c r="H12" s="100"/>
      <c r="AI12" s="73"/>
    </row>
    <row r="13" spans="2:40" ht="15.4" customHeight="1">
      <c r="B13" s="26"/>
      <c r="C13" s="26"/>
      <c r="D13" s="26"/>
      <c r="E13" s="101" t="s">
        <v>35</v>
      </c>
      <c r="F13" s="102"/>
      <c r="G13" s="103"/>
      <c r="H13" s="97" t="s">
        <v>2</v>
      </c>
      <c r="I13" s="97"/>
      <c r="J13" s="97"/>
      <c r="K13" s="97"/>
      <c r="L13" s="97" t="s">
        <v>4</v>
      </c>
      <c r="M13" s="97"/>
      <c r="N13" s="97"/>
      <c r="O13" s="97" t="s">
        <v>30</v>
      </c>
      <c r="P13" s="97"/>
      <c r="Q13" s="97"/>
      <c r="R13" s="97" t="s">
        <v>54</v>
      </c>
      <c r="S13" s="97"/>
      <c r="T13" s="97"/>
      <c r="U13" s="97" t="s">
        <v>50</v>
      </c>
      <c r="V13" s="97"/>
      <c r="W13" s="97" t="s">
        <v>55</v>
      </c>
      <c r="X13" s="97"/>
      <c r="Y13" s="97"/>
      <c r="Z13" s="97" t="s">
        <v>56</v>
      </c>
      <c r="AA13" s="97"/>
      <c r="AB13" s="97" t="s">
        <v>8</v>
      </c>
      <c r="AC13" s="97"/>
      <c r="AD13" s="97" t="s">
        <v>51</v>
      </c>
      <c r="AE13" s="98"/>
      <c r="AF13" s="26"/>
      <c r="AG13" s="26"/>
      <c r="AH13" s="26"/>
      <c r="AI13" s="26"/>
    </row>
    <row r="14" spans="2:40" ht="15.4" customHeight="1" thickBot="1">
      <c r="B14" s="26"/>
      <c r="C14" s="26"/>
      <c r="D14" s="89"/>
      <c r="E14" s="108"/>
      <c r="F14" s="109"/>
      <c r="G14" s="110"/>
      <c r="H14" s="105"/>
      <c r="I14" s="105"/>
      <c r="J14" s="105"/>
      <c r="K14" s="105"/>
      <c r="L14" s="104"/>
      <c r="M14" s="104"/>
      <c r="N14" s="104"/>
      <c r="O14" s="111"/>
      <c r="P14" s="111"/>
      <c r="Q14" s="111"/>
      <c r="R14" s="104"/>
      <c r="S14" s="104"/>
      <c r="T14" s="104"/>
      <c r="U14" s="105"/>
      <c r="V14" s="105"/>
      <c r="W14" s="104"/>
      <c r="X14" s="104"/>
      <c r="Y14" s="104"/>
      <c r="Z14" s="105"/>
      <c r="AA14" s="105"/>
      <c r="AB14" s="106"/>
      <c r="AC14" s="106"/>
      <c r="AD14" s="106"/>
      <c r="AE14" s="107"/>
      <c r="AF14" s="90"/>
      <c r="AG14" s="78"/>
      <c r="AH14" s="90"/>
      <c r="AI14" s="90"/>
    </row>
    <row r="15" spans="2:40" ht="4.9000000000000004" customHeight="1" thickBot="1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</row>
    <row r="16" spans="2:40" ht="15.4" customHeight="1" thickBot="1">
      <c r="B16" s="91">
        <v>1</v>
      </c>
      <c r="C16" s="35" t="s">
        <v>53</v>
      </c>
      <c r="D16" s="36" t="s">
        <v>158</v>
      </c>
      <c r="E16" s="40">
        <v>1</v>
      </c>
      <c r="F16" s="41">
        <v>2</v>
      </c>
      <c r="G16" s="41">
        <v>3</v>
      </c>
      <c r="H16" s="41">
        <v>4</v>
      </c>
      <c r="I16" s="41">
        <v>5</v>
      </c>
      <c r="J16" s="41">
        <v>6</v>
      </c>
      <c r="K16" s="41">
        <v>7</v>
      </c>
      <c r="L16" s="41">
        <v>8</v>
      </c>
      <c r="M16" s="41">
        <v>9</v>
      </c>
      <c r="N16" s="41">
        <v>10</v>
      </c>
      <c r="O16" s="41">
        <v>11</v>
      </c>
      <c r="P16" s="41">
        <v>12</v>
      </c>
      <c r="Q16" s="41">
        <v>13</v>
      </c>
      <c r="R16" s="41">
        <v>14</v>
      </c>
      <c r="S16" s="41">
        <v>15</v>
      </c>
      <c r="T16" s="41">
        <v>16</v>
      </c>
      <c r="U16" s="41">
        <v>17</v>
      </c>
      <c r="V16" s="41">
        <v>18</v>
      </c>
      <c r="W16" s="41">
        <v>19</v>
      </c>
      <c r="X16" s="41">
        <v>20</v>
      </c>
      <c r="Y16" s="41">
        <v>21</v>
      </c>
      <c r="Z16" s="41">
        <v>22</v>
      </c>
      <c r="AA16" s="41">
        <v>23</v>
      </c>
      <c r="AB16" s="41">
        <v>24</v>
      </c>
      <c r="AC16" s="41">
        <v>25</v>
      </c>
      <c r="AD16" s="41">
        <v>26</v>
      </c>
      <c r="AE16" s="41">
        <v>27</v>
      </c>
      <c r="AF16" s="41">
        <v>28</v>
      </c>
      <c r="AG16" s="41">
        <v>29</v>
      </c>
      <c r="AH16" s="41">
        <v>30</v>
      </c>
      <c r="AI16" s="42">
        <v>31</v>
      </c>
    </row>
    <row r="17" spans="2:36" ht="15.4" customHeight="1">
      <c r="B17" s="37">
        <f>'個人別管理簿 (1)'!$B$17</f>
        <v>1</v>
      </c>
      <c r="C17" s="43">
        <f t="shared" ref="C17:C28" si="0">SUM($E17:$AI17)</f>
        <v>0</v>
      </c>
      <c r="D17" s="46"/>
      <c r="E17" s="80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2"/>
      <c r="AJ17" s="78"/>
    </row>
    <row r="18" spans="2:36" ht="15.4" customHeight="1">
      <c r="B18" s="38">
        <f>IF(B17 = 12,1,B17+1)</f>
        <v>2</v>
      </c>
      <c r="C18" s="44">
        <f t="shared" si="0"/>
        <v>0</v>
      </c>
      <c r="D18" s="47"/>
      <c r="E18" s="83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5"/>
      <c r="AJ18" s="78"/>
    </row>
    <row r="19" spans="2:36" ht="15.4" customHeight="1">
      <c r="B19" s="38">
        <f t="shared" ref="B19:B28" si="1">IF(B18 = 12,1,B18+1)</f>
        <v>3</v>
      </c>
      <c r="C19" s="44">
        <f t="shared" si="0"/>
        <v>0</v>
      </c>
      <c r="D19" s="47"/>
      <c r="E19" s="83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5"/>
      <c r="AJ19" s="78"/>
    </row>
    <row r="20" spans="2:36" ht="15.4" customHeight="1">
      <c r="B20" s="38">
        <f t="shared" si="1"/>
        <v>4</v>
      </c>
      <c r="C20" s="44">
        <f t="shared" si="0"/>
        <v>0</v>
      </c>
      <c r="D20" s="47"/>
      <c r="E20" s="83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5"/>
      <c r="AJ20" s="78"/>
    </row>
    <row r="21" spans="2:36" ht="15.4" customHeight="1">
      <c r="B21" s="38">
        <f t="shared" si="1"/>
        <v>5</v>
      </c>
      <c r="C21" s="44">
        <f t="shared" si="0"/>
        <v>0</v>
      </c>
      <c r="D21" s="47"/>
      <c r="E21" s="83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5"/>
      <c r="AJ21" s="78"/>
    </row>
    <row r="22" spans="2:36" ht="15.4" customHeight="1">
      <c r="B22" s="38">
        <f t="shared" si="1"/>
        <v>6</v>
      </c>
      <c r="C22" s="44">
        <f t="shared" si="0"/>
        <v>0</v>
      </c>
      <c r="D22" s="47"/>
      <c r="E22" s="83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5"/>
      <c r="AJ22" s="78"/>
    </row>
    <row r="23" spans="2:36" ht="15.4" customHeight="1">
      <c r="B23" s="38">
        <f t="shared" si="1"/>
        <v>7</v>
      </c>
      <c r="C23" s="44">
        <f t="shared" si="0"/>
        <v>0</v>
      </c>
      <c r="D23" s="47"/>
      <c r="E23" s="83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5"/>
      <c r="AJ23" s="78"/>
    </row>
    <row r="24" spans="2:36" ht="15.4" customHeight="1">
      <c r="B24" s="38">
        <f t="shared" si="1"/>
        <v>8</v>
      </c>
      <c r="C24" s="44">
        <f t="shared" si="0"/>
        <v>0</v>
      </c>
      <c r="D24" s="47"/>
      <c r="E24" s="83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5"/>
      <c r="AJ24" s="78"/>
    </row>
    <row r="25" spans="2:36" ht="15.4" customHeight="1">
      <c r="B25" s="38">
        <f t="shared" si="1"/>
        <v>9</v>
      </c>
      <c r="C25" s="44">
        <f t="shared" si="0"/>
        <v>0</v>
      </c>
      <c r="D25" s="47"/>
      <c r="E25" s="83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5"/>
      <c r="AJ25" s="78"/>
    </row>
    <row r="26" spans="2:36" ht="15.4" customHeight="1">
      <c r="B26" s="38">
        <f t="shared" si="1"/>
        <v>10</v>
      </c>
      <c r="C26" s="44">
        <f t="shared" si="0"/>
        <v>0</v>
      </c>
      <c r="D26" s="47"/>
      <c r="E26" s="83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5"/>
      <c r="AJ26" s="78"/>
    </row>
    <row r="27" spans="2:36" ht="15.4" customHeight="1">
      <c r="B27" s="38">
        <f t="shared" si="1"/>
        <v>11</v>
      </c>
      <c r="C27" s="44">
        <f t="shared" si="0"/>
        <v>0</v>
      </c>
      <c r="D27" s="47"/>
      <c r="E27" s="83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5"/>
      <c r="AJ27" s="78"/>
    </row>
    <row r="28" spans="2:36" ht="15.4" customHeight="1" thickBot="1">
      <c r="B28" s="39">
        <f t="shared" si="1"/>
        <v>12</v>
      </c>
      <c r="C28" s="45">
        <f t="shared" si="0"/>
        <v>0</v>
      </c>
      <c r="D28" s="48"/>
      <c r="E28" s="86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8"/>
      <c r="AJ28" s="78"/>
    </row>
    <row r="29" spans="2:36">
      <c r="AJ29" s="78"/>
    </row>
    <row r="47" spans="2:40" s="17" customFormat="1" ht="16.5">
      <c r="B47" s="33" t="s">
        <v>52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N47" s="73"/>
    </row>
    <row r="48" spans="2:40" s="17" customFormat="1" ht="14.45" customHeight="1">
      <c r="AI48" s="34" t="str">
        <f>IF('個人別管理簿 (1)'!$AI$11="","",'個人別管理簿 (1)'!$AI$11)</f>
        <v/>
      </c>
      <c r="AN48" s="73"/>
    </row>
    <row r="49" spans="2:40" s="17" customFormat="1" ht="10.15" customHeight="1" thickBot="1">
      <c r="E49" s="99"/>
      <c r="F49" s="99"/>
      <c r="G49" s="100"/>
      <c r="H49" s="100"/>
      <c r="AI49" s="73"/>
      <c r="AN49" s="73"/>
    </row>
    <row r="50" spans="2:40" s="17" customFormat="1" ht="15.4" customHeight="1">
      <c r="B50" s="26"/>
      <c r="C50" s="26"/>
      <c r="D50" s="26"/>
      <c r="E50" s="101" t="s">
        <v>35</v>
      </c>
      <c r="F50" s="102"/>
      <c r="G50" s="103"/>
      <c r="H50" s="97" t="s">
        <v>2</v>
      </c>
      <c r="I50" s="97"/>
      <c r="J50" s="97"/>
      <c r="K50" s="97"/>
      <c r="L50" s="97" t="s">
        <v>4</v>
      </c>
      <c r="M50" s="97"/>
      <c r="N50" s="97"/>
      <c r="O50" s="97" t="s">
        <v>30</v>
      </c>
      <c r="P50" s="97"/>
      <c r="Q50" s="97"/>
      <c r="R50" s="97" t="s">
        <v>54</v>
      </c>
      <c r="S50" s="97"/>
      <c r="T50" s="97"/>
      <c r="U50" s="97" t="s">
        <v>50</v>
      </c>
      <c r="V50" s="97"/>
      <c r="W50" s="97" t="s">
        <v>55</v>
      </c>
      <c r="X50" s="97"/>
      <c r="Y50" s="97"/>
      <c r="Z50" s="97" t="s">
        <v>56</v>
      </c>
      <c r="AA50" s="97"/>
      <c r="AB50" s="97" t="s">
        <v>8</v>
      </c>
      <c r="AC50" s="97"/>
      <c r="AD50" s="97" t="s">
        <v>51</v>
      </c>
      <c r="AE50" s="98"/>
      <c r="AF50" s="26"/>
      <c r="AG50" s="26"/>
      <c r="AH50" s="26"/>
      <c r="AI50" s="26"/>
      <c r="AN50" s="73"/>
    </row>
    <row r="51" spans="2:40" s="17" customFormat="1" ht="15.4" customHeight="1" thickBot="1">
      <c r="B51" s="26"/>
      <c r="C51" s="26"/>
      <c r="D51" s="89"/>
      <c r="E51" s="108"/>
      <c r="F51" s="109"/>
      <c r="G51" s="110"/>
      <c r="H51" s="105"/>
      <c r="I51" s="105"/>
      <c r="J51" s="105"/>
      <c r="K51" s="105"/>
      <c r="L51" s="104"/>
      <c r="M51" s="104"/>
      <c r="N51" s="104"/>
      <c r="O51" s="111"/>
      <c r="P51" s="111"/>
      <c r="Q51" s="111"/>
      <c r="R51" s="104"/>
      <c r="S51" s="104"/>
      <c r="T51" s="104"/>
      <c r="U51" s="105"/>
      <c r="V51" s="105"/>
      <c r="W51" s="104"/>
      <c r="X51" s="104"/>
      <c r="Y51" s="104"/>
      <c r="Z51" s="105"/>
      <c r="AA51" s="105"/>
      <c r="AB51" s="106"/>
      <c r="AC51" s="106"/>
      <c r="AD51" s="106"/>
      <c r="AE51" s="107"/>
      <c r="AF51" s="90"/>
      <c r="AG51" s="78"/>
      <c r="AH51" s="90"/>
      <c r="AI51" s="90"/>
      <c r="AN51" s="73"/>
    </row>
    <row r="52" spans="2:40" s="17" customFormat="1" ht="4.9000000000000004" customHeight="1" thickBot="1"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N52" s="73"/>
    </row>
    <row r="53" spans="2:40" s="17" customFormat="1" ht="15.4" customHeight="1" thickBot="1">
      <c r="B53" s="91">
        <v>1</v>
      </c>
      <c r="C53" s="35" t="s">
        <v>53</v>
      </c>
      <c r="D53" s="36" t="s">
        <v>158</v>
      </c>
      <c r="E53" s="40">
        <v>1</v>
      </c>
      <c r="F53" s="41">
        <v>2</v>
      </c>
      <c r="G53" s="41">
        <v>3</v>
      </c>
      <c r="H53" s="41">
        <v>4</v>
      </c>
      <c r="I53" s="41">
        <v>5</v>
      </c>
      <c r="J53" s="41">
        <v>6</v>
      </c>
      <c r="K53" s="41">
        <v>7</v>
      </c>
      <c r="L53" s="41">
        <v>8</v>
      </c>
      <c r="M53" s="41">
        <v>9</v>
      </c>
      <c r="N53" s="41">
        <v>10</v>
      </c>
      <c r="O53" s="41">
        <v>11</v>
      </c>
      <c r="P53" s="41">
        <v>12</v>
      </c>
      <c r="Q53" s="41">
        <v>13</v>
      </c>
      <c r="R53" s="41">
        <v>14</v>
      </c>
      <c r="S53" s="41">
        <v>15</v>
      </c>
      <c r="T53" s="41">
        <v>16</v>
      </c>
      <c r="U53" s="41">
        <v>17</v>
      </c>
      <c r="V53" s="41">
        <v>18</v>
      </c>
      <c r="W53" s="41">
        <v>19</v>
      </c>
      <c r="X53" s="41">
        <v>20</v>
      </c>
      <c r="Y53" s="41">
        <v>21</v>
      </c>
      <c r="Z53" s="41">
        <v>22</v>
      </c>
      <c r="AA53" s="41">
        <v>23</v>
      </c>
      <c r="AB53" s="41">
        <v>24</v>
      </c>
      <c r="AC53" s="41">
        <v>25</v>
      </c>
      <c r="AD53" s="41">
        <v>26</v>
      </c>
      <c r="AE53" s="41">
        <v>27</v>
      </c>
      <c r="AF53" s="41">
        <v>28</v>
      </c>
      <c r="AG53" s="41">
        <v>29</v>
      </c>
      <c r="AH53" s="41">
        <v>30</v>
      </c>
      <c r="AI53" s="42">
        <v>31</v>
      </c>
      <c r="AN53" s="73"/>
    </row>
    <row r="54" spans="2:40" s="17" customFormat="1" ht="15.4" customHeight="1">
      <c r="B54" s="37">
        <f>$B$17</f>
        <v>1</v>
      </c>
      <c r="C54" s="43">
        <f t="shared" ref="C54:C65" si="2">SUM($E54:$AI54)</f>
        <v>0</v>
      </c>
      <c r="D54" s="46"/>
      <c r="E54" s="80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2"/>
      <c r="AJ54" s="78"/>
      <c r="AN54" s="73"/>
    </row>
    <row r="55" spans="2:40" s="17" customFormat="1" ht="15.4" customHeight="1">
      <c r="B55" s="38">
        <f>IF(B54 = 12,1,B54+1)</f>
        <v>2</v>
      </c>
      <c r="C55" s="44">
        <f t="shared" si="2"/>
        <v>0</v>
      </c>
      <c r="D55" s="47"/>
      <c r="E55" s="83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5"/>
      <c r="AJ55" s="78"/>
      <c r="AN55" s="73"/>
    </row>
    <row r="56" spans="2:40" s="17" customFormat="1" ht="15.4" customHeight="1">
      <c r="B56" s="38">
        <f>IF(B55 = 12,1,B55+1)</f>
        <v>3</v>
      </c>
      <c r="C56" s="44">
        <f t="shared" si="2"/>
        <v>0</v>
      </c>
      <c r="D56" s="47"/>
      <c r="E56" s="83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5"/>
      <c r="AJ56" s="78"/>
      <c r="AN56" s="73"/>
    </row>
    <row r="57" spans="2:40" s="17" customFormat="1" ht="15.4" customHeight="1">
      <c r="B57" s="38">
        <f>IF(B56 = 12,1,B56+1)</f>
        <v>4</v>
      </c>
      <c r="C57" s="44">
        <f t="shared" si="2"/>
        <v>0</v>
      </c>
      <c r="D57" s="47"/>
      <c r="E57" s="83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5"/>
      <c r="AJ57" s="78"/>
      <c r="AN57" s="73"/>
    </row>
    <row r="58" spans="2:40" s="17" customFormat="1" ht="15.4" customHeight="1">
      <c r="B58" s="38">
        <f t="shared" ref="B58:B65" si="3">IF(B57 = 12,1,B57+1)</f>
        <v>5</v>
      </c>
      <c r="C58" s="44">
        <f t="shared" si="2"/>
        <v>0</v>
      </c>
      <c r="D58" s="47"/>
      <c r="E58" s="83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5"/>
      <c r="AJ58" s="78"/>
      <c r="AN58" s="73"/>
    </row>
    <row r="59" spans="2:40" s="17" customFormat="1" ht="15.4" customHeight="1">
      <c r="B59" s="38">
        <f t="shared" si="3"/>
        <v>6</v>
      </c>
      <c r="C59" s="44">
        <f t="shared" si="2"/>
        <v>0</v>
      </c>
      <c r="D59" s="47"/>
      <c r="E59" s="83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5"/>
      <c r="AJ59" s="78"/>
      <c r="AN59" s="73"/>
    </row>
    <row r="60" spans="2:40" s="17" customFormat="1" ht="15.4" customHeight="1">
      <c r="B60" s="38">
        <f t="shared" si="3"/>
        <v>7</v>
      </c>
      <c r="C60" s="44">
        <f t="shared" si="2"/>
        <v>0</v>
      </c>
      <c r="D60" s="47"/>
      <c r="E60" s="83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5"/>
      <c r="AJ60" s="78"/>
      <c r="AN60" s="73"/>
    </row>
    <row r="61" spans="2:40" s="17" customFormat="1" ht="15.4" customHeight="1">
      <c r="B61" s="38">
        <f t="shared" si="3"/>
        <v>8</v>
      </c>
      <c r="C61" s="44">
        <f t="shared" si="2"/>
        <v>0</v>
      </c>
      <c r="D61" s="47"/>
      <c r="E61" s="83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5"/>
      <c r="AJ61" s="78"/>
      <c r="AN61" s="73"/>
    </row>
    <row r="62" spans="2:40" s="17" customFormat="1" ht="15.4" customHeight="1">
      <c r="B62" s="38">
        <f t="shared" si="3"/>
        <v>9</v>
      </c>
      <c r="C62" s="44">
        <f t="shared" si="2"/>
        <v>0</v>
      </c>
      <c r="D62" s="47"/>
      <c r="E62" s="83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5"/>
      <c r="AJ62" s="78"/>
      <c r="AN62" s="73"/>
    </row>
    <row r="63" spans="2:40" s="17" customFormat="1" ht="15.4" customHeight="1">
      <c r="B63" s="38">
        <f t="shared" si="3"/>
        <v>10</v>
      </c>
      <c r="C63" s="44">
        <f t="shared" si="2"/>
        <v>0</v>
      </c>
      <c r="D63" s="47"/>
      <c r="E63" s="83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5"/>
      <c r="AJ63" s="78"/>
      <c r="AN63" s="73"/>
    </row>
    <row r="64" spans="2:40" s="17" customFormat="1" ht="15.4" customHeight="1">
      <c r="B64" s="38">
        <f t="shared" si="3"/>
        <v>11</v>
      </c>
      <c r="C64" s="44">
        <f t="shared" si="2"/>
        <v>0</v>
      </c>
      <c r="D64" s="47"/>
      <c r="E64" s="83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5"/>
      <c r="AJ64" s="78"/>
      <c r="AN64" s="73"/>
    </row>
    <row r="65" spans="2:40" s="17" customFormat="1" ht="15.4" customHeight="1" thickBot="1">
      <c r="B65" s="39">
        <f t="shared" si="3"/>
        <v>12</v>
      </c>
      <c r="C65" s="45">
        <f t="shared" si="2"/>
        <v>0</v>
      </c>
      <c r="D65" s="48"/>
      <c r="E65" s="86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8"/>
      <c r="AJ65" s="78"/>
      <c r="AN65" s="73"/>
    </row>
    <row r="66" spans="2:40" s="17" customFormat="1">
      <c r="AJ66" s="78"/>
      <c r="AN66" s="73"/>
    </row>
    <row r="84" spans="2:40" s="17" customFormat="1" ht="16.5">
      <c r="B84" s="33" t="s">
        <v>52</v>
      </c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N84" s="73"/>
    </row>
    <row r="85" spans="2:40" s="17" customFormat="1" ht="14.45" customHeight="1">
      <c r="AI85" s="34" t="str">
        <f>IF('個人別管理簿 (1)'!$AI$11="","",'個人別管理簿 (1)'!$AI$11)</f>
        <v/>
      </c>
      <c r="AN85" s="73"/>
    </row>
    <row r="86" spans="2:40" s="17" customFormat="1" ht="10.15" customHeight="1" thickBot="1">
      <c r="E86" s="99"/>
      <c r="F86" s="99"/>
      <c r="G86" s="100"/>
      <c r="H86" s="100"/>
      <c r="AI86" s="73"/>
      <c r="AN86" s="73"/>
    </row>
    <row r="87" spans="2:40" s="17" customFormat="1" ht="15.4" customHeight="1">
      <c r="B87" s="26"/>
      <c r="C87" s="26"/>
      <c r="D87" s="26"/>
      <c r="E87" s="101" t="s">
        <v>35</v>
      </c>
      <c r="F87" s="102"/>
      <c r="G87" s="103"/>
      <c r="H87" s="97" t="s">
        <v>2</v>
      </c>
      <c r="I87" s="97"/>
      <c r="J87" s="97"/>
      <c r="K87" s="97"/>
      <c r="L87" s="97" t="s">
        <v>4</v>
      </c>
      <c r="M87" s="97"/>
      <c r="N87" s="97"/>
      <c r="O87" s="97" t="s">
        <v>30</v>
      </c>
      <c r="P87" s="97"/>
      <c r="Q87" s="97"/>
      <c r="R87" s="97" t="s">
        <v>54</v>
      </c>
      <c r="S87" s="97"/>
      <c r="T87" s="97"/>
      <c r="U87" s="97" t="s">
        <v>50</v>
      </c>
      <c r="V87" s="97"/>
      <c r="W87" s="97" t="s">
        <v>55</v>
      </c>
      <c r="X87" s="97"/>
      <c r="Y87" s="97"/>
      <c r="Z87" s="97" t="s">
        <v>56</v>
      </c>
      <c r="AA87" s="97"/>
      <c r="AB87" s="97" t="s">
        <v>8</v>
      </c>
      <c r="AC87" s="97"/>
      <c r="AD87" s="97" t="s">
        <v>51</v>
      </c>
      <c r="AE87" s="98"/>
      <c r="AF87" s="26"/>
      <c r="AG87" s="26"/>
      <c r="AH87" s="26"/>
      <c r="AI87" s="26"/>
      <c r="AN87" s="73"/>
    </row>
    <row r="88" spans="2:40" s="17" customFormat="1" ht="15.4" customHeight="1" thickBot="1">
      <c r="B88" s="26"/>
      <c r="C88" s="26"/>
      <c r="D88" s="89"/>
      <c r="E88" s="108"/>
      <c r="F88" s="109"/>
      <c r="G88" s="110"/>
      <c r="H88" s="105"/>
      <c r="I88" s="105"/>
      <c r="J88" s="105"/>
      <c r="K88" s="105"/>
      <c r="L88" s="104"/>
      <c r="M88" s="104"/>
      <c r="N88" s="104"/>
      <c r="O88" s="111"/>
      <c r="P88" s="111"/>
      <c r="Q88" s="111"/>
      <c r="R88" s="104"/>
      <c r="S88" s="104"/>
      <c r="T88" s="104"/>
      <c r="U88" s="105"/>
      <c r="V88" s="105"/>
      <c r="W88" s="104"/>
      <c r="X88" s="104"/>
      <c r="Y88" s="104"/>
      <c r="Z88" s="105"/>
      <c r="AA88" s="105"/>
      <c r="AB88" s="106"/>
      <c r="AC88" s="106"/>
      <c r="AD88" s="106"/>
      <c r="AE88" s="107"/>
      <c r="AF88" s="90"/>
      <c r="AG88" s="78"/>
      <c r="AH88" s="90"/>
      <c r="AI88" s="90"/>
      <c r="AN88" s="73"/>
    </row>
    <row r="89" spans="2:40" s="17" customFormat="1" ht="4.9000000000000004" customHeight="1" thickBot="1"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N89" s="73"/>
    </row>
    <row r="90" spans="2:40" s="17" customFormat="1" ht="15.4" customHeight="1" thickBot="1">
      <c r="B90" s="91">
        <v>1</v>
      </c>
      <c r="C90" s="35" t="s">
        <v>53</v>
      </c>
      <c r="D90" s="36" t="s">
        <v>158</v>
      </c>
      <c r="E90" s="40">
        <v>1</v>
      </c>
      <c r="F90" s="41">
        <v>2</v>
      </c>
      <c r="G90" s="41">
        <v>3</v>
      </c>
      <c r="H90" s="41">
        <v>4</v>
      </c>
      <c r="I90" s="41">
        <v>5</v>
      </c>
      <c r="J90" s="41">
        <v>6</v>
      </c>
      <c r="K90" s="41">
        <v>7</v>
      </c>
      <c r="L90" s="41">
        <v>8</v>
      </c>
      <c r="M90" s="41">
        <v>9</v>
      </c>
      <c r="N90" s="41">
        <v>10</v>
      </c>
      <c r="O90" s="41">
        <v>11</v>
      </c>
      <c r="P90" s="41">
        <v>12</v>
      </c>
      <c r="Q90" s="41">
        <v>13</v>
      </c>
      <c r="R90" s="41">
        <v>14</v>
      </c>
      <c r="S90" s="41">
        <v>15</v>
      </c>
      <c r="T90" s="41">
        <v>16</v>
      </c>
      <c r="U90" s="41">
        <v>17</v>
      </c>
      <c r="V90" s="41">
        <v>18</v>
      </c>
      <c r="W90" s="41">
        <v>19</v>
      </c>
      <c r="X90" s="41">
        <v>20</v>
      </c>
      <c r="Y90" s="41">
        <v>21</v>
      </c>
      <c r="Z90" s="41">
        <v>22</v>
      </c>
      <c r="AA90" s="41">
        <v>23</v>
      </c>
      <c r="AB90" s="41">
        <v>24</v>
      </c>
      <c r="AC90" s="41">
        <v>25</v>
      </c>
      <c r="AD90" s="41">
        <v>26</v>
      </c>
      <c r="AE90" s="41">
        <v>27</v>
      </c>
      <c r="AF90" s="41">
        <v>28</v>
      </c>
      <c r="AG90" s="41">
        <v>29</v>
      </c>
      <c r="AH90" s="41">
        <v>30</v>
      </c>
      <c r="AI90" s="42">
        <v>31</v>
      </c>
      <c r="AN90" s="73"/>
    </row>
    <row r="91" spans="2:40" s="17" customFormat="1" ht="15.4" customHeight="1">
      <c r="B91" s="37">
        <f>$B$17</f>
        <v>1</v>
      </c>
      <c r="C91" s="43">
        <f t="shared" ref="C91:C102" si="4">SUM($E91:$AI91)</f>
        <v>0</v>
      </c>
      <c r="D91" s="46"/>
      <c r="E91" s="80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81"/>
      <c r="AG91" s="81"/>
      <c r="AH91" s="81"/>
      <c r="AI91" s="82"/>
      <c r="AJ91" s="78"/>
      <c r="AN91" s="73"/>
    </row>
    <row r="92" spans="2:40" s="17" customFormat="1" ht="15.4" customHeight="1">
      <c r="B92" s="38">
        <f>IF(B91 = 12,1,B91+1)</f>
        <v>2</v>
      </c>
      <c r="C92" s="44">
        <f t="shared" si="4"/>
        <v>0</v>
      </c>
      <c r="D92" s="47"/>
      <c r="E92" s="83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5"/>
      <c r="AJ92" s="78"/>
      <c r="AN92" s="73"/>
    </row>
    <row r="93" spans="2:40" s="17" customFormat="1" ht="15.4" customHeight="1">
      <c r="B93" s="38">
        <f>IF(B92 = 12,1,B92+1)</f>
        <v>3</v>
      </c>
      <c r="C93" s="44">
        <f t="shared" si="4"/>
        <v>0</v>
      </c>
      <c r="D93" s="47"/>
      <c r="E93" s="83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5"/>
      <c r="AJ93" s="78"/>
      <c r="AN93" s="73"/>
    </row>
    <row r="94" spans="2:40" s="17" customFormat="1" ht="15.4" customHeight="1">
      <c r="B94" s="38">
        <f>IF(B93 = 12,1,B93+1)</f>
        <v>4</v>
      </c>
      <c r="C94" s="44">
        <f t="shared" si="4"/>
        <v>0</v>
      </c>
      <c r="D94" s="47"/>
      <c r="E94" s="83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5"/>
      <c r="AJ94" s="78"/>
      <c r="AN94" s="73"/>
    </row>
    <row r="95" spans="2:40" s="17" customFormat="1" ht="15.4" customHeight="1">
      <c r="B95" s="38">
        <f t="shared" ref="B95:B102" si="5">IF(B94 = 12,1,B94+1)</f>
        <v>5</v>
      </c>
      <c r="C95" s="44">
        <f t="shared" si="4"/>
        <v>0</v>
      </c>
      <c r="D95" s="47"/>
      <c r="E95" s="83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5"/>
      <c r="AJ95" s="78"/>
      <c r="AN95" s="73"/>
    </row>
    <row r="96" spans="2:40" s="17" customFormat="1" ht="15.4" customHeight="1">
      <c r="B96" s="38">
        <f t="shared" si="5"/>
        <v>6</v>
      </c>
      <c r="C96" s="44">
        <f t="shared" si="4"/>
        <v>0</v>
      </c>
      <c r="D96" s="47"/>
      <c r="E96" s="83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5"/>
      <c r="AJ96" s="78"/>
      <c r="AN96" s="73"/>
    </row>
    <row r="97" spans="2:40" s="17" customFormat="1" ht="15.4" customHeight="1">
      <c r="B97" s="38">
        <f t="shared" si="5"/>
        <v>7</v>
      </c>
      <c r="C97" s="44">
        <f t="shared" si="4"/>
        <v>0</v>
      </c>
      <c r="D97" s="47"/>
      <c r="E97" s="83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5"/>
      <c r="AJ97" s="78"/>
      <c r="AN97" s="73"/>
    </row>
    <row r="98" spans="2:40" s="17" customFormat="1" ht="15.4" customHeight="1">
      <c r="B98" s="38">
        <f t="shared" si="5"/>
        <v>8</v>
      </c>
      <c r="C98" s="44">
        <f t="shared" si="4"/>
        <v>0</v>
      </c>
      <c r="D98" s="47"/>
      <c r="E98" s="83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5"/>
      <c r="AJ98" s="78"/>
      <c r="AN98" s="73"/>
    </row>
    <row r="99" spans="2:40" s="17" customFormat="1" ht="15.4" customHeight="1">
      <c r="B99" s="38">
        <f t="shared" si="5"/>
        <v>9</v>
      </c>
      <c r="C99" s="44">
        <f t="shared" si="4"/>
        <v>0</v>
      </c>
      <c r="D99" s="47"/>
      <c r="E99" s="83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5"/>
      <c r="AJ99" s="78"/>
      <c r="AN99" s="73"/>
    </row>
    <row r="100" spans="2:40" s="17" customFormat="1" ht="15.4" customHeight="1">
      <c r="B100" s="38">
        <f t="shared" si="5"/>
        <v>10</v>
      </c>
      <c r="C100" s="44">
        <f t="shared" si="4"/>
        <v>0</v>
      </c>
      <c r="D100" s="47"/>
      <c r="E100" s="83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5"/>
      <c r="AJ100" s="78"/>
      <c r="AN100" s="73"/>
    </row>
    <row r="101" spans="2:40" s="17" customFormat="1" ht="15.4" customHeight="1">
      <c r="B101" s="38">
        <f t="shared" si="5"/>
        <v>11</v>
      </c>
      <c r="C101" s="44">
        <f t="shared" si="4"/>
        <v>0</v>
      </c>
      <c r="D101" s="47"/>
      <c r="E101" s="83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5"/>
      <c r="AJ101" s="78"/>
      <c r="AN101" s="73"/>
    </row>
    <row r="102" spans="2:40" s="17" customFormat="1" ht="15.4" customHeight="1" thickBot="1">
      <c r="B102" s="39">
        <f t="shared" si="5"/>
        <v>12</v>
      </c>
      <c r="C102" s="45">
        <f t="shared" si="4"/>
        <v>0</v>
      </c>
      <c r="D102" s="48"/>
      <c r="E102" s="86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  <c r="AA102" s="87"/>
      <c r="AB102" s="87"/>
      <c r="AC102" s="87"/>
      <c r="AD102" s="87"/>
      <c r="AE102" s="87"/>
      <c r="AF102" s="87"/>
      <c r="AG102" s="87"/>
      <c r="AH102" s="87"/>
      <c r="AI102" s="88"/>
      <c r="AJ102" s="78"/>
      <c r="AN102" s="73"/>
    </row>
    <row r="103" spans="2:40" s="17" customFormat="1">
      <c r="AJ103" s="78"/>
      <c r="AN103" s="73"/>
    </row>
    <row r="121" spans="2:40" s="17" customFormat="1" ht="16.5">
      <c r="B121" s="33" t="s">
        <v>52</v>
      </c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N121" s="73"/>
    </row>
    <row r="122" spans="2:40" s="17" customFormat="1" ht="14.45" customHeight="1">
      <c r="AI122" s="34" t="str">
        <f>IF('個人別管理簿 (1)'!$AI$11="","",'個人別管理簿 (1)'!$AI$11)</f>
        <v/>
      </c>
      <c r="AN122" s="73"/>
    </row>
    <row r="123" spans="2:40" s="17" customFormat="1" ht="10.15" customHeight="1" thickBot="1">
      <c r="E123" s="99"/>
      <c r="F123" s="99"/>
      <c r="G123" s="100"/>
      <c r="H123" s="100"/>
      <c r="AI123" s="73"/>
      <c r="AN123" s="73"/>
    </row>
    <row r="124" spans="2:40" s="17" customFormat="1" ht="15.4" customHeight="1">
      <c r="B124" s="26"/>
      <c r="C124" s="26"/>
      <c r="D124" s="26"/>
      <c r="E124" s="101" t="s">
        <v>35</v>
      </c>
      <c r="F124" s="102"/>
      <c r="G124" s="103"/>
      <c r="H124" s="97" t="s">
        <v>2</v>
      </c>
      <c r="I124" s="97"/>
      <c r="J124" s="97"/>
      <c r="K124" s="97"/>
      <c r="L124" s="97" t="s">
        <v>4</v>
      </c>
      <c r="M124" s="97"/>
      <c r="N124" s="97"/>
      <c r="O124" s="97" t="s">
        <v>30</v>
      </c>
      <c r="P124" s="97"/>
      <c r="Q124" s="97"/>
      <c r="R124" s="97" t="s">
        <v>54</v>
      </c>
      <c r="S124" s="97"/>
      <c r="T124" s="97"/>
      <c r="U124" s="97" t="s">
        <v>50</v>
      </c>
      <c r="V124" s="97"/>
      <c r="W124" s="97" t="s">
        <v>55</v>
      </c>
      <c r="X124" s="97"/>
      <c r="Y124" s="97"/>
      <c r="Z124" s="97" t="s">
        <v>56</v>
      </c>
      <c r="AA124" s="97"/>
      <c r="AB124" s="97" t="s">
        <v>8</v>
      </c>
      <c r="AC124" s="97"/>
      <c r="AD124" s="97" t="s">
        <v>51</v>
      </c>
      <c r="AE124" s="98"/>
      <c r="AF124" s="26"/>
      <c r="AG124" s="26"/>
      <c r="AH124" s="26"/>
      <c r="AI124" s="26"/>
      <c r="AN124" s="73"/>
    </row>
    <row r="125" spans="2:40" s="17" customFormat="1" ht="15.4" customHeight="1" thickBot="1">
      <c r="B125" s="26"/>
      <c r="C125" s="26"/>
      <c r="D125" s="89"/>
      <c r="E125" s="108"/>
      <c r="F125" s="109"/>
      <c r="G125" s="110"/>
      <c r="H125" s="105"/>
      <c r="I125" s="105"/>
      <c r="J125" s="105"/>
      <c r="K125" s="105"/>
      <c r="L125" s="104"/>
      <c r="M125" s="104"/>
      <c r="N125" s="104"/>
      <c r="O125" s="111"/>
      <c r="P125" s="111"/>
      <c r="Q125" s="111"/>
      <c r="R125" s="104"/>
      <c r="S125" s="104"/>
      <c r="T125" s="104"/>
      <c r="U125" s="105"/>
      <c r="V125" s="105"/>
      <c r="W125" s="104"/>
      <c r="X125" s="104"/>
      <c r="Y125" s="104"/>
      <c r="Z125" s="105"/>
      <c r="AA125" s="105"/>
      <c r="AB125" s="106"/>
      <c r="AC125" s="106"/>
      <c r="AD125" s="106"/>
      <c r="AE125" s="107"/>
      <c r="AF125" s="90"/>
      <c r="AG125" s="78"/>
      <c r="AH125" s="90"/>
      <c r="AI125" s="90"/>
      <c r="AN125" s="73"/>
    </row>
    <row r="126" spans="2:40" s="17" customFormat="1" ht="4.9000000000000004" customHeight="1" thickBot="1"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N126" s="73"/>
    </row>
    <row r="127" spans="2:40" s="17" customFormat="1" ht="15.4" customHeight="1" thickBot="1">
      <c r="B127" s="91">
        <v>1</v>
      </c>
      <c r="C127" s="35" t="s">
        <v>53</v>
      </c>
      <c r="D127" s="36" t="s">
        <v>158</v>
      </c>
      <c r="E127" s="40">
        <v>1</v>
      </c>
      <c r="F127" s="41">
        <v>2</v>
      </c>
      <c r="G127" s="41">
        <v>3</v>
      </c>
      <c r="H127" s="41">
        <v>4</v>
      </c>
      <c r="I127" s="41">
        <v>5</v>
      </c>
      <c r="J127" s="41">
        <v>6</v>
      </c>
      <c r="K127" s="41">
        <v>7</v>
      </c>
      <c r="L127" s="41">
        <v>8</v>
      </c>
      <c r="M127" s="41">
        <v>9</v>
      </c>
      <c r="N127" s="41">
        <v>10</v>
      </c>
      <c r="O127" s="41">
        <v>11</v>
      </c>
      <c r="P127" s="41">
        <v>12</v>
      </c>
      <c r="Q127" s="41">
        <v>13</v>
      </c>
      <c r="R127" s="41">
        <v>14</v>
      </c>
      <c r="S127" s="41">
        <v>15</v>
      </c>
      <c r="T127" s="41">
        <v>16</v>
      </c>
      <c r="U127" s="41">
        <v>17</v>
      </c>
      <c r="V127" s="41">
        <v>18</v>
      </c>
      <c r="W127" s="41">
        <v>19</v>
      </c>
      <c r="X127" s="41">
        <v>20</v>
      </c>
      <c r="Y127" s="41">
        <v>21</v>
      </c>
      <c r="Z127" s="41">
        <v>22</v>
      </c>
      <c r="AA127" s="41">
        <v>23</v>
      </c>
      <c r="AB127" s="41">
        <v>24</v>
      </c>
      <c r="AC127" s="41">
        <v>25</v>
      </c>
      <c r="AD127" s="41">
        <v>26</v>
      </c>
      <c r="AE127" s="41">
        <v>27</v>
      </c>
      <c r="AF127" s="41">
        <v>28</v>
      </c>
      <c r="AG127" s="41">
        <v>29</v>
      </c>
      <c r="AH127" s="41">
        <v>30</v>
      </c>
      <c r="AI127" s="42">
        <v>31</v>
      </c>
      <c r="AN127" s="73"/>
    </row>
    <row r="128" spans="2:40" s="17" customFormat="1" ht="15.4" customHeight="1">
      <c r="B128" s="37">
        <f>$B$17</f>
        <v>1</v>
      </c>
      <c r="C128" s="43">
        <f t="shared" ref="C128:C139" si="6">SUM($E128:$AI128)</f>
        <v>0</v>
      </c>
      <c r="D128" s="46"/>
      <c r="E128" s="80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  <c r="AD128" s="81"/>
      <c r="AE128" s="81"/>
      <c r="AF128" s="81"/>
      <c r="AG128" s="81"/>
      <c r="AH128" s="81"/>
      <c r="AI128" s="82"/>
      <c r="AJ128" s="78"/>
      <c r="AN128" s="73"/>
    </row>
    <row r="129" spans="2:40" s="17" customFormat="1" ht="15.4" customHeight="1">
      <c r="B129" s="38">
        <f>IF(B128 = 12,1,B128+1)</f>
        <v>2</v>
      </c>
      <c r="C129" s="44">
        <f t="shared" si="6"/>
        <v>0</v>
      </c>
      <c r="D129" s="47"/>
      <c r="E129" s="83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5"/>
      <c r="AJ129" s="78"/>
      <c r="AN129" s="73"/>
    </row>
    <row r="130" spans="2:40" s="17" customFormat="1" ht="15.4" customHeight="1">
      <c r="B130" s="38">
        <f>IF(B129 = 12,1,B129+1)</f>
        <v>3</v>
      </c>
      <c r="C130" s="44">
        <f t="shared" si="6"/>
        <v>0</v>
      </c>
      <c r="D130" s="47"/>
      <c r="E130" s="83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5"/>
      <c r="AJ130" s="78"/>
      <c r="AN130" s="73"/>
    </row>
    <row r="131" spans="2:40" s="17" customFormat="1" ht="15.4" customHeight="1">
      <c r="B131" s="38">
        <f>IF(B130 = 12,1,B130+1)</f>
        <v>4</v>
      </c>
      <c r="C131" s="44">
        <f t="shared" si="6"/>
        <v>0</v>
      </c>
      <c r="D131" s="47"/>
      <c r="E131" s="83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5"/>
      <c r="AJ131" s="78"/>
      <c r="AN131" s="73"/>
    </row>
    <row r="132" spans="2:40" s="17" customFormat="1" ht="15.4" customHeight="1">
      <c r="B132" s="38">
        <f t="shared" ref="B132:B139" si="7">IF(B131 = 12,1,B131+1)</f>
        <v>5</v>
      </c>
      <c r="C132" s="44">
        <f t="shared" si="6"/>
        <v>0</v>
      </c>
      <c r="D132" s="47"/>
      <c r="E132" s="83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5"/>
      <c r="AJ132" s="78"/>
      <c r="AN132" s="73"/>
    </row>
    <row r="133" spans="2:40" s="17" customFormat="1" ht="15.4" customHeight="1">
      <c r="B133" s="38">
        <f t="shared" si="7"/>
        <v>6</v>
      </c>
      <c r="C133" s="44">
        <f t="shared" si="6"/>
        <v>0</v>
      </c>
      <c r="D133" s="47"/>
      <c r="E133" s="83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5"/>
      <c r="AJ133" s="78"/>
      <c r="AN133" s="73"/>
    </row>
    <row r="134" spans="2:40" s="17" customFormat="1" ht="15.4" customHeight="1">
      <c r="B134" s="38">
        <f t="shared" si="7"/>
        <v>7</v>
      </c>
      <c r="C134" s="44">
        <f t="shared" si="6"/>
        <v>0</v>
      </c>
      <c r="D134" s="47"/>
      <c r="E134" s="83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5"/>
      <c r="AJ134" s="78"/>
      <c r="AN134" s="73"/>
    </row>
    <row r="135" spans="2:40" s="17" customFormat="1" ht="15.4" customHeight="1">
      <c r="B135" s="38">
        <f t="shared" si="7"/>
        <v>8</v>
      </c>
      <c r="C135" s="44">
        <f t="shared" si="6"/>
        <v>0</v>
      </c>
      <c r="D135" s="47"/>
      <c r="E135" s="83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5"/>
      <c r="AJ135" s="78"/>
      <c r="AN135" s="73"/>
    </row>
    <row r="136" spans="2:40" s="17" customFormat="1" ht="15.4" customHeight="1">
      <c r="B136" s="38">
        <f t="shared" si="7"/>
        <v>9</v>
      </c>
      <c r="C136" s="44">
        <f t="shared" si="6"/>
        <v>0</v>
      </c>
      <c r="D136" s="47"/>
      <c r="E136" s="83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5"/>
      <c r="AJ136" s="78"/>
      <c r="AN136" s="73"/>
    </row>
    <row r="137" spans="2:40" s="17" customFormat="1" ht="15.4" customHeight="1">
      <c r="B137" s="38">
        <f t="shared" si="7"/>
        <v>10</v>
      </c>
      <c r="C137" s="44">
        <f t="shared" si="6"/>
        <v>0</v>
      </c>
      <c r="D137" s="47"/>
      <c r="E137" s="83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5"/>
      <c r="AJ137" s="78"/>
      <c r="AN137" s="73"/>
    </row>
    <row r="138" spans="2:40" s="17" customFormat="1" ht="15.4" customHeight="1">
      <c r="B138" s="38">
        <f t="shared" si="7"/>
        <v>11</v>
      </c>
      <c r="C138" s="44">
        <f t="shared" si="6"/>
        <v>0</v>
      </c>
      <c r="D138" s="47"/>
      <c r="E138" s="83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5"/>
      <c r="AJ138" s="78"/>
      <c r="AN138" s="73"/>
    </row>
    <row r="139" spans="2:40" s="17" customFormat="1" ht="15.4" customHeight="1" thickBot="1">
      <c r="B139" s="39">
        <f t="shared" si="7"/>
        <v>12</v>
      </c>
      <c r="C139" s="45">
        <f t="shared" si="6"/>
        <v>0</v>
      </c>
      <c r="D139" s="48"/>
      <c r="E139" s="86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  <c r="AA139" s="87"/>
      <c r="AB139" s="87"/>
      <c r="AC139" s="87"/>
      <c r="AD139" s="87"/>
      <c r="AE139" s="87"/>
      <c r="AF139" s="87"/>
      <c r="AG139" s="87"/>
      <c r="AH139" s="87"/>
      <c r="AI139" s="88"/>
      <c r="AJ139" s="78"/>
      <c r="AN139" s="73"/>
    </row>
    <row r="140" spans="2:40" s="17" customFormat="1">
      <c r="AJ140" s="78"/>
      <c r="AN140" s="73"/>
    </row>
    <row r="158" spans="2:40" s="17" customFormat="1" ht="16.5">
      <c r="B158" s="33" t="s">
        <v>52</v>
      </c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N158" s="73"/>
    </row>
    <row r="159" spans="2:40" s="17" customFormat="1" ht="14.45" customHeight="1">
      <c r="AI159" s="34" t="str">
        <f>IF('個人別管理簿 (1)'!$AI$11="","",'個人別管理簿 (1)'!$AI$11)</f>
        <v/>
      </c>
      <c r="AN159" s="73"/>
    </row>
    <row r="160" spans="2:40" s="17" customFormat="1" ht="10.15" customHeight="1" thickBot="1">
      <c r="E160" s="99"/>
      <c r="F160" s="99"/>
      <c r="G160" s="100"/>
      <c r="H160" s="100"/>
      <c r="AI160" s="73"/>
      <c r="AN160" s="73"/>
    </row>
    <row r="161" spans="2:40" s="17" customFormat="1" ht="15.4" customHeight="1">
      <c r="B161" s="26"/>
      <c r="C161" s="26"/>
      <c r="D161" s="26"/>
      <c r="E161" s="101" t="s">
        <v>35</v>
      </c>
      <c r="F161" s="102"/>
      <c r="G161" s="103"/>
      <c r="H161" s="97" t="s">
        <v>2</v>
      </c>
      <c r="I161" s="97"/>
      <c r="J161" s="97"/>
      <c r="K161" s="97"/>
      <c r="L161" s="97" t="s">
        <v>4</v>
      </c>
      <c r="M161" s="97"/>
      <c r="N161" s="97"/>
      <c r="O161" s="97" t="s">
        <v>30</v>
      </c>
      <c r="P161" s="97"/>
      <c r="Q161" s="97"/>
      <c r="R161" s="97" t="s">
        <v>54</v>
      </c>
      <c r="S161" s="97"/>
      <c r="T161" s="97"/>
      <c r="U161" s="97" t="s">
        <v>50</v>
      </c>
      <c r="V161" s="97"/>
      <c r="W161" s="97" t="s">
        <v>55</v>
      </c>
      <c r="X161" s="97"/>
      <c r="Y161" s="97"/>
      <c r="Z161" s="97" t="s">
        <v>56</v>
      </c>
      <c r="AA161" s="97"/>
      <c r="AB161" s="97" t="s">
        <v>8</v>
      </c>
      <c r="AC161" s="97"/>
      <c r="AD161" s="97" t="s">
        <v>51</v>
      </c>
      <c r="AE161" s="98"/>
      <c r="AF161" s="26"/>
      <c r="AG161" s="26"/>
      <c r="AH161" s="26"/>
      <c r="AI161" s="26"/>
      <c r="AN161" s="73"/>
    </row>
    <row r="162" spans="2:40" s="17" customFormat="1" ht="15.4" customHeight="1" thickBot="1">
      <c r="B162" s="26"/>
      <c r="C162" s="26"/>
      <c r="D162" s="89"/>
      <c r="E162" s="108"/>
      <c r="F162" s="109"/>
      <c r="G162" s="110"/>
      <c r="H162" s="105"/>
      <c r="I162" s="105"/>
      <c r="J162" s="105"/>
      <c r="K162" s="105"/>
      <c r="L162" s="104"/>
      <c r="M162" s="104"/>
      <c r="N162" s="104"/>
      <c r="O162" s="111"/>
      <c r="P162" s="111"/>
      <c r="Q162" s="111"/>
      <c r="R162" s="104"/>
      <c r="S162" s="104"/>
      <c r="T162" s="104"/>
      <c r="U162" s="105"/>
      <c r="V162" s="105"/>
      <c r="W162" s="104"/>
      <c r="X162" s="104"/>
      <c r="Y162" s="104"/>
      <c r="Z162" s="105"/>
      <c r="AA162" s="105"/>
      <c r="AB162" s="106"/>
      <c r="AC162" s="106"/>
      <c r="AD162" s="106"/>
      <c r="AE162" s="107"/>
      <c r="AF162" s="90"/>
      <c r="AG162" s="78"/>
      <c r="AH162" s="90"/>
      <c r="AI162" s="90"/>
      <c r="AN162" s="73"/>
    </row>
    <row r="163" spans="2:40" s="17" customFormat="1" ht="4.9000000000000004" customHeight="1" thickBot="1"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N163" s="73"/>
    </row>
    <row r="164" spans="2:40" s="17" customFormat="1" ht="15.4" customHeight="1" thickBot="1">
      <c r="B164" s="91">
        <v>1</v>
      </c>
      <c r="C164" s="35" t="s">
        <v>53</v>
      </c>
      <c r="D164" s="36" t="s">
        <v>158</v>
      </c>
      <c r="E164" s="40">
        <v>1</v>
      </c>
      <c r="F164" s="41">
        <v>2</v>
      </c>
      <c r="G164" s="41">
        <v>3</v>
      </c>
      <c r="H164" s="41">
        <v>4</v>
      </c>
      <c r="I164" s="41">
        <v>5</v>
      </c>
      <c r="J164" s="41">
        <v>6</v>
      </c>
      <c r="K164" s="41">
        <v>7</v>
      </c>
      <c r="L164" s="41">
        <v>8</v>
      </c>
      <c r="M164" s="41">
        <v>9</v>
      </c>
      <c r="N164" s="41">
        <v>10</v>
      </c>
      <c r="O164" s="41">
        <v>11</v>
      </c>
      <c r="P164" s="41">
        <v>12</v>
      </c>
      <c r="Q164" s="41">
        <v>13</v>
      </c>
      <c r="R164" s="41">
        <v>14</v>
      </c>
      <c r="S164" s="41">
        <v>15</v>
      </c>
      <c r="T164" s="41">
        <v>16</v>
      </c>
      <c r="U164" s="41">
        <v>17</v>
      </c>
      <c r="V164" s="41">
        <v>18</v>
      </c>
      <c r="W164" s="41">
        <v>19</v>
      </c>
      <c r="X164" s="41">
        <v>20</v>
      </c>
      <c r="Y164" s="41">
        <v>21</v>
      </c>
      <c r="Z164" s="41">
        <v>22</v>
      </c>
      <c r="AA164" s="41">
        <v>23</v>
      </c>
      <c r="AB164" s="41">
        <v>24</v>
      </c>
      <c r="AC164" s="41">
        <v>25</v>
      </c>
      <c r="AD164" s="41">
        <v>26</v>
      </c>
      <c r="AE164" s="41">
        <v>27</v>
      </c>
      <c r="AF164" s="41">
        <v>28</v>
      </c>
      <c r="AG164" s="41">
        <v>29</v>
      </c>
      <c r="AH164" s="41">
        <v>30</v>
      </c>
      <c r="AI164" s="42">
        <v>31</v>
      </c>
      <c r="AN164" s="73"/>
    </row>
    <row r="165" spans="2:40" s="17" customFormat="1" ht="15.4" customHeight="1">
      <c r="B165" s="37">
        <f>$B$17</f>
        <v>1</v>
      </c>
      <c r="C165" s="43">
        <f t="shared" ref="C165:C176" si="8">SUM($E165:$AI165)</f>
        <v>0</v>
      </c>
      <c r="D165" s="46"/>
      <c r="E165" s="80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  <c r="AD165" s="81"/>
      <c r="AE165" s="81"/>
      <c r="AF165" s="81"/>
      <c r="AG165" s="81"/>
      <c r="AH165" s="81"/>
      <c r="AI165" s="82"/>
      <c r="AJ165" s="78"/>
      <c r="AN165" s="73"/>
    </row>
    <row r="166" spans="2:40" s="17" customFormat="1" ht="15.4" customHeight="1">
      <c r="B166" s="38">
        <f>IF(B165 = 12,1,B165+1)</f>
        <v>2</v>
      </c>
      <c r="C166" s="44">
        <f t="shared" si="8"/>
        <v>0</v>
      </c>
      <c r="D166" s="47"/>
      <c r="E166" s="83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5"/>
      <c r="AJ166" s="78"/>
      <c r="AN166" s="73"/>
    </row>
    <row r="167" spans="2:40" s="17" customFormat="1" ht="15.4" customHeight="1">
      <c r="B167" s="38">
        <f>IF(B166 = 12,1,B166+1)</f>
        <v>3</v>
      </c>
      <c r="C167" s="44">
        <f t="shared" si="8"/>
        <v>0</v>
      </c>
      <c r="D167" s="47"/>
      <c r="E167" s="83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5"/>
      <c r="AJ167" s="78"/>
      <c r="AN167" s="73"/>
    </row>
    <row r="168" spans="2:40" s="17" customFormat="1" ht="15.4" customHeight="1">
      <c r="B168" s="38">
        <f>IF(B167 = 12,1,B167+1)</f>
        <v>4</v>
      </c>
      <c r="C168" s="44">
        <f t="shared" si="8"/>
        <v>0</v>
      </c>
      <c r="D168" s="47"/>
      <c r="E168" s="83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5"/>
      <c r="AJ168" s="78"/>
      <c r="AN168" s="73"/>
    </row>
    <row r="169" spans="2:40" s="17" customFormat="1" ht="15.4" customHeight="1">
      <c r="B169" s="38">
        <f t="shared" ref="B169:B176" si="9">IF(B168 = 12,1,B168+1)</f>
        <v>5</v>
      </c>
      <c r="C169" s="44">
        <f t="shared" si="8"/>
        <v>0</v>
      </c>
      <c r="D169" s="47"/>
      <c r="E169" s="83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5"/>
      <c r="AJ169" s="78"/>
      <c r="AN169" s="73"/>
    </row>
    <row r="170" spans="2:40" s="17" customFormat="1" ht="15.4" customHeight="1">
      <c r="B170" s="38">
        <f t="shared" si="9"/>
        <v>6</v>
      </c>
      <c r="C170" s="44">
        <f t="shared" si="8"/>
        <v>0</v>
      </c>
      <c r="D170" s="47"/>
      <c r="E170" s="83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5"/>
      <c r="AJ170" s="78"/>
      <c r="AN170" s="73"/>
    </row>
    <row r="171" spans="2:40" s="17" customFormat="1" ht="15.4" customHeight="1">
      <c r="B171" s="38">
        <f t="shared" si="9"/>
        <v>7</v>
      </c>
      <c r="C171" s="44">
        <f t="shared" si="8"/>
        <v>0</v>
      </c>
      <c r="D171" s="47"/>
      <c r="E171" s="83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5"/>
      <c r="AJ171" s="78"/>
      <c r="AN171" s="73"/>
    </row>
    <row r="172" spans="2:40" s="17" customFormat="1" ht="15.4" customHeight="1">
      <c r="B172" s="38">
        <f t="shared" si="9"/>
        <v>8</v>
      </c>
      <c r="C172" s="44">
        <f t="shared" si="8"/>
        <v>0</v>
      </c>
      <c r="D172" s="47"/>
      <c r="E172" s="83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5"/>
      <c r="AJ172" s="78"/>
      <c r="AN172" s="73"/>
    </row>
    <row r="173" spans="2:40" s="17" customFormat="1" ht="15.4" customHeight="1">
      <c r="B173" s="38">
        <f t="shared" si="9"/>
        <v>9</v>
      </c>
      <c r="C173" s="44">
        <f t="shared" si="8"/>
        <v>0</v>
      </c>
      <c r="D173" s="47"/>
      <c r="E173" s="83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  <c r="AA173" s="84"/>
      <c r="AB173" s="84"/>
      <c r="AC173" s="84"/>
      <c r="AD173" s="84"/>
      <c r="AE173" s="84"/>
      <c r="AF173" s="84"/>
      <c r="AG173" s="84"/>
      <c r="AH173" s="84"/>
      <c r="AI173" s="85"/>
      <c r="AJ173" s="78"/>
      <c r="AN173" s="73"/>
    </row>
    <row r="174" spans="2:40" s="17" customFormat="1" ht="15.4" customHeight="1">
      <c r="B174" s="38">
        <f t="shared" si="9"/>
        <v>10</v>
      </c>
      <c r="C174" s="44">
        <f t="shared" si="8"/>
        <v>0</v>
      </c>
      <c r="D174" s="47"/>
      <c r="E174" s="83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5"/>
      <c r="AJ174" s="78"/>
      <c r="AN174" s="73"/>
    </row>
    <row r="175" spans="2:40" s="17" customFormat="1" ht="15.4" customHeight="1">
      <c r="B175" s="38">
        <f t="shared" si="9"/>
        <v>11</v>
      </c>
      <c r="C175" s="44">
        <f t="shared" si="8"/>
        <v>0</v>
      </c>
      <c r="D175" s="47"/>
      <c r="E175" s="83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5"/>
      <c r="AJ175" s="78"/>
      <c r="AN175" s="73"/>
    </row>
    <row r="176" spans="2:40" s="17" customFormat="1" ht="15.4" customHeight="1" thickBot="1">
      <c r="B176" s="39">
        <f t="shared" si="9"/>
        <v>12</v>
      </c>
      <c r="C176" s="45">
        <f t="shared" si="8"/>
        <v>0</v>
      </c>
      <c r="D176" s="48"/>
      <c r="E176" s="86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  <c r="AA176" s="87"/>
      <c r="AB176" s="87"/>
      <c r="AC176" s="87"/>
      <c r="AD176" s="87"/>
      <c r="AE176" s="87"/>
      <c r="AF176" s="87"/>
      <c r="AG176" s="87"/>
      <c r="AH176" s="87"/>
      <c r="AI176" s="88"/>
      <c r="AJ176" s="78"/>
      <c r="AN176" s="73"/>
    </row>
    <row r="177" spans="36:40" s="17" customFormat="1">
      <c r="AJ177" s="78"/>
      <c r="AN177" s="73"/>
    </row>
    <row r="195" spans="2:40" s="17" customFormat="1" ht="16.5">
      <c r="B195" s="33" t="s">
        <v>52</v>
      </c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N195" s="73"/>
    </row>
    <row r="196" spans="2:40" s="17" customFormat="1" ht="14.45" customHeight="1">
      <c r="AI196" s="34" t="str">
        <f>IF('個人別管理簿 (1)'!$AI$11="","",'個人別管理簿 (1)'!$AI$11)</f>
        <v/>
      </c>
      <c r="AN196" s="73"/>
    </row>
    <row r="197" spans="2:40" s="17" customFormat="1" ht="10.15" customHeight="1" thickBot="1">
      <c r="E197" s="99"/>
      <c r="F197" s="99"/>
      <c r="G197" s="100"/>
      <c r="H197" s="100"/>
      <c r="AI197" s="73"/>
      <c r="AN197" s="73"/>
    </row>
    <row r="198" spans="2:40" s="17" customFormat="1" ht="15.4" customHeight="1">
      <c r="B198" s="26"/>
      <c r="C198" s="26"/>
      <c r="D198" s="26"/>
      <c r="E198" s="101" t="s">
        <v>35</v>
      </c>
      <c r="F198" s="102"/>
      <c r="G198" s="103"/>
      <c r="H198" s="97" t="s">
        <v>2</v>
      </c>
      <c r="I198" s="97"/>
      <c r="J198" s="97"/>
      <c r="K198" s="97"/>
      <c r="L198" s="97" t="s">
        <v>4</v>
      </c>
      <c r="M198" s="97"/>
      <c r="N198" s="97"/>
      <c r="O198" s="97" t="s">
        <v>30</v>
      </c>
      <c r="P198" s="97"/>
      <c r="Q198" s="97"/>
      <c r="R198" s="97" t="s">
        <v>54</v>
      </c>
      <c r="S198" s="97"/>
      <c r="T198" s="97"/>
      <c r="U198" s="97" t="s">
        <v>50</v>
      </c>
      <c r="V198" s="97"/>
      <c r="W198" s="97" t="s">
        <v>55</v>
      </c>
      <c r="X198" s="97"/>
      <c r="Y198" s="97"/>
      <c r="Z198" s="97" t="s">
        <v>56</v>
      </c>
      <c r="AA198" s="97"/>
      <c r="AB198" s="97" t="s">
        <v>8</v>
      </c>
      <c r="AC198" s="97"/>
      <c r="AD198" s="97" t="s">
        <v>51</v>
      </c>
      <c r="AE198" s="98"/>
      <c r="AF198" s="26"/>
      <c r="AG198" s="26"/>
      <c r="AH198" s="26"/>
      <c r="AI198" s="26"/>
      <c r="AN198" s="73"/>
    </row>
    <row r="199" spans="2:40" s="17" customFormat="1" ht="15.4" customHeight="1" thickBot="1">
      <c r="B199" s="26"/>
      <c r="C199" s="26"/>
      <c r="D199" s="89"/>
      <c r="E199" s="108"/>
      <c r="F199" s="109"/>
      <c r="G199" s="110"/>
      <c r="H199" s="105"/>
      <c r="I199" s="105"/>
      <c r="J199" s="105"/>
      <c r="K199" s="105"/>
      <c r="L199" s="104"/>
      <c r="M199" s="104"/>
      <c r="N199" s="104"/>
      <c r="O199" s="111"/>
      <c r="P199" s="111"/>
      <c r="Q199" s="111"/>
      <c r="R199" s="104"/>
      <c r="S199" s="104"/>
      <c r="T199" s="104"/>
      <c r="U199" s="105"/>
      <c r="V199" s="105"/>
      <c r="W199" s="104"/>
      <c r="X199" s="104"/>
      <c r="Y199" s="104"/>
      <c r="Z199" s="105"/>
      <c r="AA199" s="105"/>
      <c r="AB199" s="106"/>
      <c r="AC199" s="106"/>
      <c r="AD199" s="106"/>
      <c r="AE199" s="107"/>
      <c r="AF199" s="90"/>
      <c r="AG199" s="78"/>
      <c r="AH199" s="90"/>
      <c r="AI199" s="90"/>
      <c r="AN199" s="73"/>
    </row>
    <row r="200" spans="2:40" s="17" customFormat="1" ht="4.9000000000000004" customHeight="1" thickBot="1"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N200" s="73"/>
    </row>
    <row r="201" spans="2:40" s="17" customFormat="1" ht="15.4" customHeight="1" thickBot="1">
      <c r="B201" s="91">
        <v>1</v>
      </c>
      <c r="C201" s="35" t="s">
        <v>53</v>
      </c>
      <c r="D201" s="36" t="s">
        <v>158</v>
      </c>
      <c r="E201" s="40">
        <v>1</v>
      </c>
      <c r="F201" s="41">
        <v>2</v>
      </c>
      <c r="G201" s="41">
        <v>3</v>
      </c>
      <c r="H201" s="41">
        <v>4</v>
      </c>
      <c r="I201" s="41">
        <v>5</v>
      </c>
      <c r="J201" s="41">
        <v>6</v>
      </c>
      <c r="K201" s="41">
        <v>7</v>
      </c>
      <c r="L201" s="41">
        <v>8</v>
      </c>
      <c r="M201" s="41">
        <v>9</v>
      </c>
      <c r="N201" s="41">
        <v>10</v>
      </c>
      <c r="O201" s="41">
        <v>11</v>
      </c>
      <c r="P201" s="41">
        <v>12</v>
      </c>
      <c r="Q201" s="41">
        <v>13</v>
      </c>
      <c r="R201" s="41">
        <v>14</v>
      </c>
      <c r="S201" s="41">
        <v>15</v>
      </c>
      <c r="T201" s="41">
        <v>16</v>
      </c>
      <c r="U201" s="41">
        <v>17</v>
      </c>
      <c r="V201" s="41">
        <v>18</v>
      </c>
      <c r="W201" s="41">
        <v>19</v>
      </c>
      <c r="X201" s="41">
        <v>20</v>
      </c>
      <c r="Y201" s="41">
        <v>21</v>
      </c>
      <c r="Z201" s="41">
        <v>22</v>
      </c>
      <c r="AA201" s="41">
        <v>23</v>
      </c>
      <c r="AB201" s="41">
        <v>24</v>
      </c>
      <c r="AC201" s="41">
        <v>25</v>
      </c>
      <c r="AD201" s="41">
        <v>26</v>
      </c>
      <c r="AE201" s="41">
        <v>27</v>
      </c>
      <c r="AF201" s="41">
        <v>28</v>
      </c>
      <c r="AG201" s="41">
        <v>29</v>
      </c>
      <c r="AH201" s="41">
        <v>30</v>
      </c>
      <c r="AI201" s="42">
        <v>31</v>
      </c>
      <c r="AN201" s="73"/>
    </row>
    <row r="202" spans="2:40" s="17" customFormat="1" ht="15.4" customHeight="1">
      <c r="B202" s="37">
        <f>$B$17</f>
        <v>1</v>
      </c>
      <c r="C202" s="43">
        <f t="shared" ref="C202:C213" si="10">SUM($E202:$AI202)</f>
        <v>0</v>
      </c>
      <c r="D202" s="46"/>
      <c r="E202" s="80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  <c r="AA202" s="81"/>
      <c r="AB202" s="81"/>
      <c r="AC202" s="81"/>
      <c r="AD202" s="81"/>
      <c r="AE202" s="81"/>
      <c r="AF202" s="81"/>
      <c r="AG202" s="81"/>
      <c r="AH202" s="81"/>
      <c r="AI202" s="82"/>
      <c r="AJ202" s="78"/>
      <c r="AN202" s="73"/>
    </row>
    <row r="203" spans="2:40" s="17" customFormat="1" ht="15.4" customHeight="1">
      <c r="B203" s="38">
        <f>IF(B202 = 12,1,B202+1)</f>
        <v>2</v>
      </c>
      <c r="C203" s="44">
        <f t="shared" si="10"/>
        <v>0</v>
      </c>
      <c r="D203" s="47"/>
      <c r="E203" s="83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5"/>
      <c r="AJ203" s="78"/>
      <c r="AN203" s="73"/>
    </row>
    <row r="204" spans="2:40" s="17" customFormat="1" ht="15.4" customHeight="1">
      <c r="B204" s="38">
        <f>IF(B203 = 12,1,B203+1)</f>
        <v>3</v>
      </c>
      <c r="C204" s="44">
        <f t="shared" si="10"/>
        <v>0</v>
      </c>
      <c r="D204" s="47"/>
      <c r="E204" s="83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5"/>
      <c r="AJ204" s="78"/>
      <c r="AN204" s="73"/>
    </row>
    <row r="205" spans="2:40" s="17" customFormat="1" ht="15.4" customHeight="1">
      <c r="B205" s="38">
        <f>IF(B204 = 12,1,B204+1)</f>
        <v>4</v>
      </c>
      <c r="C205" s="44">
        <f t="shared" si="10"/>
        <v>0</v>
      </c>
      <c r="D205" s="47"/>
      <c r="E205" s="83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5"/>
      <c r="AJ205" s="78"/>
      <c r="AN205" s="73"/>
    </row>
    <row r="206" spans="2:40" s="17" customFormat="1" ht="15.4" customHeight="1">
      <c r="B206" s="38">
        <f t="shared" ref="B206:B213" si="11">IF(B205 = 12,1,B205+1)</f>
        <v>5</v>
      </c>
      <c r="C206" s="44">
        <f t="shared" si="10"/>
        <v>0</v>
      </c>
      <c r="D206" s="47"/>
      <c r="E206" s="83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5"/>
      <c r="AJ206" s="78"/>
      <c r="AN206" s="73"/>
    </row>
    <row r="207" spans="2:40" s="17" customFormat="1" ht="15.4" customHeight="1">
      <c r="B207" s="38">
        <f t="shared" si="11"/>
        <v>6</v>
      </c>
      <c r="C207" s="44">
        <f t="shared" si="10"/>
        <v>0</v>
      </c>
      <c r="D207" s="47"/>
      <c r="E207" s="83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4"/>
      <c r="AF207" s="84"/>
      <c r="AG207" s="84"/>
      <c r="AH207" s="84"/>
      <c r="AI207" s="85"/>
      <c r="AJ207" s="78"/>
      <c r="AN207" s="73"/>
    </row>
    <row r="208" spans="2:40" s="17" customFormat="1" ht="15.4" customHeight="1">
      <c r="B208" s="38">
        <f t="shared" si="11"/>
        <v>7</v>
      </c>
      <c r="C208" s="44">
        <f t="shared" si="10"/>
        <v>0</v>
      </c>
      <c r="D208" s="47"/>
      <c r="E208" s="83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5"/>
      <c r="AJ208" s="78"/>
      <c r="AN208" s="73"/>
    </row>
    <row r="209" spans="2:40" s="17" customFormat="1" ht="15.4" customHeight="1">
      <c r="B209" s="38">
        <f t="shared" si="11"/>
        <v>8</v>
      </c>
      <c r="C209" s="44">
        <f t="shared" si="10"/>
        <v>0</v>
      </c>
      <c r="D209" s="47"/>
      <c r="E209" s="83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5"/>
      <c r="AJ209" s="78"/>
      <c r="AN209" s="73"/>
    </row>
    <row r="210" spans="2:40" s="17" customFormat="1" ht="15.4" customHeight="1">
      <c r="B210" s="38">
        <f t="shared" si="11"/>
        <v>9</v>
      </c>
      <c r="C210" s="44">
        <f t="shared" si="10"/>
        <v>0</v>
      </c>
      <c r="D210" s="47"/>
      <c r="E210" s="83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5"/>
      <c r="AJ210" s="78"/>
      <c r="AN210" s="73"/>
    </row>
    <row r="211" spans="2:40" s="17" customFormat="1" ht="15.4" customHeight="1">
      <c r="B211" s="38">
        <f t="shared" si="11"/>
        <v>10</v>
      </c>
      <c r="C211" s="44">
        <f t="shared" si="10"/>
        <v>0</v>
      </c>
      <c r="D211" s="47"/>
      <c r="E211" s="83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5"/>
      <c r="AJ211" s="78"/>
      <c r="AN211" s="73"/>
    </row>
    <row r="212" spans="2:40" s="17" customFormat="1" ht="15.4" customHeight="1">
      <c r="B212" s="38">
        <f t="shared" si="11"/>
        <v>11</v>
      </c>
      <c r="C212" s="44">
        <f t="shared" si="10"/>
        <v>0</v>
      </c>
      <c r="D212" s="47"/>
      <c r="E212" s="83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5"/>
      <c r="AJ212" s="78"/>
      <c r="AN212" s="73"/>
    </row>
    <row r="213" spans="2:40" s="17" customFormat="1" ht="15.4" customHeight="1" thickBot="1">
      <c r="B213" s="39">
        <f t="shared" si="11"/>
        <v>12</v>
      </c>
      <c r="C213" s="45">
        <f t="shared" si="10"/>
        <v>0</v>
      </c>
      <c r="D213" s="48"/>
      <c r="E213" s="86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  <c r="AA213" s="87"/>
      <c r="AB213" s="87"/>
      <c r="AC213" s="87"/>
      <c r="AD213" s="87"/>
      <c r="AE213" s="87"/>
      <c r="AF213" s="87"/>
      <c r="AG213" s="87"/>
      <c r="AH213" s="87"/>
      <c r="AI213" s="88"/>
      <c r="AJ213" s="78"/>
      <c r="AN213" s="73"/>
    </row>
    <row r="214" spans="2:40" s="17" customFormat="1">
      <c r="AJ214" s="78"/>
      <c r="AN214" s="73"/>
    </row>
    <row r="232" spans="2:40" s="17" customFormat="1" ht="16.5">
      <c r="B232" s="33" t="s">
        <v>52</v>
      </c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N232" s="73"/>
    </row>
    <row r="233" spans="2:40" s="17" customFormat="1" ht="14.45" customHeight="1">
      <c r="AI233" s="34" t="str">
        <f>IF('個人別管理簿 (1)'!$AI$11="","",'個人別管理簿 (1)'!$AI$11)</f>
        <v/>
      </c>
      <c r="AN233" s="73"/>
    </row>
    <row r="234" spans="2:40" s="17" customFormat="1" ht="10.15" customHeight="1" thickBot="1">
      <c r="E234" s="99"/>
      <c r="F234" s="99"/>
      <c r="G234" s="100"/>
      <c r="H234" s="100"/>
      <c r="AI234" s="73"/>
      <c r="AN234" s="73"/>
    </row>
    <row r="235" spans="2:40" s="17" customFormat="1" ht="15.4" customHeight="1">
      <c r="B235" s="26"/>
      <c r="C235" s="26"/>
      <c r="D235" s="26"/>
      <c r="E235" s="101" t="s">
        <v>35</v>
      </c>
      <c r="F235" s="102"/>
      <c r="G235" s="103"/>
      <c r="H235" s="97" t="s">
        <v>2</v>
      </c>
      <c r="I235" s="97"/>
      <c r="J235" s="97"/>
      <c r="K235" s="97"/>
      <c r="L235" s="97" t="s">
        <v>4</v>
      </c>
      <c r="M235" s="97"/>
      <c r="N235" s="97"/>
      <c r="O235" s="97" t="s">
        <v>30</v>
      </c>
      <c r="P235" s="97"/>
      <c r="Q235" s="97"/>
      <c r="R235" s="97" t="s">
        <v>54</v>
      </c>
      <c r="S235" s="97"/>
      <c r="T235" s="97"/>
      <c r="U235" s="97" t="s">
        <v>50</v>
      </c>
      <c r="V235" s="97"/>
      <c r="W235" s="97" t="s">
        <v>55</v>
      </c>
      <c r="X235" s="97"/>
      <c r="Y235" s="97"/>
      <c r="Z235" s="97" t="s">
        <v>56</v>
      </c>
      <c r="AA235" s="97"/>
      <c r="AB235" s="97" t="s">
        <v>8</v>
      </c>
      <c r="AC235" s="97"/>
      <c r="AD235" s="97" t="s">
        <v>51</v>
      </c>
      <c r="AE235" s="98"/>
      <c r="AF235" s="26"/>
      <c r="AG235" s="26"/>
      <c r="AH235" s="26"/>
      <c r="AI235" s="26"/>
      <c r="AN235" s="73"/>
    </row>
    <row r="236" spans="2:40" s="17" customFormat="1" ht="15.4" customHeight="1" thickBot="1">
      <c r="B236" s="26"/>
      <c r="C236" s="26"/>
      <c r="D236" s="89"/>
      <c r="E236" s="108"/>
      <c r="F236" s="109"/>
      <c r="G236" s="110"/>
      <c r="H236" s="105"/>
      <c r="I236" s="105"/>
      <c r="J236" s="105"/>
      <c r="K236" s="105"/>
      <c r="L236" s="104"/>
      <c r="M236" s="104"/>
      <c r="N236" s="104"/>
      <c r="O236" s="111"/>
      <c r="P236" s="111"/>
      <c r="Q236" s="111"/>
      <c r="R236" s="104"/>
      <c r="S236" s="104"/>
      <c r="T236" s="104"/>
      <c r="U236" s="105"/>
      <c r="V236" s="105"/>
      <c r="W236" s="104"/>
      <c r="X236" s="104"/>
      <c r="Y236" s="104"/>
      <c r="Z236" s="105"/>
      <c r="AA236" s="105"/>
      <c r="AB236" s="106"/>
      <c r="AC236" s="106"/>
      <c r="AD236" s="106"/>
      <c r="AE236" s="107"/>
      <c r="AF236" s="90"/>
      <c r="AG236" s="78"/>
      <c r="AH236" s="90"/>
      <c r="AI236" s="90"/>
      <c r="AN236" s="73"/>
    </row>
    <row r="237" spans="2:40" s="17" customFormat="1" ht="4.9000000000000004" customHeight="1" thickBot="1"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N237" s="73"/>
    </row>
    <row r="238" spans="2:40" s="17" customFormat="1" ht="15.4" customHeight="1" thickBot="1">
      <c r="B238" s="91">
        <v>1</v>
      </c>
      <c r="C238" s="35" t="s">
        <v>53</v>
      </c>
      <c r="D238" s="36" t="s">
        <v>158</v>
      </c>
      <c r="E238" s="40">
        <v>1</v>
      </c>
      <c r="F238" s="41">
        <v>2</v>
      </c>
      <c r="G238" s="41">
        <v>3</v>
      </c>
      <c r="H238" s="41">
        <v>4</v>
      </c>
      <c r="I238" s="41">
        <v>5</v>
      </c>
      <c r="J238" s="41">
        <v>6</v>
      </c>
      <c r="K238" s="41">
        <v>7</v>
      </c>
      <c r="L238" s="41">
        <v>8</v>
      </c>
      <c r="M238" s="41">
        <v>9</v>
      </c>
      <c r="N238" s="41">
        <v>10</v>
      </c>
      <c r="O238" s="41">
        <v>11</v>
      </c>
      <c r="P238" s="41">
        <v>12</v>
      </c>
      <c r="Q238" s="41">
        <v>13</v>
      </c>
      <c r="R238" s="41">
        <v>14</v>
      </c>
      <c r="S238" s="41">
        <v>15</v>
      </c>
      <c r="T238" s="41">
        <v>16</v>
      </c>
      <c r="U238" s="41">
        <v>17</v>
      </c>
      <c r="V238" s="41">
        <v>18</v>
      </c>
      <c r="W238" s="41">
        <v>19</v>
      </c>
      <c r="X238" s="41">
        <v>20</v>
      </c>
      <c r="Y238" s="41">
        <v>21</v>
      </c>
      <c r="Z238" s="41">
        <v>22</v>
      </c>
      <c r="AA238" s="41">
        <v>23</v>
      </c>
      <c r="AB238" s="41">
        <v>24</v>
      </c>
      <c r="AC238" s="41">
        <v>25</v>
      </c>
      <c r="AD238" s="41">
        <v>26</v>
      </c>
      <c r="AE238" s="41">
        <v>27</v>
      </c>
      <c r="AF238" s="41">
        <v>28</v>
      </c>
      <c r="AG238" s="41">
        <v>29</v>
      </c>
      <c r="AH238" s="41">
        <v>30</v>
      </c>
      <c r="AI238" s="42">
        <v>31</v>
      </c>
      <c r="AN238" s="73"/>
    </row>
    <row r="239" spans="2:40" s="17" customFormat="1" ht="15.4" customHeight="1">
      <c r="B239" s="37">
        <f>$B$17</f>
        <v>1</v>
      </c>
      <c r="C239" s="43">
        <f t="shared" ref="C239:C250" si="12">SUM($E239:$AI239)</f>
        <v>0</v>
      </c>
      <c r="D239" s="46"/>
      <c r="E239" s="80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  <c r="AC239" s="81"/>
      <c r="AD239" s="81"/>
      <c r="AE239" s="81"/>
      <c r="AF239" s="81"/>
      <c r="AG239" s="81"/>
      <c r="AH239" s="81"/>
      <c r="AI239" s="82"/>
      <c r="AJ239" s="78"/>
      <c r="AN239" s="73"/>
    </row>
    <row r="240" spans="2:40" s="17" customFormat="1" ht="15.4" customHeight="1">
      <c r="B240" s="38">
        <f>IF(B239 = 12,1,B239+1)</f>
        <v>2</v>
      </c>
      <c r="C240" s="44">
        <f t="shared" si="12"/>
        <v>0</v>
      </c>
      <c r="D240" s="47"/>
      <c r="E240" s="83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5"/>
      <c r="AJ240" s="78"/>
      <c r="AN240" s="73"/>
    </row>
    <row r="241" spans="2:40" s="17" customFormat="1" ht="15.4" customHeight="1">
      <c r="B241" s="38">
        <f>IF(B240 = 12,1,B240+1)</f>
        <v>3</v>
      </c>
      <c r="C241" s="44">
        <f t="shared" si="12"/>
        <v>0</v>
      </c>
      <c r="D241" s="47"/>
      <c r="E241" s="83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4"/>
      <c r="AF241" s="84"/>
      <c r="AG241" s="84"/>
      <c r="AH241" s="84"/>
      <c r="AI241" s="85"/>
      <c r="AJ241" s="78"/>
      <c r="AN241" s="73"/>
    </row>
    <row r="242" spans="2:40" s="17" customFormat="1" ht="15.4" customHeight="1">
      <c r="B242" s="38">
        <f>IF(B241 = 12,1,B241+1)</f>
        <v>4</v>
      </c>
      <c r="C242" s="44">
        <f t="shared" si="12"/>
        <v>0</v>
      </c>
      <c r="D242" s="47"/>
      <c r="E242" s="83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5"/>
      <c r="AJ242" s="78"/>
      <c r="AN242" s="73"/>
    </row>
    <row r="243" spans="2:40" s="17" customFormat="1" ht="15.4" customHeight="1">
      <c r="B243" s="38">
        <f t="shared" ref="B243:B250" si="13">IF(B242 = 12,1,B242+1)</f>
        <v>5</v>
      </c>
      <c r="C243" s="44">
        <f t="shared" si="12"/>
        <v>0</v>
      </c>
      <c r="D243" s="47"/>
      <c r="E243" s="83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5"/>
      <c r="AJ243" s="78"/>
      <c r="AN243" s="73"/>
    </row>
    <row r="244" spans="2:40" s="17" customFormat="1" ht="15.4" customHeight="1">
      <c r="B244" s="38">
        <f t="shared" si="13"/>
        <v>6</v>
      </c>
      <c r="C244" s="44">
        <f t="shared" si="12"/>
        <v>0</v>
      </c>
      <c r="D244" s="47"/>
      <c r="E244" s="83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5"/>
      <c r="AJ244" s="78"/>
      <c r="AN244" s="73"/>
    </row>
    <row r="245" spans="2:40" s="17" customFormat="1" ht="15.4" customHeight="1">
      <c r="B245" s="38">
        <f t="shared" si="13"/>
        <v>7</v>
      </c>
      <c r="C245" s="44">
        <f t="shared" si="12"/>
        <v>0</v>
      </c>
      <c r="D245" s="47"/>
      <c r="E245" s="83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5"/>
      <c r="AJ245" s="78"/>
      <c r="AN245" s="73"/>
    </row>
    <row r="246" spans="2:40" s="17" customFormat="1" ht="15.4" customHeight="1">
      <c r="B246" s="38">
        <f t="shared" si="13"/>
        <v>8</v>
      </c>
      <c r="C246" s="44">
        <f t="shared" si="12"/>
        <v>0</v>
      </c>
      <c r="D246" s="47"/>
      <c r="E246" s="83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5"/>
      <c r="AJ246" s="78"/>
      <c r="AN246" s="73"/>
    </row>
    <row r="247" spans="2:40" s="17" customFormat="1" ht="15.4" customHeight="1">
      <c r="B247" s="38">
        <f t="shared" si="13"/>
        <v>9</v>
      </c>
      <c r="C247" s="44">
        <f t="shared" si="12"/>
        <v>0</v>
      </c>
      <c r="D247" s="47"/>
      <c r="E247" s="83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5"/>
      <c r="AJ247" s="78"/>
      <c r="AN247" s="73"/>
    </row>
    <row r="248" spans="2:40" s="17" customFormat="1" ht="15.4" customHeight="1">
      <c r="B248" s="38">
        <f t="shared" si="13"/>
        <v>10</v>
      </c>
      <c r="C248" s="44">
        <f t="shared" si="12"/>
        <v>0</v>
      </c>
      <c r="D248" s="47"/>
      <c r="E248" s="83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5"/>
      <c r="AJ248" s="78"/>
      <c r="AN248" s="73"/>
    </row>
    <row r="249" spans="2:40" s="17" customFormat="1" ht="15.4" customHeight="1">
      <c r="B249" s="38">
        <f t="shared" si="13"/>
        <v>11</v>
      </c>
      <c r="C249" s="44">
        <f t="shared" si="12"/>
        <v>0</v>
      </c>
      <c r="D249" s="47"/>
      <c r="E249" s="83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5"/>
      <c r="AJ249" s="78"/>
      <c r="AN249" s="73"/>
    </row>
    <row r="250" spans="2:40" s="17" customFormat="1" ht="15.4" customHeight="1" thickBot="1">
      <c r="B250" s="39">
        <f t="shared" si="13"/>
        <v>12</v>
      </c>
      <c r="C250" s="45">
        <f t="shared" si="12"/>
        <v>0</v>
      </c>
      <c r="D250" s="48"/>
      <c r="E250" s="86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8"/>
      <c r="AJ250" s="78"/>
      <c r="AN250" s="73"/>
    </row>
    <row r="251" spans="2:40" s="17" customFormat="1">
      <c r="AJ251" s="78"/>
      <c r="AN251" s="73"/>
    </row>
    <row r="269" spans="2:40" s="17" customFormat="1" ht="16.5">
      <c r="B269" s="33" t="s">
        <v>52</v>
      </c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N269" s="73"/>
    </row>
    <row r="270" spans="2:40" s="17" customFormat="1" ht="14.45" customHeight="1">
      <c r="AI270" s="34" t="str">
        <f>IF('個人別管理簿 (1)'!$AI$11="","",'個人別管理簿 (1)'!$AI$11)</f>
        <v/>
      </c>
      <c r="AN270" s="73"/>
    </row>
    <row r="271" spans="2:40" s="17" customFormat="1" ht="10.15" customHeight="1" thickBot="1">
      <c r="E271" s="99"/>
      <c r="F271" s="99"/>
      <c r="G271" s="100"/>
      <c r="H271" s="100"/>
      <c r="AI271" s="73"/>
      <c r="AN271" s="73"/>
    </row>
    <row r="272" spans="2:40" s="17" customFormat="1" ht="15.4" customHeight="1">
      <c r="B272" s="26"/>
      <c r="C272" s="26"/>
      <c r="D272" s="26"/>
      <c r="E272" s="101" t="s">
        <v>35</v>
      </c>
      <c r="F272" s="102"/>
      <c r="G272" s="103"/>
      <c r="H272" s="97" t="s">
        <v>2</v>
      </c>
      <c r="I272" s="97"/>
      <c r="J272" s="97"/>
      <c r="K272" s="97"/>
      <c r="L272" s="97" t="s">
        <v>4</v>
      </c>
      <c r="M272" s="97"/>
      <c r="N272" s="97"/>
      <c r="O272" s="97" t="s">
        <v>30</v>
      </c>
      <c r="P272" s="97"/>
      <c r="Q272" s="97"/>
      <c r="R272" s="97" t="s">
        <v>54</v>
      </c>
      <c r="S272" s="97"/>
      <c r="T272" s="97"/>
      <c r="U272" s="97" t="s">
        <v>50</v>
      </c>
      <c r="V272" s="97"/>
      <c r="W272" s="97" t="s">
        <v>55</v>
      </c>
      <c r="X272" s="97"/>
      <c r="Y272" s="97"/>
      <c r="Z272" s="97" t="s">
        <v>56</v>
      </c>
      <c r="AA272" s="97"/>
      <c r="AB272" s="97" t="s">
        <v>8</v>
      </c>
      <c r="AC272" s="97"/>
      <c r="AD272" s="97" t="s">
        <v>51</v>
      </c>
      <c r="AE272" s="98"/>
      <c r="AF272" s="26"/>
      <c r="AG272" s="26"/>
      <c r="AH272" s="26"/>
      <c r="AI272" s="26"/>
      <c r="AN272" s="73"/>
    </row>
    <row r="273" spans="2:40" s="17" customFormat="1" ht="15.4" customHeight="1" thickBot="1">
      <c r="B273" s="26"/>
      <c r="C273" s="26"/>
      <c r="D273" s="89"/>
      <c r="E273" s="108"/>
      <c r="F273" s="109"/>
      <c r="G273" s="110"/>
      <c r="H273" s="115"/>
      <c r="I273" s="120"/>
      <c r="J273" s="120"/>
      <c r="K273" s="116"/>
      <c r="L273" s="112"/>
      <c r="M273" s="113"/>
      <c r="N273" s="114"/>
      <c r="O273" s="121"/>
      <c r="P273" s="122"/>
      <c r="Q273" s="123"/>
      <c r="R273" s="112"/>
      <c r="S273" s="113"/>
      <c r="T273" s="114"/>
      <c r="U273" s="115"/>
      <c r="V273" s="116"/>
      <c r="W273" s="112"/>
      <c r="X273" s="113"/>
      <c r="Y273" s="114"/>
      <c r="Z273" s="115"/>
      <c r="AA273" s="116"/>
      <c r="AB273" s="117"/>
      <c r="AC273" s="118"/>
      <c r="AD273" s="117"/>
      <c r="AE273" s="119"/>
      <c r="AF273" s="90"/>
      <c r="AG273" s="78"/>
      <c r="AH273" s="90"/>
      <c r="AI273" s="90"/>
      <c r="AN273" s="73"/>
    </row>
    <row r="274" spans="2:40" s="17" customFormat="1" ht="4.9000000000000004" customHeight="1" thickBot="1"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N274" s="73"/>
    </row>
    <row r="275" spans="2:40" s="17" customFormat="1" ht="15.4" customHeight="1" thickBot="1">
      <c r="B275" s="91">
        <v>1</v>
      </c>
      <c r="C275" s="35" t="s">
        <v>53</v>
      </c>
      <c r="D275" s="36" t="s">
        <v>158</v>
      </c>
      <c r="E275" s="40">
        <v>1</v>
      </c>
      <c r="F275" s="41">
        <v>2</v>
      </c>
      <c r="G275" s="41">
        <v>3</v>
      </c>
      <c r="H275" s="41">
        <v>4</v>
      </c>
      <c r="I275" s="41">
        <v>5</v>
      </c>
      <c r="J275" s="41">
        <v>6</v>
      </c>
      <c r="K275" s="41">
        <v>7</v>
      </c>
      <c r="L275" s="41">
        <v>8</v>
      </c>
      <c r="M275" s="41">
        <v>9</v>
      </c>
      <c r="N275" s="41">
        <v>10</v>
      </c>
      <c r="O275" s="41">
        <v>11</v>
      </c>
      <c r="P275" s="41">
        <v>12</v>
      </c>
      <c r="Q275" s="41">
        <v>13</v>
      </c>
      <c r="R275" s="41">
        <v>14</v>
      </c>
      <c r="S275" s="41">
        <v>15</v>
      </c>
      <c r="T275" s="41">
        <v>16</v>
      </c>
      <c r="U275" s="41">
        <v>17</v>
      </c>
      <c r="V275" s="41">
        <v>18</v>
      </c>
      <c r="W275" s="41">
        <v>19</v>
      </c>
      <c r="X275" s="41">
        <v>20</v>
      </c>
      <c r="Y275" s="41">
        <v>21</v>
      </c>
      <c r="Z275" s="41">
        <v>22</v>
      </c>
      <c r="AA275" s="41">
        <v>23</v>
      </c>
      <c r="AB275" s="41">
        <v>24</v>
      </c>
      <c r="AC275" s="41">
        <v>25</v>
      </c>
      <c r="AD275" s="41">
        <v>26</v>
      </c>
      <c r="AE275" s="41">
        <v>27</v>
      </c>
      <c r="AF275" s="41">
        <v>28</v>
      </c>
      <c r="AG275" s="41">
        <v>29</v>
      </c>
      <c r="AH275" s="41">
        <v>30</v>
      </c>
      <c r="AI275" s="42">
        <v>31</v>
      </c>
      <c r="AN275" s="73"/>
    </row>
    <row r="276" spans="2:40" s="17" customFormat="1" ht="15.4" customHeight="1">
      <c r="B276" s="37">
        <f>$B$17</f>
        <v>1</v>
      </c>
      <c r="C276" s="43">
        <f t="shared" ref="C276:C287" si="14">SUM($E276:$AI276)</f>
        <v>0</v>
      </c>
      <c r="D276" s="46"/>
      <c r="E276" s="80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  <c r="AD276" s="81"/>
      <c r="AE276" s="81"/>
      <c r="AF276" s="81"/>
      <c r="AG276" s="81"/>
      <c r="AH276" s="81"/>
      <c r="AI276" s="82"/>
      <c r="AJ276" s="78"/>
      <c r="AN276" s="73"/>
    </row>
    <row r="277" spans="2:40" s="17" customFormat="1" ht="15.4" customHeight="1">
      <c r="B277" s="38">
        <f>IF(B276 = 12,1,B276+1)</f>
        <v>2</v>
      </c>
      <c r="C277" s="44">
        <f t="shared" si="14"/>
        <v>0</v>
      </c>
      <c r="D277" s="47"/>
      <c r="E277" s="83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5"/>
      <c r="AJ277" s="78"/>
      <c r="AN277" s="73"/>
    </row>
    <row r="278" spans="2:40" s="17" customFormat="1" ht="15.4" customHeight="1">
      <c r="B278" s="38">
        <f>IF(B277 = 12,1,B277+1)</f>
        <v>3</v>
      </c>
      <c r="C278" s="44">
        <f t="shared" si="14"/>
        <v>0</v>
      </c>
      <c r="D278" s="47"/>
      <c r="E278" s="83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5"/>
      <c r="AJ278" s="78"/>
      <c r="AN278" s="73"/>
    </row>
    <row r="279" spans="2:40" s="17" customFormat="1" ht="15.4" customHeight="1">
      <c r="B279" s="38">
        <f>IF(B278 = 12,1,B278+1)</f>
        <v>4</v>
      </c>
      <c r="C279" s="44">
        <f t="shared" si="14"/>
        <v>0</v>
      </c>
      <c r="D279" s="47"/>
      <c r="E279" s="83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5"/>
      <c r="AJ279" s="78"/>
      <c r="AN279" s="73"/>
    </row>
    <row r="280" spans="2:40" s="17" customFormat="1" ht="15.4" customHeight="1">
      <c r="B280" s="38">
        <f t="shared" ref="B280:B287" si="15">IF(B279 = 12,1,B279+1)</f>
        <v>5</v>
      </c>
      <c r="C280" s="44">
        <f t="shared" si="14"/>
        <v>0</v>
      </c>
      <c r="D280" s="47"/>
      <c r="E280" s="83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5"/>
      <c r="AJ280" s="78"/>
      <c r="AN280" s="73"/>
    </row>
    <row r="281" spans="2:40" s="17" customFormat="1" ht="15.4" customHeight="1">
      <c r="B281" s="38">
        <f t="shared" si="15"/>
        <v>6</v>
      </c>
      <c r="C281" s="44">
        <f t="shared" si="14"/>
        <v>0</v>
      </c>
      <c r="D281" s="47"/>
      <c r="E281" s="83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5"/>
      <c r="AJ281" s="78"/>
      <c r="AN281" s="73"/>
    </row>
    <row r="282" spans="2:40" s="17" customFormat="1" ht="15.4" customHeight="1">
      <c r="B282" s="38">
        <f t="shared" si="15"/>
        <v>7</v>
      </c>
      <c r="C282" s="44">
        <f t="shared" si="14"/>
        <v>0</v>
      </c>
      <c r="D282" s="47"/>
      <c r="E282" s="83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5"/>
      <c r="AJ282" s="78"/>
      <c r="AN282" s="73"/>
    </row>
    <row r="283" spans="2:40" s="17" customFormat="1" ht="15.4" customHeight="1">
      <c r="B283" s="38">
        <f t="shared" si="15"/>
        <v>8</v>
      </c>
      <c r="C283" s="44">
        <f t="shared" si="14"/>
        <v>0</v>
      </c>
      <c r="D283" s="47"/>
      <c r="E283" s="83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5"/>
      <c r="AJ283" s="78"/>
      <c r="AN283" s="73"/>
    </row>
    <row r="284" spans="2:40" s="17" customFormat="1" ht="15.4" customHeight="1">
      <c r="B284" s="38">
        <f t="shared" si="15"/>
        <v>9</v>
      </c>
      <c r="C284" s="44">
        <f t="shared" si="14"/>
        <v>0</v>
      </c>
      <c r="D284" s="47"/>
      <c r="E284" s="83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5"/>
      <c r="AJ284" s="78"/>
      <c r="AN284" s="73"/>
    </row>
    <row r="285" spans="2:40" s="17" customFormat="1" ht="15.4" customHeight="1">
      <c r="B285" s="38">
        <f t="shared" si="15"/>
        <v>10</v>
      </c>
      <c r="C285" s="44">
        <f t="shared" si="14"/>
        <v>0</v>
      </c>
      <c r="D285" s="47"/>
      <c r="E285" s="83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5"/>
      <c r="AJ285" s="78"/>
      <c r="AN285" s="73"/>
    </row>
    <row r="286" spans="2:40" s="17" customFormat="1" ht="15.4" customHeight="1">
      <c r="B286" s="38">
        <f t="shared" si="15"/>
        <v>11</v>
      </c>
      <c r="C286" s="44">
        <f t="shared" si="14"/>
        <v>0</v>
      </c>
      <c r="D286" s="47"/>
      <c r="E286" s="83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5"/>
      <c r="AJ286" s="78"/>
      <c r="AN286" s="73"/>
    </row>
    <row r="287" spans="2:40" s="17" customFormat="1" ht="15.4" customHeight="1" thickBot="1">
      <c r="B287" s="39">
        <f t="shared" si="15"/>
        <v>12</v>
      </c>
      <c r="C287" s="45">
        <f t="shared" si="14"/>
        <v>0</v>
      </c>
      <c r="D287" s="48"/>
      <c r="E287" s="86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  <c r="AA287" s="87"/>
      <c r="AB287" s="87"/>
      <c r="AC287" s="87"/>
      <c r="AD287" s="87"/>
      <c r="AE287" s="87"/>
      <c r="AF287" s="87"/>
      <c r="AG287" s="87"/>
      <c r="AH287" s="87"/>
      <c r="AI287" s="88"/>
      <c r="AJ287" s="78"/>
      <c r="AN287" s="73"/>
    </row>
    <row r="288" spans="2:40" s="17" customFormat="1">
      <c r="AJ288" s="78"/>
      <c r="AN288" s="73"/>
    </row>
    <row r="306" spans="2:40" s="17" customFormat="1" ht="16.5">
      <c r="B306" s="33" t="s">
        <v>52</v>
      </c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N306" s="73"/>
    </row>
    <row r="307" spans="2:40" s="17" customFormat="1" ht="14.45" customHeight="1">
      <c r="AI307" s="34" t="str">
        <f>IF('個人別管理簿 (1)'!$AI$11="","",'個人別管理簿 (1)'!$AI$11)</f>
        <v/>
      </c>
      <c r="AN307" s="73"/>
    </row>
    <row r="308" spans="2:40" s="17" customFormat="1" ht="10.15" customHeight="1" thickBot="1">
      <c r="E308" s="99"/>
      <c r="F308" s="99"/>
      <c r="G308" s="100"/>
      <c r="H308" s="100"/>
      <c r="AI308" s="73"/>
      <c r="AN308" s="73"/>
    </row>
    <row r="309" spans="2:40" s="17" customFormat="1" ht="15.4" customHeight="1">
      <c r="B309" s="26"/>
      <c r="C309" s="26"/>
      <c r="D309" s="26"/>
      <c r="E309" s="101" t="s">
        <v>35</v>
      </c>
      <c r="F309" s="102"/>
      <c r="G309" s="103"/>
      <c r="H309" s="97" t="s">
        <v>2</v>
      </c>
      <c r="I309" s="97"/>
      <c r="J309" s="97"/>
      <c r="K309" s="97"/>
      <c r="L309" s="97" t="s">
        <v>4</v>
      </c>
      <c r="M309" s="97"/>
      <c r="N309" s="97"/>
      <c r="O309" s="97" t="s">
        <v>30</v>
      </c>
      <c r="P309" s="97"/>
      <c r="Q309" s="97"/>
      <c r="R309" s="97" t="s">
        <v>54</v>
      </c>
      <c r="S309" s="97"/>
      <c r="T309" s="97"/>
      <c r="U309" s="97" t="s">
        <v>50</v>
      </c>
      <c r="V309" s="97"/>
      <c r="W309" s="97" t="s">
        <v>55</v>
      </c>
      <c r="X309" s="97"/>
      <c r="Y309" s="97"/>
      <c r="Z309" s="97" t="s">
        <v>56</v>
      </c>
      <c r="AA309" s="97"/>
      <c r="AB309" s="97" t="s">
        <v>8</v>
      </c>
      <c r="AC309" s="97"/>
      <c r="AD309" s="97" t="s">
        <v>51</v>
      </c>
      <c r="AE309" s="98"/>
      <c r="AF309" s="26"/>
      <c r="AG309" s="26"/>
      <c r="AH309" s="26"/>
      <c r="AI309" s="26"/>
      <c r="AN309" s="73"/>
    </row>
    <row r="310" spans="2:40" s="17" customFormat="1" ht="15.4" customHeight="1" thickBot="1">
      <c r="B310" s="26"/>
      <c r="C310" s="26"/>
      <c r="D310" s="89"/>
      <c r="E310" s="108"/>
      <c r="F310" s="109"/>
      <c r="G310" s="110"/>
      <c r="H310" s="105"/>
      <c r="I310" s="105"/>
      <c r="J310" s="105"/>
      <c r="K310" s="105"/>
      <c r="L310" s="104"/>
      <c r="M310" s="104"/>
      <c r="N310" s="104"/>
      <c r="O310" s="111"/>
      <c r="P310" s="111"/>
      <c r="Q310" s="111"/>
      <c r="R310" s="104"/>
      <c r="S310" s="104"/>
      <c r="T310" s="104"/>
      <c r="U310" s="105"/>
      <c r="V310" s="105"/>
      <c r="W310" s="104"/>
      <c r="X310" s="104"/>
      <c r="Y310" s="104"/>
      <c r="Z310" s="105"/>
      <c r="AA310" s="105"/>
      <c r="AB310" s="106"/>
      <c r="AC310" s="106"/>
      <c r="AD310" s="106"/>
      <c r="AE310" s="107"/>
      <c r="AF310" s="90"/>
      <c r="AG310" s="78"/>
      <c r="AH310" s="90"/>
      <c r="AI310" s="90"/>
      <c r="AN310" s="73"/>
    </row>
    <row r="311" spans="2:40" s="17" customFormat="1" ht="4.9000000000000004" customHeight="1" thickBot="1"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N311" s="73"/>
    </row>
    <row r="312" spans="2:40" s="17" customFormat="1" ht="15.4" customHeight="1" thickBot="1">
      <c r="B312" s="91">
        <v>1</v>
      </c>
      <c r="C312" s="35" t="s">
        <v>53</v>
      </c>
      <c r="D312" s="36" t="s">
        <v>158</v>
      </c>
      <c r="E312" s="40">
        <v>1</v>
      </c>
      <c r="F312" s="41">
        <v>2</v>
      </c>
      <c r="G312" s="41">
        <v>3</v>
      </c>
      <c r="H312" s="41">
        <v>4</v>
      </c>
      <c r="I312" s="41">
        <v>5</v>
      </c>
      <c r="J312" s="41">
        <v>6</v>
      </c>
      <c r="K312" s="41">
        <v>7</v>
      </c>
      <c r="L312" s="41">
        <v>8</v>
      </c>
      <c r="M312" s="41">
        <v>9</v>
      </c>
      <c r="N312" s="41">
        <v>10</v>
      </c>
      <c r="O312" s="41">
        <v>11</v>
      </c>
      <c r="P312" s="41">
        <v>12</v>
      </c>
      <c r="Q312" s="41">
        <v>13</v>
      </c>
      <c r="R312" s="41">
        <v>14</v>
      </c>
      <c r="S312" s="41">
        <v>15</v>
      </c>
      <c r="T312" s="41">
        <v>16</v>
      </c>
      <c r="U312" s="41">
        <v>17</v>
      </c>
      <c r="V312" s="41">
        <v>18</v>
      </c>
      <c r="W312" s="41">
        <v>19</v>
      </c>
      <c r="X312" s="41">
        <v>20</v>
      </c>
      <c r="Y312" s="41">
        <v>21</v>
      </c>
      <c r="Z312" s="41">
        <v>22</v>
      </c>
      <c r="AA312" s="41">
        <v>23</v>
      </c>
      <c r="AB312" s="41">
        <v>24</v>
      </c>
      <c r="AC312" s="41">
        <v>25</v>
      </c>
      <c r="AD312" s="41">
        <v>26</v>
      </c>
      <c r="AE312" s="41">
        <v>27</v>
      </c>
      <c r="AF312" s="41">
        <v>28</v>
      </c>
      <c r="AG312" s="41">
        <v>29</v>
      </c>
      <c r="AH312" s="41">
        <v>30</v>
      </c>
      <c r="AI312" s="42">
        <v>31</v>
      </c>
      <c r="AN312" s="73"/>
    </row>
    <row r="313" spans="2:40" s="17" customFormat="1" ht="15.4" customHeight="1">
      <c r="B313" s="37">
        <f>$B$17</f>
        <v>1</v>
      </c>
      <c r="C313" s="43">
        <f t="shared" ref="C313:C324" si="16">SUM($E313:$AI313)</f>
        <v>0</v>
      </c>
      <c r="D313" s="46"/>
      <c r="E313" s="80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  <c r="AD313" s="81"/>
      <c r="AE313" s="81"/>
      <c r="AF313" s="81"/>
      <c r="AG313" s="81"/>
      <c r="AH313" s="81"/>
      <c r="AI313" s="82"/>
      <c r="AJ313" s="78"/>
      <c r="AN313" s="73"/>
    </row>
    <row r="314" spans="2:40" s="17" customFormat="1" ht="15.4" customHeight="1">
      <c r="B314" s="38">
        <f>IF(B313 = 12,1,B313+1)</f>
        <v>2</v>
      </c>
      <c r="C314" s="44">
        <f t="shared" si="16"/>
        <v>0</v>
      </c>
      <c r="D314" s="47"/>
      <c r="E314" s="83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5"/>
      <c r="AJ314" s="78"/>
      <c r="AN314" s="73"/>
    </row>
    <row r="315" spans="2:40" s="17" customFormat="1" ht="15.4" customHeight="1">
      <c r="B315" s="38">
        <f>IF(B314 = 12,1,B314+1)</f>
        <v>3</v>
      </c>
      <c r="C315" s="44">
        <f t="shared" si="16"/>
        <v>0</v>
      </c>
      <c r="D315" s="47"/>
      <c r="E315" s="83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5"/>
      <c r="AJ315" s="78"/>
      <c r="AN315" s="73"/>
    </row>
    <row r="316" spans="2:40" s="17" customFormat="1" ht="15.4" customHeight="1">
      <c r="B316" s="38">
        <f>IF(B315 = 12,1,B315+1)</f>
        <v>4</v>
      </c>
      <c r="C316" s="44">
        <f t="shared" si="16"/>
        <v>0</v>
      </c>
      <c r="D316" s="47"/>
      <c r="E316" s="83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5"/>
      <c r="AJ316" s="78"/>
      <c r="AN316" s="73"/>
    </row>
    <row r="317" spans="2:40" s="17" customFormat="1" ht="15.4" customHeight="1">
      <c r="B317" s="38">
        <f t="shared" ref="B317:B324" si="17">IF(B316 = 12,1,B316+1)</f>
        <v>5</v>
      </c>
      <c r="C317" s="44">
        <f t="shared" si="16"/>
        <v>0</v>
      </c>
      <c r="D317" s="47"/>
      <c r="E317" s="83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5"/>
      <c r="AJ317" s="78"/>
      <c r="AN317" s="73"/>
    </row>
    <row r="318" spans="2:40" s="17" customFormat="1" ht="15.4" customHeight="1">
      <c r="B318" s="38">
        <f t="shared" si="17"/>
        <v>6</v>
      </c>
      <c r="C318" s="44">
        <f t="shared" si="16"/>
        <v>0</v>
      </c>
      <c r="D318" s="47"/>
      <c r="E318" s="83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5"/>
      <c r="AJ318" s="78"/>
      <c r="AN318" s="73"/>
    </row>
    <row r="319" spans="2:40" s="17" customFormat="1" ht="15.4" customHeight="1">
      <c r="B319" s="38">
        <f t="shared" si="17"/>
        <v>7</v>
      </c>
      <c r="C319" s="44">
        <f t="shared" si="16"/>
        <v>0</v>
      </c>
      <c r="D319" s="47"/>
      <c r="E319" s="83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5"/>
      <c r="AJ319" s="78"/>
      <c r="AN319" s="73"/>
    </row>
    <row r="320" spans="2:40" s="17" customFormat="1" ht="15.4" customHeight="1">
      <c r="B320" s="38">
        <f t="shared" si="17"/>
        <v>8</v>
      </c>
      <c r="C320" s="44">
        <f t="shared" si="16"/>
        <v>0</v>
      </c>
      <c r="D320" s="47"/>
      <c r="E320" s="83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5"/>
      <c r="AJ320" s="78"/>
      <c r="AN320" s="73"/>
    </row>
    <row r="321" spans="2:40" s="17" customFormat="1" ht="15.4" customHeight="1">
      <c r="B321" s="38">
        <f t="shared" si="17"/>
        <v>9</v>
      </c>
      <c r="C321" s="44">
        <f t="shared" si="16"/>
        <v>0</v>
      </c>
      <c r="D321" s="47"/>
      <c r="E321" s="83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5"/>
      <c r="AJ321" s="78"/>
      <c r="AN321" s="73"/>
    </row>
    <row r="322" spans="2:40" s="17" customFormat="1" ht="15.4" customHeight="1">
      <c r="B322" s="38">
        <f t="shared" si="17"/>
        <v>10</v>
      </c>
      <c r="C322" s="44">
        <f t="shared" si="16"/>
        <v>0</v>
      </c>
      <c r="D322" s="47"/>
      <c r="E322" s="83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5"/>
      <c r="AJ322" s="78"/>
      <c r="AN322" s="73"/>
    </row>
    <row r="323" spans="2:40" s="17" customFormat="1" ht="15.4" customHeight="1">
      <c r="B323" s="38">
        <f t="shared" si="17"/>
        <v>11</v>
      </c>
      <c r="C323" s="44">
        <f t="shared" si="16"/>
        <v>0</v>
      </c>
      <c r="D323" s="47"/>
      <c r="E323" s="83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5"/>
      <c r="AJ323" s="78"/>
      <c r="AN323" s="73"/>
    </row>
    <row r="324" spans="2:40" s="17" customFormat="1" ht="15.4" customHeight="1" thickBot="1">
      <c r="B324" s="39">
        <f t="shared" si="17"/>
        <v>12</v>
      </c>
      <c r="C324" s="45">
        <f t="shared" si="16"/>
        <v>0</v>
      </c>
      <c r="D324" s="48"/>
      <c r="E324" s="86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  <c r="AA324" s="87"/>
      <c r="AB324" s="87"/>
      <c r="AC324" s="87"/>
      <c r="AD324" s="87"/>
      <c r="AE324" s="87"/>
      <c r="AF324" s="87"/>
      <c r="AG324" s="87"/>
      <c r="AH324" s="87"/>
      <c r="AI324" s="88"/>
      <c r="AJ324" s="78"/>
      <c r="AN324" s="73"/>
    </row>
    <row r="333" spans="2:40" s="17" customFormat="1">
      <c r="AJ333" s="78"/>
      <c r="AN333" s="73"/>
    </row>
    <row r="343" spans="2:40" s="17" customFormat="1" ht="16.5">
      <c r="B343" s="33" t="s">
        <v>52</v>
      </c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N343" s="73"/>
    </row>
    <row r="344" spans="2:40" s="17" customFormat="1" ht="14.45" customHeight="1">
      <c r="AI344" s="34" t="str">
        <f>IF('個人別管理簿 (1)'!$AI$11="","",'個人別管理簿 (1)'!$AI$11)</f>
        <v/>
      </c>
      <c r="AN344" s="73"/>
    </row>
    <row r="345" spans="2:40" s="17" customFormat="1" ht="10.15" customHeight="1" thickBot="1">
      <c r="E345" s="99"/>
      <c r="F345" s="99"/>
      <c r="G345" s="100"/>
      <c r="H345" s="100"/>
      <c r="AI345" s="73"/>
      <c r="AN345" s="73"/>
    </row>
    <row r="346" spans="2:40" s="17" customFormat="1" ht="15.4" customHeight="1">
      <c r="B346" s="26"/>
      <c r="C346" s="26"/>
      <c r="D346" s="26"/>
      <c r="E346" s="101" t="s">
        <v>35</v>
      </c>
      <c r="F346" s="102"/>
      <c r="G346" s="103"/>
      <c r="H346" s="97" t="s">
        <v>2</v>
      </c>
      <c r="I346" s="97"/>
      <c r="J346" s="97"/>
      <c r="K346" s="97"/>
      <c r="L346" s="97" t="s">
        <v>4</v>
      </c>
      <c r="M346" s="97"/>
      <c r="N346" s="97"/>
      <c r="O346" s="97" t="s">
        <v>30</v>
      </c>
      <c r="P346" s="97"/>
      <c r="Q346" s="97"/>
      <c r="R346" s="97" t="s">
        <v>54</v>
      </c>
      <c r="S346" s="97"/>
      <c r="T346" s="97"/>
      <c r="U346" s="97" t="s">
        <v>50</v>
      </c>
      <c r="V346" s="97"/>
      <c r="W346" s="97" t="s">
        <v>55</v>
      </c>
      <c r="X346" s="97"/>
      <c r="Y346" s="97"/>
      <c r="Z346" s="97" t="s">
        <v>56</v>
      </c>
      <c r="AA346" s="97"/>
      <c r="AB346" s="97" t="s">
        <v>8</v>
      </c>
      <c r="AC346" s="97"/>
      <c r="AD346" s="97" t="s">
        <v>51</v>
      </c>
      <c r="AE346" s="98"/>
      <c r="AF346" s="26"/>
      <c r="AG346" s="26"/>
      <c r="AH346" s="26"/>
      <c r="AI346" s="26"/>
      <c r="AN346" s="73"/>
    </row>
    <row r="347" spans="2:40" s="17" customFormat="1" ht="15.4" customHeight="1" thickBot="1">
      <c r="B347" s="26"/>
      <c r="C347" s="26"/>
      <c r="D347" s="89"/>
      <c r="E347" s="108"/>
      <c r="F347" s="109"/>
      <c r="G347" s="110"/>
      <c r="H347" s="105"/>
      <c r="I347" s="105"/>
      <c r="J347" s="105"/>
      <c r="K347" s="105"/>
      <c r="L347" s="104"/>
      <c r="M347" s="104"/>
      <c r="N347" s="104"/>
      <c r="O347" s="111"/>
      <c r="P347" s="111"/>
      <c r="Q347" s="111"/>
      <c r="R347" s="104"/>
      <c r="S347" s="104"/>
      <c r="T347" s="104"/>
      <c r="U347" s="105"/>
      <c r="V347" s="105"/>
      <c r="W347" s="104"/>
      <c r="X347" s="104"/>
      <c r="Y347" s="104"/>
      <c r="Z347" s="105"/>
      <c r="AA347" s="105"/>
      <c r="AB347" s="106"/>
      <c r="AC347" s="106"/>
      <c r="AD347" s="106"/>
      <c r="AE347" s="107"/>
      <c r="AF347" s="90"/>
      <c r="AG347" s="78"/>
      <c r="AH347" s="90"/>
      <c r="AI347" s="90"/>
      <c r="AN347" s="73"/>
    </row>
    <row r="348" spans="2:40" s="17" customFormat="1" ht="4.9000000000000004" customHeight="1" thickBot="1"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N348" s="73"/>
    </row>
    <row r="349" spans="2:40" s="17" customFormat="1" ht="15.4" customHeight="1" thickBot="1">
      <c r="B349" s="91">
        <v>1</v>
      </c>
      <c r="C349" s="35" t="s">
        <v>53</v>
      </c>
      <c r="D349" s="36" t="s">
        <v>158</v>
      </c>
      <c r="E349" s="40">
        <v>1</v>
      </c>
      <c r="F349" s="41">
        <v>2</v>
      </c>
      <c r="G349" s="41">
        <v>3</v>
      </c>
      <c r="H349" s="41">
        <v>4</v>
      </c>
      <c r="I349" s="41">
        <v>5</v>
      </c>
      <c r="J349" s="41">
        <v>6</v>
      </c>
      <c r="K349" s="41">
        <v>7</v>
      </c>
      <c r="L349" s="41">
        <v>8</v>
      </c>
      <c r="M349" s="41">
        <v>9</v>
      </c>
      <c r="N349" s="41">
        <v>10</v>
      </c>
      <c r="O349" s="41">
        <v>11</v>
      </c>
      <c r="P349" s="41">
        <v>12</v>
      </c>
      <c r="Q349" s="41">
        <v>13</v>
      </c>
      <c r="R349" s="41">
        <v>14</v>
      </c>
      <c r="S349" s="41">
        <v>15</v>
      </c>
      <c r="T349" s="41">
        <v>16</v>
      </c>
      <c r="U349" s="41">
        <v>17</v>
      </c>
      <c r="V349" s="41">
        <v>18</v>
      </c>
      <c r="W349" s="41">
        <v>19</v>
      </c>
      <c r="X349" s="41">
        <v>20</v>
      </c>
      <c r="Y349" s="41">
        <v>21</v>
      </c>
      <c r="Z349" s="41">
        <v>22</v>
      </c>
      <c r="AA349" s="41">
        <v>23</v>
      </c>
      <c r="AB349" s="41">
        <v>24</v>
      </c>
      <c r="AC349" s="41">
        <v>25</v>
      </c>
      <c r="AD349" s="41">
        <v>26</v>
      </c>
      <c r="AE349" s="41">
        <v>27</v>
      </c>
      <c r="AF349" s="41">
        <v>28</v>
      </c>
      <c r="AG349" s="41">
        <v>29</v>
      </c>
      <c r="AH349" s="41">
        <v>30</v>
      </c>
      <c r="AI349" s="42">
        <v>31</v>
      </c>
      <c r="AN349" s="73"/>
    </row>
    <row r="350" spans="2:40" s="17" customFormat="1" ht="15.4" customHeight="1">
      <c r="B350" s="37">
        <f>$B$17</f>
        <v>1</v>
      </c>
      <c r="C350" s="43">
        <f t="shared" ref="C350:C361" si="18">SUM($E350:$AI350)</f>
        <v>0</v>
      </c>
      <c r="D350" s="46"/>
      <c r="E350" s="80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81"/>
      <c r="AE350" s="81"/>
      <c r="AF350" s="81"/>
      <c r="AG350" s="81"/>
      <c r="AH350" s="81"/>
      <c r="AI350" s="82"/>
      <c r="AJ350" s="78"/>
      <c r="AN350" s="73"/>
    </row>
    <row r="351" spans="2:40" s="17" customFormat="1" ht="15.4" customHeight="1">
      <c r="B351" s="38">
        <f>IF(B350 = 12,1,B350+1)</f>
        <v>2</v>
      </c>
      <c r="C351" s="44">
        <f t="shared" si="18"/>
        <v>0</v>
      </c>
      <c r="D351" s="47"/>
      <c r="E351" s="83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5"/>
      <c r="AJ351" s="78"/>
      <c r="AN351" s="73"/>
    </row>
    <row r="352" spans="2:40" s="17" customFormat="1" ht="15.4" customHeight="1">
      <c r="B352" s="38">
        <f>IF(B351 = 12,1,B351+1)</f>
        <v>3</v>
      </c>
      <c r="C352" s="44">
        <f t="shared" si="18"/>
        <v>0</v>
      </c>
      <c r="D352" s="47"/>
      <c r="E352" s="83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5"/>
      <c r="AJ352" s="78"/>
      <c r="AN352" s="73"/>
    </row>
    <row r="353" spans="2:40" s="17" customFormat="1" ht="15.4" customHeight="1">
      <c r="B353" s="38">
        <f>IF(B352 = 12,1,B352+1)</f>
        <v>4</v>
      </c>
      <c r="C353" s="44">
        <f t="shared" si="18"/>
        <v>0</v>
      </c>
      <c r="D353" s="47"/>
      <c r="E353" s="83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5"/>
      <c r="AJ353" s="78"/>
      <c r="AN353" s="73"/>
    </row>
    <row r="354" spans="2:40" s="17" customFormat="1" ht="15.4" customHeight="1">
      <c r="B354" s="38">
        <f t="shared" ref="B354:B361" si="19">IF(B353 = 12,1,B353+1)</f>
        <v>5</v>
      </c>
      <c r="C354" s="44">
        <f t="shared" si="18"/>
        <v>0</v>
      </c>
      <c r="D354" s="47"/>
      <c r="E354" s="83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5"/>
      <c r="AJ354" s="78"/>
      <c r="AN354" s="73"/>
    </row>
    <row r="355" spans="2:40" s="17" customFormat="1" ht="15.4" customHeight="1">
      <c r="B355" s="38">
        <f t="shared" si="19"/>
        <v>6</v>
      </c>
      <c r="C355" s="44">
        <f t="shared" si="18"/>
        <v>0</v>
      </c>
      <c r="D355" s="47"/>
      <c r="E355" s="83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5"/>
      <c r="AJ355" s="78"/>
      <c r="AN355" s="73"/>
    </row>
    <row r="356" spans="2:40" s="17" customFormat="1" ht="15.4" customHeight="1">
      <c r="B356" s="38">
        <f t="shared" si="19"/>
        <v>7</v>
      </c>
      <c r="C356" s="44">
        <f t="shared" si="18"/>
        <v>0</v>
      </c>
      <c r="D356" s="47"/>
      <c r="E356" s="83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5"/>
      <c r="AJ356" s="78"/>
      <c r="AN356" s="73"/>
    </row>
    <row r="357" spans="2:40" s="17" customFormat="1" ht="15.4" customHeight="1">
      <c r="B357" s="38">
        <f t="shared" si="19"/>
        <v>8</v>
      </c>
      <c r="C357" s="44">
        <f t="shared" si="18"/>
        <v>0</v>
      </c>
      <c r="D357" s="47"/>
      <c r="E357" s="83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5"/>
      <c r="AJ357" s="78"/>
      <c r="AN357" s="73"/>
    </row>
    <row r="358" spans="2:40" s="17" customFormat="1" ht="15.4" customHeight="1">
      <c r="B358" s="38">
        <f t="shared" si="19"/>
        <v>9</v>
      </c>
      <c r="C358" s="44">
        <f t="shared" si="18"/>
        <v>0</v>
      </c>
      <c r="D358" s="47"/>
      <c r="E358" s="83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5"/>
      <c r="AJ358" s="78"/>
      <c r="AN358" s="73"/>
    </row>
    <row r="359" spans="2:40" s="17" customFormat="1" ht="15.4" customHeight="1">
      <c r="B359" s="38">
        <f t="shared" si="19"/>
        <v>10</v>
      </c>
      <c r="C359" s="44">
        <f t="shared" si="18"/>
        <v>0</v>
      </c>
      <c r="D359" s="47"/>
      <c r="E359" s="83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5"/>
      <c r="AJ359" s="78"/>
      <c r="AN359" s="73"/>
    </row>
    <row r="360" spans="2:40" s="17" customFormat="1" ht="15.4" customHeight="1">
      <c r="B360" s="38">
        <f t="shared" si="19"/>
        <v>11</v>
      </c>
      <c r="C360" s="44">
        <f t="shared" si="18"/>
        <v>0</v>
      </c>
      <c r="D360" s="47"/>
      <c r="E360" s="83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  <c r="AA360" s="84"/>
      <c r="AB360" s="84"/>
      <c r="AC360" s="84"/>
      <c r="AD360" s="84"/>
      <c r="AE360" s="84"/>
      <c r="AF360" s="84"/>
      <c r="AG360" s="84"/>
      <c r="AH360" s="84"/>
      <c r="AI360" s="85"/>
      <c r="AJ360" s="78"/>
      <c r="AN360" s="73"/>
    </row>
    <row r="361" spans="2:40" s="17" customFormat="1" ht="15.4" customHeight="1" thickBot="1">
      <c r="B361" s="39">
        <f t="shared" si="19"/>
        <v>12</v>
      </c>
      <c r="C361" s="45">
        <f t="shared" si="18"/>
        <v>0</v>
      </c>
      <c r="D361" s="48"/>
      <c r="E361" s="86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  <c r="AA361" s="87"/>
      <c r="AB361" s="87"/>
      <c r="AC361" s="87"/>
      <c r="AD361" s="87"/>
      <c r="AE361" s="87"/>
      <c r="AF361" s="87"/>
      <c r="AG361" s="87"/>
      <c r="AH361" s="87"/>
      <c r="AI361" s="88"/>
      <c r="AJ361" s="78"/>
      <c r="AN361" s="73"/>
    </row>
    <row r="371" spans="2:40" s="17" customFormat="1">
      <c r="AJ371" s="78"/>
      <c r="AN371" s="73"/>
    </row>
    <row r="380" spans="2:40" s="17" customFormat="1" ht="16.5">
      <c r="B380" s="33" t="s">
        <v>52</v>
      </c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N380" s="73"/>
    </row>
    <row r="381" spans="2:40" s="17" customFormat="1" ht="14.45" customHeight="1">
      <c r="AI381" s="34" t="str">
        <f>IF('個人別管理簿 (1)'!$AI$11="","",'個人別管理簿 (1)'!$AI$11)</f>
        <v/>
      </c>
      <c r="AN381" s="73"/>
    </row>
    <row r="382" spans="2:40" s="17" customFormat="1" ht="10.15" customHeight="1" thickBot="1">
      <c r="E382" s="99"/>
      <c r="F382" s="99"/>
      <c r="G382" s="100"/>
      <c r="H382" s="100"/>
      <c r="AI382" s="73"/>
      <c r="AN382" s="73"/>
    </row>
    <row r="383" spans="2:40" s="17" customFormat="1" ht="15.4" customHeight="1">
      <c r="B383" s="26"/>
      <c r="C383" s="26"/>
      <c r="D383" s="26"/>
      <c r="E383" s="101" t="s">
        <v>35</v>
      </c>
      <c r="F383" s="102"/>
      <c r="G383" s="103"/>
      <c r="H383" s="97" t="s">
        <v>2</v>
      </c>
      <c r="I383" s="97"/>
      <c r="J383" s="97"/>
      <c r="K383" s="97"/>
      <c r="L383" s="97" t="s">
        <v>4</v>
      </c>
      <c r="M383" s="97"/>
      <c r="N383" s="97"/>
      <c r="O383" s="97" t="s">
        <v>30</v>
      </c>
      <c r="P383" s="97"/>
      <c r="Q383" s="97"/>
      <c r="R383" s="97" t="s">
        <v>54</v>
      </c>
      <c r="S383" s="97"/>
      <c r="T383" s="97"/>
      <c r="U383" s="97" t="s">
        <v>50</v>
      </c>
      <c r="V383" s="97"/>
      <c r="W383" s="97" t="s">
        <v>55</v>
      </c>
      <c r="X383" s="97"/>
      <c r="Y383" s="97"/>
      <c r="Z383" s="97" t="s">
        <v>56</v>
      </c>
      <c r="AA383" s="97"/>
      <c r="AB383" s="97" t="s">
        <v>8</v>
      </c>
      <c r="AC383" s="97"/>
      <c r="AD383" s="97" t="s">
        <v>51</v>
      </c>
      <c r="AE383" s="98"/>
      <c r="AF383" s="26"/>
      <c r="AG383" s="26"/>
      <c r="AH383" s="26"/>
      <c r="AI383" s="26"/>
      <c r="AN383" s="73"/>
    </row>
    <row r="384" spans="2:40" s="17" customFormat="1" ht="15.4" customHeight="1" thickBot="1">
      <c r="B384" s="26"/>
      <c r="C384" s="26"/>
      <c r="D384" s="89"/>
      <c r="E384" s="108"/>
      <c r="F384" s="109"/>
      <c r="G384" s="110"/>
      <c r="H384" s="105"/>
      <c r="I384" s="105"/>
      <c r="J384" s="105"/>
      <c r="K384" s="105"/>
      <c r="L384" s="104"/>
      <c r="M384" s="104"/>
      <c r="N384" s="104"/>
      <c r="O384" s="111"/>
      <c r="P384" s="111"/>
      <c r="Q384" s="111"/>
      <c r="R384" s="104"/>
      <c r="S384" s="104"/>
      <c r="T384" s="104"/>
      <c r="U384" s="105"/>
      <c r="V384" s="105"/>
      <c r="W384" s="104"/>
      <c r="X384" s="104"/>
      <c r="Y384" s="104"/>
      <c r="Z384" s="105"/>
      <c r="AA384" s="105"/>
      <c r="AB384" s="106"/>
      <c r="AC384" s="106"/>
      <c r="AD384" s="106"/>
      <c r="AE384" s="107"/>
      <c r="AF384" s="90"/>
      <c r="AG384" s="78"/>
      <c r="AH384" s="90"/>
      <c r="AI384" s="90"/>
      <c r="AN384" s="73"/>
    </row>
    <row r="385" spans="2:40" s="17" customFormat="1" ht="4.9000000000000004" customHeight="1" thickBot="1"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N385" s="73"/>
    </row>
    <row r="386" spans="2:40" s="17" customFormat="1" ht="15.4" customHeight="1" thickBot="1">
      <c r="B386" s="91">
        <v>1</v>
      </c>
      <c r="C386" s="35" t="s">
        <v>53</v>
      </c>
      <c r="D386" s="36" t="s">
        <v>158</v>
      </c>
      <c r="E386" s="40">
        <v>1</v>
      </c>
      <c r="F386" s="41">
        <v>2</v>
      </c>
      <c r="G386" s="41">
        <v>3</v>
      </c>
      <c r="H386" s="41">
        <v>4</v>
      </c>
      <c r="I386" s="41">
        <v>5</v>
      </c>
      <c r="J386" s="41">
        <v>6</v>
      </c>
      <c r="K386" s="41">
        <v>7</v>
      </c>
      <c r="L386" s="41">
        <v>8</v>
      </c>
      <c r="M386" s="41">
        <v>9</v>
      </c>
      <c r="N386" s="41">
        <v>10</v>
      </c>
      <c r="O386" s="41">
        <v>11</v>
      </c>
      <c r="P386" s="41">
        <v>12</v>
      </c>
      <c r="Q386" s="41">
        <v>13</v>
      </c>
      <c r="R386" s="41">
        <v>14</v>
      </c>
      <c r="S386" s="41">
        <v>15</v>
      </c>
      <c r="T386" s="41">
        <v>16</v>
      </c>
      <c r="U386" s="41">
        <v>17</v>
      </c>
      <c r="V386" s="41">
        <v>18</v>
      </c>
      <c r="W386" s="41">
        <v>19</v>
      </c>
      <c r="X386" s="41">
        <v>20</v>
      </c>
      <c r="Y386" s="41">
        <v>21</v>
      </c>
      <c r="Z386" s="41">
        <v>22</v>
      </c>
      <c r="AA386" s="41">
        <v>23</v>
      </c>
      <c r="AB386" s="41">
        <v>24</v>
      </c>
      <c r="AC386" s="41">
        <v>25</v>
      </c>
      <c r="AD386" s="41">
        <v>26</v>
      </c>
      <c r="AE386" s="41">
        <v>27</v>
      </c>
      <c r="AF386" s="41">
        <v>28</v>
      </c>
      <c r="AG386" s="41">
        <v>29</v>
      </c>
      <c r="AH386" s="41">
        <v>30</v>
      </c>
      <c r="AI386" s="42">
        <v>31</v>
      </c>
      <c r="AN386" s="73"/>
    </row>
    <row r="387" spans="2:40" s="17" customFormat="1" ht="15.4" customHeight="1">
      <c r="B387" s="37">
        <f>$B$17</f>
        <v>1</v>
      </c>
      <c r="C387" s="43">
        <f t="shared" ref="C387:C398" si="20">SUM($E387:$AI387)</f>
        <v>0</v>
      </c>
      <c r="D387" s="46"/>
      <c r="E387" s="80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81"/>
      <c r="AG387" s="81"/>
      <c r="AH387" s="81"/>
      <c r="AI387" s="82"/>
      <c r="AJ387" s="78"/>
      <c r="AN387" s="73"/>
    </row>
    <row r="388" spans="2:40" s="17" customFormat="1" ht="15.4" customHeight="1">
      <c r="B388" s="38">
        <f>IF(B387 = 12,1,B387+1)</f>
        <v>2</v>
      </c>
      <c r="C388" s="44">
        <f t="shared" si="20"/>
        <v>0</v>
      </c>
      <c r="D388" s="47"/>
      <c r="E388" s="83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5"/>
      <c r="AJ388" s="78"/>
      <c r="AN388" s="73"/>
    </row>
    <row r="389" spans="2:40" s="17" customFormat="1" ht="15.4" customHeight="1">
      <c r="B389" s="38">
        <f>IF(B388 = 12,1,B388+1)</f>
        <v>3</v>
      </c>
      <c r="C389" s="44">
        <f t="shared" si="20"/>
        <v>0</v>
      </c>
      <c r="D389" s="47"/>
      <c r="E389" s="83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5"/>
      <c r="AJ389" s="78"/>
      <c r="AN389" s="73"/>
    </row>
    <row r="390" spans="2:40" s="17" customFormat="1" ht="15.4" customHeight="1">
      <c r="B390" s="38">
        <f>IF(B389 = 12,1,B389+1)</f>
        <v>4</v>
      </c>
      <c r="C390" s="44">
        <f t="shared" si="20"/>
        <v>0</v>
      </c>
      <c r="D390" s="47"/>
      <c r="E390" s="83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5"/>
      <c r="AJ390" s="78"/>
      <c r="AN390" s="73"/>
    </row>
    <row r="391" spans="2:40" s="17" customFormat="1" ht="15.4" customHeight="1">
      <c r="B391" s="38">
        <f t="shared" ref="B391:B398" si="21">IF(B390 = 12,1,B390+1)</f>
        <v>5</v>
      </c>
      <c r="C391" s="44">
        <f t="shared" si="20"/>
        <v>0</v>
      </c>
      <c r="D391" s="47"/>
      <c r="E391" s="83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5"/>
      <c r="AJ391" s="78"/>
      <c r="AN391" s="73"/>
    </row>
    <row r="392" spans="2:40" s="17" customFormat="1" ht="15.4" customHeight="1">
      <c r="B392" s="38">
        <f t="shared" si="21"/>
        <v>6</v>
      </c>
      <c r="C392" s="44">
        <f t="shared" si="20"/>
        <v>0</v>
      </c>
      <c r="D392" s="47"/>
      <c r="E392" s="83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5"/>
      <c r="AJ392" s="78"/>
      <c r="AN392" s="73"/>
    </row>
    <row r="393" spans="2:40" s="17" customFormat="1" ht="15.4" customHeight="1">
      <c r="B393" s="38">
        <f t="shared" si="21"/>
        <v>7</v>
      </c>
      <c r="C393" s="44">
        <f t="shared" si="20"/>
        <v>0</v>
      </c>
      <c r="D393" s="47"/>
      <c r="E393" s="83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5"/>
      <c r="AJ393" s="78"/>
      <c r="AN393" s="73"/>
    </row>
    <row r="394" spans="2:40" s="17" customFormat="1" ht="15.4" customHeight="1">
      <c r="B394" s="38">
        <f t="shared" si="21"/>
        <v>8</v>
      </c>
      <c r="C394" s="44">
        <f t="shared" si="20"/>
        <v>0</v>
      </c>
      <c r="D394" s="47"/>
      <c r="E394" s="83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  <c r="AA394" s="84"/>
      <c r="AB394" s="84"/>
      <c r="AC394" s="84"/>
      <c r="AD394" s="84"/>
      <c r="AE394" s="84"/>
      <c r="AF394" s="84"/>
      <c r="AG394" s="84"/>
      <c r="AH394" s="84"/>
      <c r="AI394" s="85"/>
      <c r="AJ394" s="78"/>
      <c r="AN394" s="73"/>
    </row>
    <row r="395" spans="2:40" s="17" customFormat="1" ht="15.4" customHeight="1">
      <c r="B395" s="38">
        <f t="shared" si="21"/>
        <v>9</v>
      </c>
      <c r="C395" s="44">
        <f t="shared" si="20"/>
        <v>0</v>
      </c>
      <c r="D395" s="47"/>
      <c r="E395" s="83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5"/>
      <c r="AJ395" s="78"/>
      <c r="AN395" s="73"/>
    </row>
    <row r="396" spans="2:40" s="17" customFormat="1" ht="15.4" customHeight="1">
      <c r="B396" s="38">
        <f t="shared" si="21"/>
        <v>10</v>
      </c>
      <c r="C396" s="44">
        <f t="shared" si="20"/>
        <v>0</v>
      </c>
      <c r="D396" s="47"/>
      <c r="E396" s="83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5"/>
      <c r="AJ396" s="78"/>
      <c r="AN396" s="73"/>
    </row>
    <row r="397" spans="2:40" s="17" customFormat="1" ht="15.4" customHeight="1">
      <c r="B397" s="38">
        <f t="shared" si="21"/>
        <v>11</v>
      </c>
      <c r="C397" s="44">
        <f t="shared" si="20"/>
        <v>0</v>
      </c>
      <c r="D397" s="47"/>
      <c r="E397" s="83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5"/>
      <c r="AJ397" s="78"/>
      <c r="AN397" s="73"/>
    </row>
    <row r="398" spans="2:40" s="17" customFormat="1" ht="15.4" customHeight="1" thickBot="1">
      <c r="B398" s="39">
        <f t="shared" si="21"/>
        <v>12</v>
      </c>
      <c r="C398" s="45">
        <f t="shared" si="20"/>
        <v>0</v>
      </c>
      <c r="D398" s="48"/>
      <c r="E398" s="86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  <c r="AA398" s="87"/>
      <c r="AB398" s="87"/>
      <c r="AC398" s="87"/>
      <c r="AD398" s="87"/>
      <c r="AE398" s="87"/>
      <c r="AF398" s="87"/>
      <c r="AG398" s="87"/>
      <c r="AH398" s="87"/>
      <c r="AI398" s="88"/>
      <c r="AJ398" s="78"/>
      <c r="AN398" s="73"/>
    </row>
    <row r="399" spans="2:40" s="17" customFormat="1">
      <c r="AJ399" s="78"/>
      <c r="AN399" s="73"/>
    </row>
    <row r="411" spans="36:40" s="17" customFormat="1">
      <c r="AJ411" s="78"/>
      <c r="AN411" s="73"/>
    </row>
    <row r="417" spans="2:40" s="17" customFormat="1" ht="16.5">
      <c r="B417" s="33" t="s">
        <v>52</v>
      </c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N417" s="73"/>
    </row>
    <row r="418" spans="2:40" s="17" customFormat="1" ht="14.45" customHeight="1">
      <c r="AI418" s="34" t="str">
        <f>IF('個人別管理簿 (1)'!$AI$11="","",'個人別管理簿 (1)'!$AI$11)</f>
        <v/>
      </c>
      <c r="AN418" s="73"/>
    </row>
    <row r="419" spans="2:40" s="17" customFormat="1" ht="10.15" customHeight="1" thickBot="1">
      <c r="E419" s="99"/>
      <c r="F419" s="99"/>
      <c r="G419" s="100"/>
      <c r="H419" s="100"/>
      <c r="AI419" s="73"/>
      <c r="AN419" s="73"/>
    </row>
    <row r="420" spans="2:40" s="17" customFormat="1" ht="15.4" customHeight="1">
      <c r="B420" s="26"/>
      <c r="C420" s="26"/>
      <c r="D420" s="26"/>
      <c r="E420" s="101" t="s">
        <v>35</v>
      </c>
      <c r="F420" s="102"/>
      <c r="G420" s="103"/>
      <c r="H420" s="97" t="s">
        <v>2</v>
      </c>
      <c r="I420" s="97"/>
      <c r="J420" s="97"/>
      <c r="K420" s="97"/>
      <c r="L420" s="97" t="s">
        <v>4</v>
      </c>
      <c r="M420" s="97"/>
      <c r="N420" s="97"/>
      <c r="O420" s="97" t="s">
        <v>30</v>
      </c>
      <c r="P420" s="97"/>
      <c r="Q420" s="97"/>
      <c r="R420" s="97" t="s">
        <v>54</v>
      </c>
      <c r="S420" s="97"/>
      <c r="T420" s="97"/>
      <c r="U420" s="97" t="s">
        <v>50</v>
      </c>
      <c r="V420" s="97"/>
      <c r="W420" s="97" t="s">
        <v>55</v>
      </c>
      <c r="X420" s="97"/>
      <c r="Y420" s="97"/>
      <c r="Z420" s="97" t="s">
        <v>56</v>
      </c>
      <c r="AA420" s="97"/>
      <c r="AB420" s="97" t="s">
        <v>8</v>
      </c>
      <c r="AC420" s="97"/>
      <c r="AD420" s="97" t="s">
        <v>51</v>
      </c>
      <c r="AE420" s="98"/>
      <c r="AF420" s="26"/>
      <c r="AG420" s="26"/>
      <c r="AH420" s="26"/>
      <c r="AI420" s="26"/>
      <c r="AN420" s="73"/>
    </row>
    <row r="421" spans="2:40" s="17" customFormat="1" ht="15.4" customHeight="1" thickBot="1">
      <c r="B421" s="26"/>
      <c r="C421" s="26"/>
      <c r="D421" s="89"/>
      <c r="E421" s="108"/>
      <c r="F421" s="109"/>
      <c r="G421" s="110"/>
      <c r="H421" s="105"/>
      <c r="I421" s="105"/>
      <c r="J421" s="105"/>
      <c r="K421" s="105"/>
      <c r="L421" s="104"/>
      <c r="M421" s="104"/>
      <c r="N421" s="104"/>
      <c r="O421" s="111"/>
      <c r="P421" s="111"/>
      <c r="Q421" s="111"/>
      <c r="R421" s="104"/>
      <c r="S421" s="104"/>
      <c r="T421" s="104"/>
      <c r="U421" s="105"/>
      <c r="V421" s="105"/>
      <c r="W421" s="104"/>
      <c r="X421" s="104"/>
      <c r="Y421" s="104"/>
      <c r="Z421" s="105"/>
      <c r="AA421" s="105"/>
      <c r="AB421" s="106"/>
      <c r="AC421" s="106"/>
      <c r="AD421" s="106"/>
      <c r="AE421" s="107"/>
      <c r="AF421" s="90"/>
      <c r="AG421" s="78"/>
      <c r="AH421" s="90"/>
      <c r="AI421" s="90"/>
      <c r="AN421" s="73"/>
    </row>
    <row r="422" spans="2:40" s="17" customFormat="1" ht="4.9000000000000004" customHeight="1" thickBot="1"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N422" s="73"/>
    </row>
    <row r="423" spans="2:40" s="17" customFormat="1" ht="15.4" customHeight="1" thickBot="1">
      <c r="B423" s="91">
        <v>1</v>
      </c>
      <c r="C423" s="35" t="s">
        <v>53</v>
      </c>
      <c r="D423" s="36" t="s">
        <v>158</v>
      </c>
      <c r="E423" s="40">
        <v>1</v>
      </c>
      <c r="F423" s="41">
        <v>2</v>
      </c>
      <c r="G423" s="41">
        <v>3</v>
      </c>
      <c r="H423" s="41">
        <v>4</v>
      </c>
      <c r="I423" s="41">
        <v>5</v>
      </c>
      <c r="J423" s="41">
        <v>6</v>
      </c>
      <c r="K423" s="41">
        <v>7</v>
      </c>
      <c r="L423" s="41">
        <v>8</v>
      </c>
      <c r="M423" s="41">
        <v>9</v>
      </c>
      <c r="N423" s="41">
        <v>10</v>
      </c>
      <c r="O423" s="41">
        <v>11</v>
      </c>
      <c r="P423" s="41">
        <v>12</v>
      </c>
      <c r="Q423" s="41">
        <v>13</v>
      </c>
      <c r="R423" s="41">
        <v>14</v>
      </c>
      <c r="S423" s="41">
        <v>15</v>
      </c>
      <c r="T423" s="41">
        <v>16</v>
      </c>
      <c r="U423" s="41">
        <v>17</v>
      </c>
      <c r="V423" s="41">
        <v>18</v>
      </c>
      <c r="W423" s="41">
        <v>19</v>
      </c>
      <c r="X423" s="41">
        <v>20</v>
      </c>
      <c r="Y423" s="41">
        <v>21</v>
      </c>
      <c r="Z423" s="41">
        <v>22</v>
      </c>
      <c r="AA423" s="41">
        <v>23</v>
      </c>
      <c r="AB423" s="41">
        <v>24</v>
      </c>
      <c r="AC423" s="41">
        <v>25</v>
      </c>
      <c r="AD423" s="41">
        <v>26</v>
      </c>
      <c r="AE423" s="41">
        <v>27</v>
      </c>
      <c r="AF423" s="41">
        <v>28</v>
      </c>
      <c r="AG423" s="41">
        <v>29</v>
      </c>
      <c r="AH423" s="41">
        <v>30</v>
      </c>
      <c r="AI423" s="42">
        <v>31</v>
      </c>
      <c r="AN423" s="73"/>
    </row>
    <row r="424" spans="2:40" s="17" customFormat="1" ht="15.4" customHeight="1">
      <c r="B424" s="37">
        <f>$B$17</f>
        <v>1</v>
      </c>
      <c r="C424" s="43">
        <f t="shared" ref="C424:C435" si="22">SUM($E424:$AI424)</f>
        <v>0</v>
      </c>
      <c r="D424" s="46"/>
      <c r="E424" s="80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1"/>
      <c r="AB424" s="81"/>
      <c r="AC424" s="81"/>
      <c r="AD424" s="81"/>
      <c r="AE424" s="81"/>
      <c r="AF424" s="81"/>
      <c r="AG424" s="81"/>
      <c r="AH424" s="81"/>
      <c r="AI424" s="82"/>
      <c r="AJ424" s="78"/>
      <c r="AN424" s="73"/>
    </row>
    <row r="425" spans="2:40" s="17" customFormat="1" ht="15.4" customHeight="1">
      <c r="B425" s="38">
        <f>IF(B424 = 12,1,B424+1)</f>
        <v>2</v>
      </c>
      <c r="C425" s="44">
        <f t="shared" si="22"/>
        <v>0</v>
      </c>
      <c r="D425" s="47"/>
      <c r="E425" s="83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5"/>
      <c r="AJ425" s="78"/>
      <c r="AN425" s="73"/>
    </row>
    <row r="426" spans="2:40" s="17" customFormat="1" ht="15.4" customHeight="1">
      <c r="B426" s="38">
        <f>IF(B425 = 12,1,B425+1)</f>
        <v>3</v>
      </c>
      <c r="C426" s="44">
        <f t="shared" si="22"/>
        <v>0</v>
      </c>
      <c r="D426" s="47"/>
      <c r="E426" s="83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5"/>
      <c r="AJ426" s="78"/>
      <c r="AN426" s="73"/>
    </row>
    <row r="427" spans="2:40" s="17" customFormat="1" ht="15.4" customHeight="1">
      <c r="B427" s="38">
        <f>IF(B426 = 12,1,B426+1)</f>
        <v>4</v>
      </c>
      <c r="C427" s="44">
        <f t="shared" si="22"/>
        <v>0</v>
      </c>
      <c r="D427" s="47"/>
      <c r="E427" s="83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5"/>
      <c r="AJ427" s="78"/>
      <c r="AN427" s="73"/>
    </row>
    <row r="428" spans="2:40" s="17" customFormat="1" ht="15.4" customHeight="1">
      <c r="B428" s="38">
        <f t="shared" ref="B428:B435" si="23">IF(B427 = 12,1,B427+1)</f>
        <v>5</v>
      </c>
      <c r="C428" s="44">
        <f t="shared" si="22"/>
        <v>0</v>
      </c>
      <c r="D428" s="47"/>
      <c r="E428" s="83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  <c r="AA428" s="84"/>
      <c r="AB428" s="84"/>
      <c r="AC428" s="84"/>
      <c r="AD428" s="84"/>
      <c r="AE428" s="84"/>
      <c r="AF428" s="84"/>
      <c r="AG428" s="84"/>
      <c r="AH428" s="84"/>
      <c r="AI428" s="85"/>
      <c r="AJ428" s="78"/>
      <c r="AN428" s="73"/>
    </row>
    <row r="429" spans="2:40" s="17" customFormat="1" ht="15.4" customHeight="1">
      <c r="B429" s="38">
        <f t="shared" si="23"/>
        <v>6</v>
      </c>
      <c r="C429" s="44">
        <f t="shared" si="22"/>
        <v>0</v>
      </c>
      <c r="D429" s="47"/>
      <c r="E429" s="83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5"/>
      <c r="AJ429" s="78"/>
      <c r="AN429" s="73"/>
    </row>
    <row r="430" spans="2:40" s="17" customFormat="1" ht="15.4" customHeight="1">
      <c r="B430" s="38">
        <f t="shared" si="23"/>
        <v>7</v>
      </c>
      <c r="C430" s="44">
        <f t="shared" si="22"/>
        <v>0</v>
      </c>
      <c r="D430" s="47"/>
      <c r="E430" s="83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5"/>
      <c r="AJ430" s="78"/>
      <c r="AN430" s="73"/>
    </row>
    <row r="431" spans="2:40" s="17" customFormat="1" ht="15.4" customHeight="1">
      <c r="B431" s="38">
        <f t="shared" si="23"/>
        <v>8</v>
      </c>
      <c r="C431" s="44">
        <f t="shared" si="22"/>
        <v>0</v>
      </c>
      <c r="D431" s="47"/>
      <c r="E431" s="83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5"/>
      <c r="AJ431" s="78"/>
      <c r="AN431" s="73"/>
    </row>
    <row r="432" spans="2:40" s="17" customFormat="1" ht="15.4" customHeight="1">
      <c r="B432" s="38">
        <f t="shared" si="23"/>
        <v>9</v>
      </c>
      <c r="C432" s="44">
        <f t="shared" si="22"/>
        <v>0</v>
      </c>
      <c r="D432" s="47"/>
      <c r="E432" s="83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5"/>
      <c r="AJ432" s="78"/>
      <c r="AN432" s="73"/>
    </row>
    <row r="433" spans="2:40" s="17" customFormat="1" ht="15.4" customHeight="1">
      <c r="B433" s="38">
        <f t="shared" si="23"/>
        <v>10</v>
      </c>
      <c r="C433" s="44">
        <f t="shared" si="22"/>
        <v>0</v>
      </c>
      <c r="D433" s="47"/>
      <c r="E433" s="83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5"/>
      <c r="AJ433" s="78"/>
      <c r="AN433" s="73"/>
    </row>
    <row r="434" spans="2:40" s="17" customFormat="1" ht="15.4" customHeight="1">
      <c r="B434" s="38">
        <f t="shared" si="23"/>
        <v>11</v>
      </c>
      <c r="C434" s="44">
        <f t="shared" si="22"/>
        <v>0</v>
      </c>
      <c r="D434" s="47"/>
      <c r="E434" s="83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5"/>
      <c r="AJ434" s="78"/>
      <c r="AN434" s="73"/>
    </row>
    <row r="435" spans="2:40" s="17" customFormat="1" ht="15.4" customHeight="1" thickBot="1">
      <c r="B435" s="39">
        <f t="shared" si="23"/>
        <v>12</v>
      </c>
      <c r="C435" s="45">
        <f t="shared" si="22"/>
        <v>0</v>
      </c>
      <c r="D435" s="48"/>
      <c r="E435" s="86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  <c r="AA435" s="87"/>
      <c r="AB435" s="87"/>
      <c r="AC435" s="87"/>
      <c r="AD435" s="87"/>
      <c r="AE435" s="87"/>
      <c r="AF435" s="87"/>
      <c r="AG435" s="87"/>
      <c r="AH435" s="87"/>
      <c r="AI435" s="88"/>
      <c r="AJ435" s="78"/>
      <c r="AN435" s="73"/>
    </row>
    <row r="454" spans="2:40" s="17" customFormat="1" ht="16.5">
      <c r="B454" s="33" t="s">
        <v>52</v>
      </c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N454" s="73"/>
    </row>
    <row r="455" spans="2:40" s="17" customFormat="1" ht="14.45" customHeight="1">
      <c r="AI455" s="34" t="str">
        <f>IF('個人別管理簿 (1)'!$AI$11="","",'個人別管理簿 (1)'!$AI$11)</f>
        <v/>
      </c>
      <c r="AN455" s="73"/>
    </row>
    <row r="456" spans="2:40" s="17" customFormat="1" ht="10.15" customHeight="1" thickBot="1">
      <c r="E456" s="99"/>
      <c r="F456" s="99"/>
      <c r="G456" s="100"/>
      <c r="H456" s="100"/>
      <c r="AI456" s="73"/>
      <c r="AN456" s="73"/>
    </row>
    <row r="457" spans="2:40" s="17" customFormat="1" ht="15.4" customHeight="1">
      <c r="B457" s="26"/>
      <c r="C457" s="26"/>
      <c r="D457" s="26"/>
      <c r="E457" s="101" t="s">
        <v>35</v>
      </c>
      <c r="F457" s="102"/>
      <c r="G457" s="103"/>
      <c r="H457" s="97" t="s">
        <v>2</v>
      </c>
      <c r="I457" s="97"/>
      <c r="J457" s="97"/>
      <c r="K457" s="97"/>
      <c r="L457" s="97" t="s">
        <v>4</v>
      </c>
      <c r="M457" s="97"/>
      <c r="N457" s="97"/>
      <c r="O457" s="97" t="s">
        <v>30</v>
      </c>
      <c r="P457" s="97"/>
      <c r="Q457" s="97"/>
      <c r="R457" s="97" t="s">
        <v>54</v>
      </c>
      <c r="S457" s="97"/>
      <c r="T457" s="97"/>
      <c r="U457" s="97" t="s">
        <v>50</v>
      </c>
      <c r="V457" s="97"/>
      <c r="W457" s="97" t="s">
        <v>55</v>
      </c>
      <c r="X457" s="97"/>
      <c r="Y457" s="97"/>
      <c r="Z457" s="97" t="s">
        <v>56</v>
      </c>
      <c r="AA457" s="97"/>
      <c r="AB457" s="97" t="s">
        <v>8</v>
      </c>
      <c r="AC457" s="97"/>
      <c r="AD457" s="97" t="s">
        <v>51</v>
      </c>
      <c r="AE457" s="98"/>
      <c r="AF457" s="26"/>
      <c r="AG457" s="26"/>
      <c r="AH457" s="26"/>
      <c r="AI457" s="26"/>
      <c r="AN457" s="73"/>
    </row>
    <row r="458" spans="2:40" s="17" customFormat="1" ht="15.4" customHeight="1" thickBot="1">
      <c r="B458" s="26"/>
      <c r="C458" s="26"/>
      <c r="D458" s="89"/>
      <c r="E458" s="108"/>
      <c r="F458" s="109"/>
      <c r="G458" s="110"/>
      <c r="H458" s="105"/>
      <c r="I458" s="105"/>
      <c r="J458" s="105"/>
      <c r="K458" s="105"/>
      <c r="L458" s="104"/>
      <c r="M458" s="104"/>
      <c r="N458" s="104"/>
      <c r="O458" s="111"/>
      <c r="P458" s="111"/>
      <c r="Q458" s="111"/>
      <c r="R458" s="104"/>
      <c r="S458" s="104"/>
      <c r="T458" s="104"/>
      <c r="U458" s="105"/>
      <c r="V458" s="105"/>
      <c r="W458" s="104"/>
      <c r="X458" s="104"/>
      <c r="Y458" s="104"/>
      <c r="Z458" s="105"/>
      <c r="AA458" s="105"/>
      <c r="AB458" s="106"/>
      <c r="AC458" s="106"/>
      <c r="AD458" s="106"/>
      <c r="AE458" s="107"/>
      <c r="AF458" s="90"/>
      <c r="AG458" s="78"/>
      <c r="AH458" s="90"/>
      <c r="AI458" s="90"/>
      <c r="AN458" s="73"/>
    </row>
    <row r="459" spans="2:40" s="17" customFormat="1" ht="4.9000000000000004" customHeight="1" thickBot="1"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N459" s="73"/>
    </row>
    <row r="460" spans="2:40" s="17" customFormat="1" ht="15.4" customHeight="1" thickBot="1">
      <c r="B460" s="91">
        <v>1</v>
      </c>
      <c r="C460" s="35" t="s">
        <v>53</v>
      </c>
      <c r="D460" s="36" t="s">
        <v>158</v>
      </c>
      <c r="E460" s="40">
        <v>1</v>
      </c>
      <c r="F460" s="41">
        <v>2</v>
      </c>
      <c r="G460" s="41">
        <v>3</v>
      </c>
      <c r="H460" s="41">
        <v>4</v>
      </c>
      <c r="I460" s="41">
        <v>5</v>
      </c>
      <c r="J460" s="41">
        <v>6</v>
      </c>
      <c r="K460" s="41">
        <v>7</v>
      </c>
      <c r="L460" s="41">
        <v>8</v>
      </c>
      <c r="M460" s="41">
        <v>9</v>
      </c>
      <c r="N460" s="41">
        <v>10</v>
      </c>
      <c r="O460" s="41">
        <v>11</v>
      </c>
      <c r="P460" s="41">
        <v>12</v>
      </c>
      <c r="Q460" s="41">
        <v>13</v>
      </c>
      <c r="R460" s="41">
        <v>14</v>
      </c>
      <c r="S460" s="41">
        <v>15</v>
      </c>
      <c r="T460" s="41">
        <v>16</v>
      </c>
      <c r="U460" s="41">
        <v>17</v>
      </c>
      <c r="V460" s="41">
        <v>18</v>
      </c>
      <c r="W460" s="41">
        <v>19</v>
      </c>
      <c r="X460" s="41">
        <v>20</v>
      </c>
      <c r="Y460" s="41">
        <v>21</v>
      </c>
      <c r="Z460" s="41">
        <v>22</v>
      </c>
      <c r="AA460" s="41">
        <v>23</v>
      </c>
      <c r="AB460" s="41">
        <v>24</v>
      </c>
      <c r="AC460" s="41">
        <v>25</v>
      </c>
      <c r="AD460" s="41">
        <v>26</v>
      </c>
      <c r="AE460" s="41">
        <v>27</v>
      </c>
      <c r="AF460" s="41">
        <v>28</v>
      </c>
      <c r="AG460" s="41">
        <v>29</v>
      </c>
      <c r="AH460" s="41">
        <v>30</v>
      </c>
      <c r="AI460" s="42">
        <v>31</v>
      </c>
      <c r="AN460" s="73"/>
    </row>
    <row r="461" spans="2:40" s="17" customFormat="1" ht="15.4" customHeight="1">
      <c r="B461" s="37">
        <f>$B$17</f>
        <v>1</v>
      </c>
      <c r="C461" s="43">
        <f t="shared" ref="C461:C466" si="24">SUM($E461:$AI461)</f>
        <v>0</v>
      </c>
      <c r="D461" s="46"/>
      <c r="E461" s="80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  <c r="AD461" s="81"/>
      <c r="AE461" s="81"/>
      <c r="AF461" s="81"/>
      <c r="AG461" s="81"/>
      <c r="AH461" s="81"/>
      <c r="AI461" s="82"/>
      <c r="AJ461" s="78"/>
      <c r="AN461" s="73"/>
    </row>
    <row r="462" spans="2:40" s="17" customFormat="1" ht="15.4" customHeight="1">
      <c r="B462" s="38">
        <f t="shared" ref="B462:B472" si="25">IF(B461 = 12,1,B461+1)</f>
        <v>2</v>
      </c>
      <c r="C462" s="44">
        <f>SUM($E462:$AI462)</f>
        <v>0</v>
      </c>
      <c r="D462" s="47"/>
      <c r="E462" s="83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  <c r="AA462" s="84"/>
      <c r="AB462" s="84"/>
      <c r="AC462" s="84"/>
      <c r="AD462" s="84"/>
      <c r="AE462" s="84"/>
      <c r="AF462" s="84"/>
      <c r="AG462" s="84"/>
      <c r="AH462" s="84"/>
      <c r="AI462" s="85"/>
      <c r="AJ462" s="78"/>
      <c r="AN462" s="73"/>
    </row>
    <row r="463" spans="2:40" s="17" customFormat="1" ht="15.4" customHeight="1">
      <c r="B463" s="38">
        <f t="shared" si="25"/>
        <v>3</v>
      </c>
      <c r="C463" s="44">
        <f t="shared" si="24"/>
        <v>0</v>
      </c>
      <c r="D463" s="47"/>
      <c r="E463" s="83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5"/>
      <c r="AJ463" s="78"/>
      <c r="AN463" s="73"/>
    </row>
    <row r="464" spans="2:40" s="17" customFormat="1" ht="15.4" customHeight="1">
      <c r="B464" s="38">
        <f t="shared" si="25"/>
        <v>4</v>
      </c>
      <c r="C464" s="44">
        <f t="shared" si="24"/>
        <v>0</v>
      </c>
      <c r="D464" s="47"/>
      <c r="E464" s="83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5"/>
      <c r="AJ464" s="78"/>
      <c r="AN464" s="73"/>
    </row>
    <row r="465" spans="2:40" s="17" customFormat="1" ht="15.4" customHeight="1">
      <c r="B465" s="38">
        <f t="shared" si="25"/>
        <v>5</v>
      </c>
      <c r="C465" s="44">
        <f t="shared" si="24"/>
        <v>0</v>
      </c>
      <c r="D465" s="47"/>
      <c r="E465" s="83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5"/>
      <c r="AJ465" s="78"/>
      <c r="AN465" s="73"/>
    </row>
    <row r="466" spans="2:40" s="17" customFormat="1" ht="15.4" customHeight="1">
      <c r="B466" s="38">
        <f t="shared" si="25"/>
        <v>6</v>
      </c>
      <c r="C466" s="44">
        <f t="shared" si="24"/>
        <v>0</v>
      </c>
      <c r="D466" s="47"/>
      <c r="E466" s="83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5"/>
      <c r="AJ466" s="78"/>
      <c r="AN466" s="73"/>
    </row>
    <row r="467" spans="2:40" s="17" customFormat="1" ht="15.4" customHeight="1">
      <c r="B467" s="38">
        <f t="shared" si="25"/>
        <v>7</v>
      </c>
      <c r="C467" s="44">
        <f t="shared" ref="C467:C472" si="26">SUM($E467:$AI467)</f>
        <v>0</v>
      </c>
      <c r="D467" s="47"/>
      <c r="E467" s="83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5"/>
      <c r="AJ467" s="78"/>
      <c r="AN467" s="73"/>
    </row>
    <row r="468" spans="2:40" s="17" customFormat="1" ht="15.4" customHeight="1">
      <c r="B468" s="38">
        <f t="shared" si="25"/>
        <v>8</v>
      </c>
      <c r="C468" s="44">
        <f t="shared" si="26"/>
        <v>0</v>
      </c>
      <c r="D468" s="47"/>
      <c r="E468" s="83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5"/>
      <c r="AJ468" s="78"/>
      <c r="AN468" s="73"/>
    </row>
    <row r="469" spans="2:40" s="17" customFormat="1" ht="15.4" customHeight="1">
      <c r="B469" s="38">
        <f t="shared" si="25"/>
        <v>9</v>
      </c>
      <c r="C469" s="44">
        <f t="shared" si="26"/>
        <v>0</v>
      </c>
      <c r="D469" s="47"/>
      <c r="E469" s="83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5"/>
      <c r="AJ469" s="78"/>
      <c r="AN469" s="73"/>
    </row>
    <row r="470" spans="2:40" s="17" customFormat="1" ht="15.4" customHeight="1">
      <c r="B470" s="38">
        <f t="shared" si="25"/>
        <v>10</v>
      </c>
      <c r="C470" s="44">
        <f t="shared" si="26"/>
        <v>0</v>
      </c>
      <c r="D470" s="47"/>
      <c r="E470" s="83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5"/>
      <c r="AJ470" s="78"/>
      <c r="AN470" s="73"/>
    </row>
    <row r="471" spans="2:40" s="17" customFormat="1" ht="15.4" customHeight="1">
      <c r="B471" s="38">
        <f t="shared" si="25"/>
        <v>11</v>
      </c>
      <c r="C471" s="44">
        <f t="shared" si="26"/>
        <v>0</v>
      </c>
      <c r="D471" s="47"/>
      <c r="E471" s="83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5"/>
      <c r="AJ471" s="78"/>
      <c r="AN471" s="73"/>
    </row>
    <row r="472" spans="2:40" s="17" customFormat="1" ht="15.4" customHeight="1" thickBot="1">
      <c r="B472" s="39">
        <f t="shared" si="25"/>
        <v>12</v>
      </c>
      <c r="C472" s="45">
        <f t="shared" si="26"/>
        <v>0</v>
      </c>
      <c r="D472" s="48"/>
      <c r="E472" s="86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  <c r="AA472" s="87"/>
      <c r="AB472" s="87"/>
      <c r="AC472" s="87"/>
      <c r="AD472" s="87"/>
      <c r="AE472" s="87"/>
      <c r="AF472" s="87"/>
      <c r="AG472" s="87"/>
      <c r="AH472" s="87"/>
      <c r="AI472" s="88"/>
      <c r="AJ472" s="78"/>
      <c r="AN472" s="73"/>
    </row>
    <row r="473" spans="2:40" s="17" customFormat="1">
      <c r="AJ473" s="78"/>
      <c r="AN473" s="73"/>
    </row>
    <row r="491" spans="2:40" s="17" customFormat="1" ht="16.5">
      <c r="B491" s="33" t="s">
        <v>52</v>
      </c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N491" s="73"/>
    </row>
    <row r="492" spans="2:40" s="17" customFormat="1" ht="14.45" customHeight="1">
      <c r="AI492" s="34" t="str">
        <f>IF('個人別管理簿 (1)'!$AI$11="","",'個人別管理簿 (1)'!$AI$11)</f>
        <v/>
      </c>
      <c r="AN492" s="73"/>
    </row>
    <row r="493" spans="2:40" s="17" customFormat="1" ht="10.15" customHeight="1" thickBot="1">
      <c r="E493" s="99"/>
      <c r="F493" s="99"/>
      <c r="G493" s="100"/>
      <c r="H493" s="100"/>
      <c r="AI493" s="73"/>
      <c r="AN493" s="73"/>
    </row>
    <row r="494" spans="2:40" s="17" customFormat="1" ht="15.4" customHeight="1">
      <c r="B494" s="26"/>
      <c r="C494" s="26"/>
      <c r="D494" s="26"/>
      <c r="E494" s="101" t="s">
        <v>35</v>
      </c>
      <c r="F494" s="102"/>
      <c r="G494" s="103"/>
      <c r="H494" s="97" t="s">
        <v>2</v>
      </c>
      <c r="I494" s="97"/>
      <c r="J494" s="97"/>
      <c r="K494" s="97"/>
      <c r="L494" s="97" t="s">
        <v>4</v>
      </c>
      <c r="M494" s="97"/>
      <c r="N494" s="97"/>
      <c r="O494" s="97" t="s">
        <v>30</v>
      </c>
      <c r="P494" s="97"/>
      <c r="Q494" s="97"/>
      <c r="R494" s="97" t="s">
        <v>54</v>
      </c>
      <c r="S494" s="97"/>
      <c r="T494" s="97"/>
      <c r="U494" s="97" t="s">
        <v>50</v>
      </c>
      <c r="V494" s="97"/>
      <c r="W494" s="97" t="s">
        <v>55</v>
      </c>
      <c r="X494" s="97"/>
      <c r="Y494" s="97"/>
      <c r="Z494" s="97" t="s">
        <v>56</v>
      </c>
      <c r="AA494" s="97"/>
      <c r="AB494" s="97" t="s">
        <v>8</v>
      </c>
      <c r="AC494" s="97"/>
      <c r="AD494" s="97" t="s">
        <v>51</v>
      </c>
      <c r="AE494" s="98"/>
      <c r="AF494" s="26"/>
      <c r="AG494" s="26"/>
      <c r="AH494" s="26"/>
      <c r="AI494" s="26"/>
      <c r="AN494" s="73"/>
    </row>
    <row r="495" spans="2:40" s="17" customFormat="1" ht="15.4" customHeight="1" thickBot="1">
      <c r="B495" s="26"/>
      <c r="C495" s="26"/>
      <c r="D495" s="89"/>
      <c r="E495" s="108"/>
      <c r="F495" s="109"/>
      <c r="G495" s="110"/>
      <c r="H495" s="105"/>
      <c r="I495" s="105"/>
      <c r="J495" s="105"/>
      <c r="K495" s="105"/>
      <c r="L495" s="104"/>
      <c r="M495" s="104"/>
      <c r="N495" s="104"/>
      <c r="O495" s="111"/>
      <c r="P495" s="111"/>
      <c r="Q495" s="111"/>
      <c r="R495" s="104"/>
      <c r="S495" s="104"/>
      <c r="T495" s="104"/>
      <c r="U495" s="105"/>
      <c r="V495" s="105"/>
      <c r="W495" s="104"/>
      <c r="X495" s="104"/>
      <c r="Y495" s="104"/>
      <c r="Z495" s="105"/>
      <c r="AA495" s="105"/>
      <c r="AB495" s="106"/>
      <c r="AC495" s="106"/>
      <c r="AD495" s="106"/>
      <c r="AE495" s="107"/>
      <c r="AF495" s="90"/>
      <c r="AG495" s="78"/>
      <c r="AH495" s="90"/>
      <c r="AI495" s="90"/>
      <c r="AN495" s="73"/>
    </row>
    <row r="496" spans="2:40" s="17" customFormat="1" ht="4.9000000000000004" customHeight="1" thickBot="1"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N496" s="73"/>
    </row>
    <row r="497" spans="2:40" s="17" customFormat="1" ht="15.4" customHeight="1" thickBot="1">
      <c r="B497" s="91">
        <v>1</v>
      </c>
      <c r="C497" s="35" t="s">
        <v>53</v>
      </c>
      <c r="D497" s="36" t="s">
        <v>158</v>
      </c>
      <c r="E497" s="40">
        <v>1</v>
      </c>
      <c r="F497" s="41">
        <v>2</v>
      </c>
      <c r="G497" s="41">
        <v>3</v>
      </c>
      <c r="H497" s="41">
        <v>4</v>
      </c>
      <c r="I497" s="41">
        <v>5</v>
      </c>
      <c r="J497" s="41">
        <v>6</v>
      </c>
      <c r="K497" s="41">
        <v>7</v>
      </c>
      <c r="L497" s="41">
        <v>8</v>
      </c>
      <c r="M497" s="41">
        <v>9</v>
      </c>
      <c r="N497" s="41">
        <v>10</v>
      </c>
      <c r="O497" s="41">
        <v>11</v>
      </c>
      <c r="P497" s="41">
        <v>12</v>
      </c>
      <c r="Q497" s="41">
        <v>13</v>
      </c>
      <c r="R497" s="41">
        <v>14</v>
      </c>
      <c r="S497" s="41">
        <v>15</v>
      </c>
      <c r="T497" s="41">
        <v>16</v>
      </c>
      <c r="U497" s="41">
        <v>17</v>
      </c>
      <c r="V497" s="41">
        <v>18</v>
      </c>
      <c r="W497" s="41">
        <v>19</v>
      </c>
      <c r="X497" s="41">
        <v>20</v>
      </c>
      <c r="Y497" s="41">
        <v>21</v>
      </c>
      <c r="Z497" s="41">
        <v>22</v>
      </c>
      <c r="AA497" s="41">
        <v>23</v>
      </c>
      <c r="AB497" s="41">
        <v>24</v>
      </c>
      <c r="AC497" s="41">
        <v>25</v>
      </c>
      <c r="AD497" s="41">
        <v>26</v>
      </c>
      <c r="AE497" s="41">
        <v>27</v>
      </c>
      <c r="AF497" s="41">
        <v>28</v>
      </c>
      <c r="AG497" s="41">
        <v>29</v>
      </c>
      <c r="AH497" s="41">
        <v>30</v>
      </c>
      <c r="AI497" s="42">
        <v>31</v>
      </c>
      <c r="AN497" s="73"/>
    </row>
    <row r="498" spans="2:40" s="17" customFormat="1" ht="15.4" customHeight="1">
      <c r="B498" s="37">
        <f>$B$17</f>
        <v>1</v>
      </c>
      <c r="C498" s="43">
        <f t="shared" ref="C498:C509" si="27">SUM($E498:$AI498)</f>
        <v>0</v>
      </c>
      <c r="D498" s="46"/>
      <c r="E498" s="80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  <c r="AD498" s="81"/>
      <c r="AE498" s="81"/>
      <c r="AF498" s="81"/>
      <c r="AG498" s="81"/>
      <c r="AH498" s="81"/>
      <c r="AI498" s="82"/>
      <c r="AJ498" s="78"/>
      <c r="AN498" s="73"/>
    </row>
    <row r="499" spans="2:40" s="17" customFormat="1" ht="15.4" customHeight="1">
      <c r="B499" s="38">
        <f>IF(B498 = 12,1,B498+1)</f>
        <v>2</v>
      </c>
      <c r="C499" s="44">
        <f t="shared" si="27"/>
        <v>0</v>
      </c>
      <c r="D499" s="47"/>
      <c r="E499" s="83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5"/>
      <c r="AJ499" s="78"/>
      <c r="AN499" s="73"/>
    </row>
    <row r="500" spans="2:40" s="17" customFormat="1" ht="15.4" customHeight="1">
      <c r="B500" s="38">
        <f>IF(B499 = 12,1,B499+1)</f>
        <v>3</v>
      </c>
      <c r="C500" s="44">
        <f t="shared" si="27"/>
        <v>0</v>
      </c>
      <c r="D500" s="47"/>
      <c r="E500" s="83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5"/>
      <c r="AJ500" s="78"/>
      <c r="AN500" s="73"/>
    </row>
    <row r="501" spans="2:40" s="17" customFormat="1" ht="15.4" customHeight="1">
      <c r="B501" s="38">
        <f>IF(B500 = 12,1,B500+1)</f>
        <v>4</v>
      </c>
      <c r="C501" s="44">
        <f t="shared" si="27"/>
        <v>0</v>
      </c>
      <c r="D501" s="47"/>
      <c r="E501" s="83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5"/>
      <c r="AJ501" s="78"/>
      <c r="AN501" s="73"/>
    </row>
    <row r="502" spans="2:40" s="17" customFormat="1" ht="15.4" customHeight="1">
      <c r="B502" s="38">
        <f t="shared" ref="B502:B509" si="28">IF(B501 = 12,1,B501+1)</f>
        <v>5</v>
      </c>
      <c r="C502" s="44">
        <f t="shared" si="27"/>
        <v>0</v>
      </c>
      <c r="D502" s="47"/>
      <c r="E502" s="83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5"/>
      <c r="AJ502" s="78"/>
      <c r="AN502" s="73"/>
    </row>
    <row r="503" spans="2:40" s="17" customFormat="1" ht="15.4" customHeight="1">
      <c r="B503" s="38">
        <f t="shared" si="28"/>
        <v>6</v>
      </c>
      <c r="C503" s="44">
        <f t="shared" si="27"/>
        <v>0</v>
      </c>
      <c r="D503" s="47"/>
      <c r="E503" s="83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5"/>
      <c r="AJ503" s="78"/>
      <c r="AN503" s="73"/>
    </row>
    <row r="504" spans="2:40" s="17" customFormat="1" ht="15.4" customHeight="1">
      <c r="B504" s="38">
        <f t="shared" si="28"/>
        <v>7</v>
      </c>
      <c r="C504" s="44">
        <f t="shared" si="27"/>
        <v>0</v>
      </c>
      <c r="D504" s="47"/>
      <c r="E504" s="83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5"/>
      <c r="AJ504" s="78"/>
      <c r="AN504" s="73"/>
    </row>
    <row r="505" spans="2:40" s="17" customFormat="1" ht="15.4" customHeight="1">
      <c r="B505" s="38">
        <f t="shared" si="28"/>
        <v>8</v>
      </c>
      <c r="C505" s="44">
        <f t="shared" si="27"/>
        <v>0</v>
      </c>
      <c r="D505" s="47"/>
      <c r="E505" s="83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5"/>
      <c r="AJ505" s="78"/>
      <c r="AN505" s="73"/>
    </row>
    <row r="506" spans="2:40" s="17" customFormat="1" ht="15.4" customHeight="1">
      <c r="B506" s="38">
        <f t="shared" si="28"/>
        <v>9</v>
      </c>
      <c r="C506" s="44">
        <f t="shared" si="27"/>
        <v>0</v>
      </c>
      <c r="D506" s="47"/>
      <c r="E506" s="83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5"/>
      <c r="AJ506" s="78"/>
      <c r="AN506" s="73"/>
    </row>
    <row r="507" spans="2:40" s="17" customFormat="1" ht="15.4" customHeight="1">
      <c r="B507" s="38">
        <f t="shared" si="28"/>
        <v>10</v>
      </c>
      <c r="C507" s="44">
        <f t="shared" si="27"/>
        <v>0</v>
      </c>
      <c r="D507" s="47"/>
      <c r="E507" s="83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5"/>
      <c r="AJ507" s="78"/>
      <c r="AN507" s="73"/>
    </row>
    <row r="508" spans="2:40" s="17" customFormat="1" ht="15.4" customHeight="1">
      <c r="B508" s="38">
        <f t="shared" si="28"/>
        <v>11</v>
      </c>
      <c r="C508" s="44">
        <f t="shared" si="27"/>
        <v>0</v>
      </c>
      <c r="D508" s="47"/>
      <c r="E508" s="83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5"/>
      <c r="AJ508" s="78"/>
      <c r="AN508" s="73"/>
    </row>
    <row r="509" spans="2:40" s="17" customFormat="1" ht="15.4" customHeight="1" thickBot="1">
      <c r="B509" s="39">
        <f t="shared" si="28"/>
        <v>12</v>
      </c>
      <c r="C509" s="45">
        <f t="shared" si="27"/>
        <v>0</v>
      </c>
      <c r="D509" s="48"/>
      <c r="E509" s="86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  <c r="AA509" s="87"/>
      <c r="AB509" s="87"/>
      <c r="AC509" s="87"/>
      <c r="AD509" s="87"/>
      <c r="AE509" s="87"/>
      <c r="AF509" s="87"/>
      <c r="AG509" s="87"/>
      <c r="AH509" s="87"/>
      <c r="AI509" s="88"/>
      <c r="AJ509" s="78"/>
      <c r="AN509" s="73"/>
    </row>
    <row r="510" spans="2:40" s="17" customFormat="1">
      <c r="AJ510" s="78"/>
      <c r="AN510" s="73"/>
    </row>
    <row r="528" spans="2:40" s="17" customFormat="1" ht="16.5">
      <c r="B528" s="33" t="s">
        <v>52</v>
      </c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N528" s="73"/>
    </row>
    <row r="529" spans="2:40" s="17" customFormat="1" ht="14.45" customHeight="1">
      <c r="AI529" s="34" t="str">
        <f>IF('個人別管理簿 (1)'!$AI$11="","",'個人別管理簿 (1)'!$AI$11)</f>
        <v/>
      </c>
      <c r="AN529" s="73"/>
    </row>
    <row r="530" spans="2:40" s="17" customFormat="1" ht="10.15" customHeight="1" thickBot="1">
      <c r="E530" s="99"/>
      <c r="F530" s="99"/>
      <c r="G530" s="100"/>
      <c r="H530" s="100"/>
      <c r="AI530" s="73"/>
      <c r="AN530" s="73"/>
    </row>
    <row r="531" spans="2:40" s="17" customFormat="1" ht="15.4" customHeight="1">
      <c r="B531" s="26"/>
      <c r="C531" s="26"/>
      <c r="D531" s="26"/>
      <c r="E531" s="101" t="s">
        <v>35</v>
      </c>
      <c r="F531" s="102"/>
      <c r="G531" s="103"/>
      <c r="H531" s="97" t="s">
        <v>2</v>
      </c>
      <c r="I531" s="97"/>
      <c r="J531" s="97"/>
      <c r="K531" s="97"/>
      <c r="L531" s="97" t="s">
        <v>4</v>
      </c>
      <c r="M531" s="97"/>
      <c r="N531" s="97"/>
      <c r="O531" s="97" t="s">
        <v>30</v>
      </c>
      <c r="P531" s="97"/>
      <c r="Q531" s="97"/>
      <c r="R531" s="97" t="s">
        <v>54</v>
      </c>
      <c r="S531" s="97"/>
      <c r="T531" s="97"/>
      <c r="U531" s="97" t="s">
        <v>50</v>
      </c>
      <c r="V531" s="97"/>
      <c r="W531" s="97" t="s">
        <v>55</v>
      </c>
      <c r="X531" s="97"/>
      <c r="Y531" s="97"/>
      <c r="Z531" s="97" t="s">
        <v>56</v>
      </c>
      <c r="AA531" s="97"/>
      <c r="AB531" s="97" t="s">
        <v>8</v>
      </c>
      <c r="AC531" s="97"/>
      <c r="AD531" s="97" t="s">
        <v>51</v>
      </c>
      <c r="AE531" s="98"/>
      <c r="AF531" s="26"/>
      <c r="AG531" s="26"/>
      <c r="AH531" s="26"/>
      <c r="AI531" s="26"/>
      <c r="AN531" s="73"/>
    </row>
    <row r="532" spans="2:40" s="17" customFormat="1" ht="15.4" customHeight="1" thickBot="1">
      <c r="B532" s="26"/>
      <c r="C532" s="26"/>
      <c r="D532" s="89"/>
      <c r="E532" s="108"/>
      <c r="F532" s="109"/>
      <c r="G532" s="110"/>
      <c r="H532" s="105"/>
      <c r="I532" s="105"/>
      <c r="J532" s="105"/>
      <c r="K532" s="105"/>
      <c r="L532" s="104"/>
      <c r="M532" s="104"/>
      <c r="N532" s="104"/>
      <c r="O532" s="111"/>
      <c r="P532" s="111"/>
      <c r="Q532" s="111"/>
      <c r="R532" s="104"/>
      <c r="S532" s="104"/>
      <c r="T532" s="104"/>
      <c r="U532" s="105"/>
      <c r="V532" s="105"/>
      <c r="W532" s="104"/>
      <c r="X532" s="104"/>
      <c r="Y532" s="104"/>
      <c r="Z532" s="105"/>
      <c r="AA532" s="105"/>
      <c r="AB532" s="106"/>
      <c r="AC532" s="106"/>
      <c r="AD532" s="106"/>
      <c r="AE532" s="107"/>
      <c r="AF532" s="90"/>
      <c r="AG532" s="78"/>
      <c r="AH532" s="90"/>
      <c r="AI532" s="90"/>
      <c r="AN532" s="73"/>
    </row>
    <row r="533" spans="2:40" s="17" customFormat="1" ht="4.9000000000000004" customHeight="1" thickBot="1"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N533" s="73"/>
    </row>
    <row r="534" spans="2:40" s="17" customFormat="1" ht="15.4" customHeight="1" thickBot="1">
      <c r="B534" s="91">
        <v>1</v>
      </c>
      <c r="C534" s="35" t="s">
        <v>53</v>
      </c>
      <c r="D534" s="36" t="s">
        <v>158</v>
      </c>
      <c r="E534" s="40">
        <v>1</v>
      </c>
      <c r="F534" s="41">
        <v>2</v>
      </c>
      <c r="G534" s="41">
        <v>3</v>
      </c>
      <c r="H534" s="41">
        <v>4</v>
      </c>
      <c r="I534" s="41">
        <v>5</v>
      </c>
      <c r="J534" s="41">
        <v>6</v>
      </c>
      <c r="K534" s="41">
        <v>7</v>
      </c>
      <c r="L534" s="41">
        <v>8</v>
      </c>
      <c r="M534" s="41">
        <v>9</v>
      </c>
      <c r="N534" s="41">
        <v>10</v>
      </c>
      <c r="O534" s="41">
        <v>11</v>
      </c>
      <c r="P534" s="41">
        <v>12</v>
      </c>
      <c r="Q534" s="41">
        <v>13</v>
      </c>
      <c r="R534" s="41">
        <v>14</v>
      </c>
      <c r="S534" s="41">
        <v>15</v>
      </c>
      <c r="T534" s="41">
        <v>16</v>
      </c>
      <c r="U534" s="41">
        <v>17</v>
      </c>
      <c r="V534" s="41">
        <v>18</v>
      </c>
      <c r="W534" s="41">
        <v>19</v>
      </c>
      <c r="X534" s="41">
        <v>20</v>
      </c>
      <c r="Y534" s="41">
        <v>21</v>
      </c>
      <c r="Z534" s="41">
        <v>22</v>
      </c>
      <c r="AA534" s="41">
        <v>23</v>
      </c>
      <c r="AB534" s="41">
        <v>24</v>
      </c>
      <c r="AC534" s="41">
        <v>25</v>
      </c>
      <c r="AD534" s="41">
        <v>26</v>
      </c>
      <c r="AE534" s="41">
        <v>27</v>
      </c>
      <c r="AF534" s="41">
        <v>28</v>
      </c>
      <c r="AG534" s="41">
        <v>29</v>
      </c>
      <c r="AH534" s="41">
        <v>30</v>
      </c>
      <c r="AI534" s="42">
        <v>31</v>
      </c>
      <c r="AN534" s="73"/>
    </row>
    <row r="535" spans="2:40" s="17" customFormat="1" ht="15.4" customHeight="1">
      <c r="B535" s="37">
        <f>$B$17</f>
        <v>1</v>
      </c>
      <c r="C535" s="43">
        <f t="shared" ref="C535:C546" si="29">SUM($E535:$AI535)</f>
        <v>0</v>
      </c>
      <c r="D535" s="46"/>
      <c r="E535" s="80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  <c r="AD535" s="81"/>
      <c r="AE535" s="81"/>
      <c r="AF535" s="81"/>
      <c r="AG535" s="81"/>
      <c r="AH535" s="81"/>
      <c r="AI535" s="82"/>
      <c r="AJ535" s="78"/>
      <c r="AN535" s="73"/>
    </row>
    <row r="536" spans="2:40" s="17" customFormat="1" ht="15.4" customHeight="1">
      <c r="B536" s="38">
        <f>IF(B535 = 12,1,B535+1)</f>
        <v>2</v>
      </c>
      <c r="C536" s="44">
        <f t="shared" si="29"/>
        <v>0</v>
      </c>
      <c r="D536" s="47"/>
      <c r="E536" s="83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5"/>
      <c r="AJ536" s="78"/>
      <c r="AN536" s="73"/>
    </row>
    <row r="537" spans="2:40" s="17" customFormat="1" ht="15.4" customHeight="1">
      <c r="B537" s="38">
        <f>IF(B536 = 12,1,B536+1)</f>
        <v>3</v>
      </c>
      <c r="C537" s="44">
        <f t="shared" si="29"/>
        <v>0</v>
      </c>
      <c r="D537" s="47"/>
      <c r="E537" s="83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5"/>
      <c r="AJ537" s="78"/>
      <c r="AN537" s="73"/>
    </row>
    <row r="538" spans="2:40" s="17" customFormat="1" ht="15.4" customHeight="1">
      <c r="B538" s="38">
        <f>IF(B537 = 12,1,B537+1)</f>
        <v>4</v>
      </c>
      <c r="C538" s="44">
        <f t="shared" si="29"/>
        <v>0</v>
      </c>
      <c r="D538" s="47"/>
      <c r="E538" s="83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5"/>
      <c r="AJ538" s="78"/>
      <c r="AN538" s="73"/>
    </row>
    <row r="539" spans="2:40" s="17" customFormat="1" ht="15.4" customHeight="1">
      <c r="B539" s="38">
        <f t="shared" ref="B539:B546" si="30">IF(B538 = 12,1,B538+1)</f>
        <v>5</v>
      </c>
      <c r="C539" s="44">
        <f t="shared" si="29"/>
        <v>0</v>
      </c>
      <c r="D539" s="47"/>
      <c r="E539" s="83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5"/>
      <c r="AJ539" s="78"/>
      <c r="AN539" s="73"/>
    </row>
    <row r="540" spans="2:40" s="17" customFormat="1" ht="15.4" customHeight="1">
      <c r="B540" s="38">
        <f t="shared" si="30"/>
        <v>6</v>
      </c>
      <c r="C540" s="44">
        <f t="shared" si="29"/>
        <v>0</v>
      </c>
      <c r="D540" s="47"/>
      <c r="E540" s="83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5"/>
      <c r="AJ540" s="78"/>
      <c r="AN540" s="73"/>
    </row>
    <row r="541" spans="2:40" s="17" customFormat="1" ht="15.4" customHeight="1">
      <c r="B541" s="38">
        <f t="shared" si="30"/>
        <v>7</v>
      </c>
      <c r="C541" s="44">
        <f t="shared" si="29"/>
        <v>0</v>
      </c>
      <c r="D541" s="47"/>
      <c r="E541" s="83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5"/>
      <c r="AJ541" s="78"/>
      <c r="AN541" s="73"/>
    </row>
    <row r="542" spans="2:40" s="17" customFormat="1" ht="15.4" customHeight="1">
      <c r="B542" s="38">
        <f t="shared" si="30"/>
        <v>8</v>
      </c>
      <c r="C542" s="44">
        <f t="shared" si="29"/>
        <v>0</v>
      </c>
      <c r="D542" s="47"/>
      <c r="E542" s="83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5"/>
      <c r="AJ542" s="78"/>
      <c r="AN542" s="73"/>
    </row>
    <row r="543" spans="2:40" s="17" customFormat="1" ht="15.4" customHeight="1">
      <c r="B543" s="38">
        <f t="shared" si="30"/>
        <v>9</v>
      </c>
      <c r="C543" s="44">
        <f t="shared" si="29"/>
        <v>0</v>
      </c>
      <c r="D543" s="47"/>
      <c r="E543" s="83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5"/>
      <c r="AJ543" s="78"/>
      <c r="AN543" s="73"/>
    </row>
    <row r="544" spans="2:40" s="17" customFormat="1" ht="15.4" customHeight="1">
      <c r="B544" s="38">
        <f t="shared" si="30"/>
        <v>10</v>
      </c>
      <c r="C544" s="44">
        <f t="shared" si="29"/>
        <v>0</v>
      </c>
      <c r="D544" s="47"/>
      <c r="E544" s="83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5"/>
      <c r="AJ544" s="78"/>
      <c r="AN544" s="73"/>
    </row>
    <row r="545" spans="2:40" s="17" customFormat="1" ht="15.4" customHeight="1">
      <c r="B545" s="38">
        <f t="shared" si="30"/>
        <v>11</v>
      </c>
      <c r="C545" s="44">
        <f t="shared" si="29"/>
        <v>0</v>
      </c>
      <c r="D545" s="47"/>
      <c r="E545" s="83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5"/>
      <c r="AJ545" s="78"/>
      <c r="AN545" s="73"/>
    </row>
    <row r="546" spans="2:40" s="17" customFormat="1" ht="15.4" customHeight="1" thickBot="1">
      <c r="B546" s="39">
        <f t="shared" si="30"/>
        <v>12</v>
      </c>
      <c r="C546" s="45">
        <f t="shared" si="29"/>
        <v>0</v>
      </c>
      <c r="D546" s="48"/>
      <c r="E546" s="86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  <c r="AA546" s="87"/>
      <c r="AB546" s="87"/>
      <c r="AC546" s="87"/>
      <c r="AD546" s="87"/>
      <c r="AE546" s="87"/>
      <c r="AF546" s="87"/>
      <c r="AG546" s="87"/>
      <c r="AH546" s="87"/>
      <c r="AI546" s="88"/>
      <c r="AJ546" s="78"/>
      <c r="AN546" s="73"/>
    </row>
    <row r="547" spans="2:40" s="17" customFormat="1">
      <c r="AJ547" s="78"/>
      <c r="AN547" s="73"/>
    </row>
    <row r="565" spans="2:40" s="17" customFormat="1" ht="16.5">
      <c r="B565" s="33" t="s">
        <v>52</v>
      </c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N565" s="73"/>
    </row>
    <row r="566" spans="2:40" s="17" customFormat="1" ht="14.45" customHeight="1">
      <c r="AI566" s="34" t="str">
        <f>IF('個人別管理簿 (1)'!$AI$11="","",'個人別管理簿 (1)'!$AI$11)</f>
        <v/>
      </c>
      <c r="AN566" s="73"/>
    </row>
    <row r="567" spans="2:40" s="17" customFormat="1" ht="10.15" customHeight="1" thickBot="1">
      <c r="E567" s="99"/>
      <c r="F567" s="99"/>
      <c r="G567" s="100"/>
      <c r="H567" s="100"/>
      <c r="AI567" s="73"/>
      <c r="AN567" s="73"/>
    </row>
    <row r="568" spans="2:40" s="17" customFormat="1" ht="15.4" customHeight="1">
      <c r="B568" s="26"/>
      <c r="C568" s="26"/>
      <c r="D568" s="26"/>
      <c r="E568" s="101" t="s">
        <v>35</v>
      </c>
      <c r="F568" s="102"/>
      <c r="G568" s="103"/>
      <c r="H568" s="97" t="s">
        <v>2</v>
      </c>
      <c r="I568" s="97"/>
      <c r="J568" s="97"/>
      <c r="K568" s="97"/>
      <c r="L568" s="97" t="s">
        <v>4</v>
      </c>
      <c r="M568" s="97"/>
      <c r="N568" s="97"/>
      <c r="O568" s="97" t="s">
        <v>30</v>
      </c>
      <c r="P568" s="97"/>
      <c r="Q568" s="97"/>
      <c r="R568" s="97" t="s">
        <v>54</v>
      </c>
      <c r="S568" s="97"/>
      <c r="T568" s="97"/>
      <c r="U568" s="97" t="s">
        <v>50</v>
      </c>
      <c r="V568" s="97"/>
      <c r="W568" s="97" t="s">
        <v>55</v>
      </c>
      <c r="X568" s="97"/>
      <c r="Y568" s="97"/>
      <c r="Z568" s="97" t="s">
        <v>56</v>
      </c>
      <c r="AA568" s="97"/>
      <c r="AB568" s="97" t="s">
        <v>8</v>
      </c>
      <c r="AC568" s="97"/>
      <c r="AD568" s="97" t="s">
        <v>51</v>
      </c>
      <c r="AE568" s="98"/>
      <c r="AF568" s="26"/>
      <c r="AG568" s="26"/>
      <c r="AH568" s="26"/>
      <c r="AI568" s="26"/>
      <c r="AN568" s="73"/>
    </row>
    <row r="569" spans="2:40" s="17" customFormat="1" ht="15.4" customHeight="1" thickBot="1">
      <c r="B569" s="26"/>
      <c r="C569" s="26"/>
      <c r="D569" s="89"/>
      <c r="E569" s="108"/>
      <c r="F569" s="109"/>
      <c r="G569" s="110"/>
      <c r="H569" s="105"/>
      <c r="I569" s="105"/>
      <c r="J569" s="105"/>
      <c r="K569" s="105"/>
      <c r="L569" s="104"/>
      <c r="M569" s="104"/>
      <c r="N569" s="104"/>
      <c r="O569" s="111"/>
      <c r="P569" s="111"/>
      <c r="Q569" s="111"/>
      <c r="R569" s="104"/>
      <c r="S569" s="104"/>
      <c r="T569" s="104"/>
      <c r="U569" s="105"/>
      <c r="V569" s="105"/>
      <c r="W569" s="104"/>
      <c r="X569" s="104"/>
      <c r="Y569" s="104"/>
      <c r="Z569" s="105"/>
      <c r="AA569" s="105"/>
      <c r="AB569" s="106"/>
      <c r="AC569" s="106"/>
      <c r="AD569" s="106"/>
      <c r="AE569" s="107"/>
      <c r="AF569" s="90"/>
      <c r="AG569" s="78"/>
      <c r="AH569" s="90"/>
      <c r="AI569" s="90"/>
      <c r="AN569" s="73"/>
    </row>
    <row r="570" spans="2:40" s="17" customFormat="1" ht="4.9000000000000004" customHeight="1" thickBot="1"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N570" s="73"/>
    </row>
    <row r="571" spans="2:40" s="17" customFormat="1" ht="15.4" customHeight="1" thickBot="1">
      <c r="B571" s="91">
        <v>1</v>
      </c>
      <c r="C571" s="35" t="s">
        <v>53</v>
      </c>
      <c r="D571" s="36" t="s">
        <v>158</v>
      </c>
      <c r="E571" s="40">
        <v>1</v>
      </c>
      <c r="F571" s="41">
        <v>2</v>
      </c>
      <c r="G571" s="41">
        <v>3</v>
      </c>
      <c r="H571" s="41">
        <v>4</v>
      </c>
      <c r="I571" s="41">
        <v>5</v>
      </c>
      <c r="J571" s="41">
        <v>6</v>
      </c>
      <c r="K571" s="41">
        <v>7</v>
      </c>
      <c r="L571" s="41">
        <v>8</v>
      </c>
      <c r="M571" s="41">
        <v>9</v>
      </c>
      <c r="N571" s="41">
        <v>10</v>
      </c>
      <c r="O571" s="41">
        <v>11</v>
      </c>
      <c r="P571" s="41">
        <v>12</v>
      </c>
      <c r="Q571" s="41">
        <v>13</v>
      </c>
      <c r="R571" s="41">
        <v>14</v>
      </c>
      <c r="S571" s="41">
        <v>15</v>
      </c>
      <c r="T571" s="41">
        <v>16</v>
      </c>
      <c r="U571" s="41">
        <v>17</v>
      </c>
      <c r="V571" s="41">
        <v>18</v>
      </c>
      <c r="W571" s="41">
        <v>19</v>
      </c>
      <c r="X571" s="41">
        <v>20</v>
      </c>
      <c r="Y571" s="41">
        <v>21</v>
      </c>
      <c r="Z571" s="41">
        <v>22</v>
      </c>
      <c r="AA571" s="41">
        <v>23</v>
      </c>
      <c r="AB571" s="41">
        <v>24</v>
      </c>
      <c r="AC571" s="41">
        <v>25</v>
      </c>
      <c r="AD571" s="41">
        <v>26</v>
      </c>
      <c r="AE571" s="41">
        <v>27</v>
      </c>
      <c r="AF571" s="41">
        <v>28</v>
      </c>
      <c r="AG571" s="41">
        <v>29</v>
      </c>
      <c r="AH571" s="41">
        <v>30</v>
      </c>
      <c r="AI571" s="42">
        <v>31</v>
      </c>
      <c r="AN571" s="73"/>
    </row>
    <row r="572" spans="2:40" s="17" customFormat="1" ht="15.4" customHeight="1">
      <c r="B572" s="37">
        <f>$B$17</f>
        <v>1</v>
      </c>
      <c r="C572" s="43">
        <f t="shared" ref="C572:C583" si="31">SUM($E572:$AI572)</f>
        <v>0</v>
      </c>
      <c r="D572" s="46"/>
      <c r="E572" s="80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  <c r="AA572" s="81"/>
      <c r="AB572" s="81"/>
      <c r="AC572" s="81"/>
      <c r="AD572" s="81"/>
      <c r="AE572" s="81"/>
      <c r="AF572" s="81"/>
      <c r="AG572" s="81"/>
      <c r="AH572" s="81"/>
      <c r="AI572" s="82"/>
      <c r="AJ572" s="78"/>
      <c r="AN572" s="73"/>
    </row>
    <row r="573" spans="2:40" s="17" customFormat="1" ht="15.4" customHeight="1">
      <c r="B573" s="38">
        <f>IF(B572 = 12,1,B572+1)</f>
        <v>2</v>
      </c>
      <c r="C573" s="44">
        <f t="shared" si="31"/>
        <v>0</v>
      </c>
      <c r="D573" s="47"/>
      <c r="E573" s="83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5"/>
      <c r="AJ573" s="78"/>
      <c r="AN573" s="73"/>
    </row>
    <row r="574" spans="2:40" s="17" customFormat="1" ht="15.4" customHeight="1">
      <c r="B574" s="38">
        <f>IF(B573 = 12,1,B573+1)</f>
        <v>3</v>
      </c>
      <c r="C574" s="44">
        <f t="shared" si="31"/>
        <v>0</v>
      </c>
      <c r="D574" s="47"/>
      <c r="E574" s="83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5"/>
      <c r="AJ574" s="78"/>
      <c r="AN574" s="73"/>
    </row>
    <row r="575" spans="2:40" s="17" customFormat="1" ht="15.4" customHeight="1">
      <c r="B575" s="38">
        <f>IF(B574 = 12,1,B574+1)</f>
        <v>4</v>
      </c>
      <c r="C575" s="44">
        <f t="shared" si="31"/>
        <v>0</v>
      </c>
      <c r="D575" s="47"/>
      <c r="E575" s="83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5"/>
      <c r="AJ575" s="78"/>
      <c r="AN575" s="73"/>
    </row>
    <row r="576" spans="2:40" s="17" customFormat="1" ht="15.4" customHeight="1">
      <c r="B576" s="38">
        <f t="shared" ref="B576:B583" si="32">IF(B575 = 12,1,B575+1)</f>
        <v>5</v>
      </c>
      <c r="C576" s="44">
        <f t="shared" si="31"/>
        <v>0</v>
      </c>
      <c r="D576" s="47"/>
      <c r="E576" s="83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5"/>
      <c r="AJ576" s="78"/>
      <c r="AN576" s="73"/>
    </row>
    <row r="577" spans="2:40" s="17" customFormat="1" ht="15.4" customHeight="1">
      <c r="B577" s="38">
        <f t="shared" si="32"/>
        <v>6</v>
      </c>
      <c r="C577" s="44">
        <f t="shared" si="31"/>
        <v>0</v>
      </c>
      <c r="D577" s="47"/>
      <c r="E577" s="83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5"/>
      <c r="AJ577" s="78"/>
      <c r="AN577" s="73"/>
    </row>
    <row r="578" spans="2:40" s="17" customFormat="1" ht="15.4" customHeight="1">
      <c r="B578" s="38">
        <f t="shared" si="32"/>
        <v>7</v>
      </c>
      <c r="C578" s="44">
        <f t="shared" si="31"/>
        <v>0</v>
      </c>
      <c r="D578" s="47"/>
      <c r="E578" s="83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5"/>
      <c r="AJ578" s="78"/>
      <c r="AN578" s="73"/>
    </row>
    <row r="579" spans="2:40" s="17" customFormat="1" ht="15.4" customHeight="1">
      <c r="B579" s="38">
        <f t="shared" si="32"/>
        <v>8</v>
      </c>
      <c r="C579" s="44">
        <f t="shared" si="31"/>
        <v>0</v>
      </c>
      <c r="D579" s="47"/>
      <c r="E579" s="83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5"/>
      <c r="AJ579" s="78"/>
      <c r="AN579" s="73"/>
    </row>
    <row r="580" spans="2:40" s="17" customFormat="1" ht="15.4" customHeight="1">
      <c r="B580" s="38">
        <f t="shared" si="32"/>
        <v>9</v>
      </c>
      <c r="C580" s="44">
        <f t="shared" si="31"/>
        <v>0</v>
      </c>
      <c r="D580" s="47"/>
      <c r="E580" s="83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5"/>
      <c r="AJ580" s="78"/>
      <c r="AN580" s="73"/>
    </row>
    <row r="581" spans="2:40" s="17" customFormat="1" ht="15.4" customHeight="1">
      <c r="B581" s="38">
        <f t="shared" si="32"/>
        <v>10</v>
      </c>
      <c r="C581" s="44">
        <f t="shared" si="31"/>
        <v>0</v>
      </c>
      <c r="D581" s="47"/>
      <c r="E581" s="83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  <c r="AA581" s="84"/>
      <c r="AB581" s="84"/>
      <c r="AC581" s="84"/>
      <c r="AD581" s="84"/>
      <c r="AE581" s="84"/>
      <c r="AF581" s="84"/>
      <c r="AG581" s="84"/>
      <c r="AH581" s="84"/>
      <c r="AI581" s="85"/>
      <c r="AJ581" s="78"/>
      <c r="AN581" s="73"/>
    </row>
    <row r="582" spans="2:40" s="17" customFormat="1" ht="15.4" customHeight="1">
      <c r="B582" s="38">
        <f t="shared" si="32"/>
        <v>11</v>
      </c>
      <c r="C582" s="44">
        <f t="shared" si="31"/>
        <v>0</v>
      </c>
      <c r="D582" s="47"/>
      <c r="E582" s="83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5"/>
      <c r="AJ582" s="78"/>
      <c r="AN582" s="73"/>
    </row>
    <row r="583" spans="2:40" s="17" customFormat="1" ht="15.4" customHeight="1" thickBot="1">
      <c r="B583" s="39">
        <f t="shared" si="32"/>
        <v>12</v>
      </c>
      <c r="C583" s="45">
        <f t="shared" si="31"/>
        <v>0</v>
      </c>
      <c r="D583" s="48"/>
      <c r="E583" s="86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  <c r="AA583" s="87"/>
      <c r="AB583" s="87"/>
      <c r="AC583" s="87"/>
      <c r="AD583" s="87"/>
      <c r="AE583" s="87"/>
      <c r="AF583" s="87"/>
      <c r="AG583" s="87"/>
      <c r="AH583" s="87"/>
      <c r="AI583" s="88"/>
      <c r="AJ583" s="78"/>
      <c r="AN583" s="73"/>
    </row>
    <row r="584" spans="2:40" s="17" customFormat="1">
      <c r="AJ584" s="78"/>
      <c r="AN584" s="73"/>
    </row>
    <row r="602" spans="2:40" s="17" customFormat="1" ht="16.5">
      <c r="B602" s="33" t="s">
        <v>52</v>
      </c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N602" s="73"/>
    </row>
    <row r="603" spans="2:40" s="17" customFormat="1" ht="14.45" customHeight="1">
      <c r="AI603" s="34" t="str">
        <f>IF('個人別管理簿 (1)'!$AI$11="","",'個人別管理簿 (1)'!$AI$11)</f>
        <v/>
      </c>
      <c r="AN603" s="73"/>
    </row>
    <row r="604" spans="2:40" s="17" customFormat="1" ht="10.15" customHeight="1" thickBot="1">
      <c r="E604" s="99"/>
      <c r="F604" s="99"/>
      <c r="G604" s="100"/>
      <c r="H604" s="100"/>
      <c r="AI604" s="73"/>
      <c r="AN604" s="73"/>
    </row>
    <row r="605" spans="2:40" s="17" customFormat="1" ht="15.4" customHeight="1">
      <c r="B605" s="26"/>
      <c r="C605" s="26"/>
      <c r="D605" s="26"/>
      <c r="E605" s="101" t="s">
        <v>35</v>
      </c>
      <c r="F605" s="102"/>
      <c r="G605" s="103"/>
      <c r="H605" s="97" t="s">
        <v>2</v>
      </c>
      <c r="I605" s="97"/>
      <c r="J605" s="97"/>
      <c r="K605" s="97"/>
      <c r="L605" s="97" t="s">
        <v>4</v>
      </c>
      <c r="M605" s="97"/>
      <c r="N605" s="97"/>
      <c r="O605" s="97" t="s">
        <v>30</v>
      </c>
      <c r="P605" s="97"/>
      <c r="Q605" s="97"/>
      <c r="R605" s="97" t="s">
        <v>54</v>
      </c>
      <c r="S605" s="97"/>
      <c r="T605" s="97"/>
      <c r="U605" s="97" t="s">
        <v>50</v>
      </c>
      <c r="V605" s="97"/>
      <c r="W605" s="97" t="s">
        <v>55</v>
      </c>
      <c r="X605" s="97"/>
      <c r="Y605" s="97"/>
      <c r="Z605" s="97" t="s">
        <v>56</v>
      </c>
      <c r="AA605" s="97"/>
      <c r="AB605" s="97" t="s">
        <v>8</v>
      </c>
      <c r="AC605" s="97"/>
      <c r="AD605" s="97" t="s">
        <v>51</v>
      </c>
      <c r="AE605" s="98"/>
      <c r="AF605" s="26"/>
      <c r="AG605" s="26"/>
      <c r="AH605" s="26"/>
      <c r="AI605" s="26"/>
      <c r="AN605" s="73"/>
    </row>
    <row r="606" spans="2:40" s="17" customFormat="1" ht="15.4" customHeight="1" thickBot="1">
      <c r="B606" s="26"/>
      <c r="C606" s="26"/>
      <c r="D606" s="89"/>
      <c r="E606" s="108"/>
      <c r="F606" s="109"/>
      <c r="G606" s="110"/>
      <c r="H606" s="105"/>
      <c r="I606" s="105"/>
      <c r="J606" s="105"/>
      <c r="K606" s="105"/>
      <c r="L606" s="104"/>
      <c r="M606" s="104"/>
      <c r="N606" s="104"/>
      <c r="O606" s="111"/>
      <c r="P606" s="111"/>
      <c r="Q606" s="111"/>
      <c r="R606" s="104"/>
      <c r="S606" s="104"/>
      <c r="T606" s="104"/>
      <c r="U606" s="105"/>
      <c r="V606" s="105"/>
      <c r="W606" s="104"/>
      <c r="X606" s="104"/>
      <c r="Y606" s="104"/>
      <c r="Z606" s="105"/>
      <c r="AA606" s="105"/>
      <c r="AB606" s="106"/>
      <c r="AC606" s="106"/>
      <c r="AD606" s="106"/>
      <c r="AE606" s="107"/>
      <c r="AF606" s="90"/>
      <c r="AG606" s="78"/>
      <c r="AH606" s="90"/>
      <c r="AI606" s="90"/>
      <c r="AN606" s="73"/>
    </row>
    <row r="607" spans="2:40" s="17" customFormat="1" ht="4.9000000000000004" customHeight="1" thickBot="1"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N607" s="73"/>
    </row>
    <row r="608" spans="2:40" s="17" customFormat="1" ht="15.4" customHeight="1" thickBot="1">
      <c r="B608" s="91">
        <v>1</v>
      </c>
      <c r="C608" s="35" t="s">
        <v>53</v>
      </c>
      <c r="D608" s="36" t="s">
        <v>158</v>
      </c>
      <c r="E608" s="40">
        <v>1</v>
      </c>
      <c r="F608" s="41">
        <v>2</v>
      </c>
      <c r="G608" s="41">
        <v>3</v>
      </c>
      <c r="H608" s="41">
        <v>4</v>
      </c>
      <c r="I608" s="41">
        <v>5</v>
      </c>
      <c r="J608" s="41">
        <v>6</v>
      </c>
      <c r="K608" s="41">
        <v>7</v>
      </c>
      <c r="L608" s="41">
        <v>8</v>
      </c>
      <c r="M608" s="41">
        <v>9</v>
      </c>
      <c r="N608" s="41">
        <v>10</v>
      </c>
      <c r="O608" s="41">
        <v>11</v>
      </c>
      <c r="P608" s="41">
        <v>12</v>
      </c>
      <c r="Q608" s="41">
        <v>13</v>
      </c>
      <c r="R608" s="41">
        <v>14</v>
      </c>
      <c r="S608" s="41">
        <v>15</v>
      </c>
      <c r="T608" s="41">
        <v>16</v>
      </c>
      <c r="U608" s="41">
        <v>17</v>
      </c>
      <c r="V608" s="41">
        <v>18</v>
      </c>
      <c r="W608" s="41">
        <v>19</v>
      </c>
      <c r="X608" s="41">
        <v>20</v>
      </c>
      <c r="Y608" s="41">
        <v>21</v>
      </c>
      <c r="Z608" s="41">
        <v>22</v>
      </c>
      <c r="AA608" s="41">
        <v>23</v>
      </c>
      <c r="AB608" s="41">
        <v>24</v>
      </c>
      <c r="AC608" s="41">
        <v>25</v>
      </c>
      <c r="AD608" s="41">
        <v>26</v>
      </c>
      <c r="AE608" s="41">
        <v>27</v>
      </c>
      <c r="AF608" s="41">
        <v>28</v>
      </c>
      <c r="AG608" s="41">
        <v>29</v>
      </c>
      <c r="AH608" s="41">
        <v>30</v>
      </c>
      <c r="AI608" s="42">
        <v>31</v>
      </c>
      <c r="AN608" s="73"/>
    </row>
    <row r="609" spans="2:40" s="17" customFormat="1" ht="15.4" customHeight="1">
      <c r="B609" s="37">
        <f>$B$17</f>
        <v>1</v>
      </c>
      <c r="C609" s="43">
        <f t="shared" ref="C609:C620" si="33">SUM($E609:$AI609)</f>
        <v>0</v>
      </c>
      <c r="D609" s="46"/>
      <c r="E609" s="80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1"/>
      <c r="AB609" s="81"/>
      <c r="AC609" s="81"/>
      <c r="AD609" s="81"/>
      <c r="AE609" s="81"/>
      <c r="AF609" s="81"/>
      <c r="AG609" s="81"/>
      <c r="AH609" s="81"/>
      <c r="AI609" s="82"/>
      <c r="AJ609" s="78"/>
      <c r="AN609" s="73"/>
    </row>
    <row r="610" spans="2:40" s="17" customFormat="1" ht="15.4" customHeight="1">
      <c r="B610" s="38">
        <f>IF(B609 = 12,1,B609+1)</f>
        <v>2</v>
      </c>
      <c r="C610" s="44">
        <f t="shared" si="33"/>
        <v>0</v>
      </c>
      <c r="D610" s="47"/>
      <c r="E610" s="83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5"/>
      <c r="AJ610" s="78"/>
      <c r="AN610" s="73"/>
    </row>
    <row r="611" spans="2:40" s="17" customFormat="1" ht="15.4" customHeight="1">
      <c r="B611" s="38">
        <f>IF(B610 = 12,1,B610+1)</f>
        <v>3</v>
      </c>
      <c r="C611" s="44">
        <f t="shared" si="33"/>
        <v>0</v>
      </c>
      <c r="D611" s="47"/>
      <c r="E611" s="83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5"/>
      <c r="AJ611" s="78"/>
      <c r="AN611" s="73"/>
    </row>
    <row r="612" spans="2:40" s="17" customFormat="1" ht="15.4" customHeight="1">
      <c r="B612" s="38">
        <f>IF(B611 = 12,1,B611+1)</f>
        <v>4</v>
      </c>
      <c r="C612" s="44">
        <f t="shared" si="33"/>
        <v>0</v>
      </c>
      <c r="D612" s="47"/>
      <c r="E612" s="83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5"/>
      <c r="AJ612" s="78"/>
      <c r="AN612" s="73"/>
    </row>
    <row r="613" spans="2:40" s="17" customFormat="1" ht="15.4" customHeight="1">
      <c r="B613" s="38">
        <f t="shared" ref="B613:B620" si="34">IF(B612 = 12,1,B612+1)</f>
        <v>5</v>
      </c>
      <c r="C613" s="44">
        <f t="shared" si="33"/>
        <v>0</v>
      </c>
      <c r="D613" s="47"/>
      <c r="E613" s="83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5"/>
      <c r="AJ613" s="78"/>
      <c r="AN613" s="73"/>
    </row>
    <row r="614" spans="2:40" s="17" customFormat="1" ht="15.4" customHeight="1">
      <c r="B614" s="38">
        <f t="shared" si="34"/>
        <v>6</v>
      </c>
      <c r="C614" s="44">
        <f t="shared" si="33"/>
        <v>0</v>
      </c>
      <c r="D614" s="47"/>
      <c r="E614" s="83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5"/>
      <c r="AJ614" s="78"/>
      <c r="AN614" s="73"/>
    </row>
    <row r="615" spans="2:40" s="17" customFormat="1" ht="15.4" customHeight="1">
      <c r="B615" s="38">
        <f t="shared" si="34"/>
        <v>7</v>
      </c>
      <c r="C615" s="44">
        <f t="shared" si="33"/>
        <v>0</v>
      </c>
      <c r="D615" s="47"/>
      <c r="E615" s="83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  <c r="S615" s="84"/>
      <c r="T615" s="84"/>
      <c r="U615" s="84"/>
      <c r="V615" s="84"/>
      <c r="W615" s="84"/>
      <c r="X615" s="84"/>
      <c r="Y615" s="84"/>
      <c r="Z615" s="84"/>
      <c r="AA615" s="84"/>
      <c r="AB615" s="84"/>
      <c r="AC615" s="84"/>
      <c r="AD615" s="84"/>
      <c r="AE615" s="84"/>
      <c r="AF615" s="84"/>
      <c r="AG615" s="84"/>
      <c r="AH615" s="84"/>
      <c r="AI615" s="85"/>
      <c r="AJ615" s="78"/>
      <c r="AN615" s="73"/>
    </row>
    <row r="616" spans="2:40" s="17" customFormat="1" ht="15.4" customHeight="1">
      <c r="B616" s="38">
        <f t="shared" si="34"/>
        <v>8</v>
      </c>
      <c r="C616" s="44">
        <f t="shared" si="33"/>
        <v>0</v>
      </c>
      <c r="D616" s="47"/>
      <c r="E616" s="83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5"/>
      <c r="AJ616" s="78"/>
      <c r="AN616" s="73"/>
    </row>
    <row r="617" spans="2:40" s="17" customFormat="1" ht="15.4" customHeight="1">
      <c r="B617" s="38">
        <f t="shared" si="34"/>
        <v>9</v>
      </c>
      <c r="C617" s="44">
        <f t="shared" si="33"/>
        <v>0</v>
      </c>
      <c r="D617" s="47"/>
      <c r="E617" s="83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5"/>
      <c r="AJ617" s="78"/>
      <c r="AN617" s="73"/>
    </row>
    <row r="618" spans="2:40" s="17" customFormat="1" ht="15.4" customHeight="1">
      <c r="B618" s="38">
        <f t="shared" si="34"/>
        <v>10</v>
      </c>
      <c r="C618" s="44">
        <f t="shared" si="33"/>
        <v>0</v>
      </c>
      <c r="D618" s="47"/>
      <c r="E618" s="83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5"/>
      <c r="AJ618" s="78"/>
      <c r="AN618" s="73"/>
    </row>
    <row r="619" spans="2:40" s="17" customFormat="1" ht="15.4" customHeight="1">
      <c r="B619" s="38">
        <f t="shared" si="34"/>
        <v>11</v>
      </c>
      <c r="C619" s="44">
        <f t="shared" si="33"/>
        <v>0</v>
      </c>
      <c r="D619" s="47"/>
      <c r="E619" s="83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5"/>
      <c r="AJ619" s="78"/>
      <c r="AN619" s="73"/>
    </row>
    <row r="620" spans="2:40" s="17" customFormat="1" ht="15.4" customHeight="1" thickBot="1">
      <c r="B620" s="39">
        <f t="shared" si="34"/>
        <v>12</v>
      </c>
      <c r="C620" s="45">
        <f t="shared" si="33"/>
        <v>0</v>
      </c>
      <c r="D620" s="48"/>
      <c r="E620" s="86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  <c r="AA620" s="87"/>
      <c r="AB620" s="87"/>
      <c r="AC620" s="87"/>
      <c r="AD620" s="87"/>
      <c r="AE620" s="87"/>
      <c r="AF620" s="87"/>
      <c r="AG620" s="87"/>
      <c r="AH620" s="87"/>
      <c r="AI620" s="88"/>
      <c r="AJ620" s="78"/>
      <c r="AN620" s="73"/>
    </row>
    <row r="621" spans="2:40" s="17" customFormat="1">
      <c r="AJ621" s="78"/>
      <c r="AN621" s="73"/>
    </row>
    <row r="639" spans="2:40" s="17" customFormat="1" ht="16.5">
      <c r="B639" s="33" t="s">
        <v>52</v>
      </c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N639" s="73"/>
    </row>
    <row r="640" spans="2:40" s="17" customFormat="1" ht="14.45" customHeight="1">
      <c r="AI640" s="34" t="str">
        <f>IF('個人別管理簿 (1)'!$AI$11="","",'個人別管理簿 (1)'!$AI$11)</f>
        <v/>
      </c>
      <c r="AN640" s="73"/>
    </row>
    <row r="641" spans="2:40" s="17" customFormat="1" ht="10.15" customHeight="1" thickBot="1">
      <c r="E641" s="99"/>
      <c r="F641" s="99"/>
      <c r="G641" s="100"/>
      <c r="H641" s="100"/>
      <c r="AI641" s="73"/>
      <c r="AN641" s="73"/>
    </row>
    <row r="642" spans="2:40" s="17" customFormat="1" ht="15.4" customHeight="1">
      <c r="B642" s="26"/>
      <c r="C642" s="26"/>
      <c r="D642" s="26"/>
      <c r="E642" s="101" t="s">
        <v>35</v>
      </c>
      <c r="F642" s="102"/>
      <c r="G642" s="103"/>
      <c r="H642" s="97" t="s">
        <v>2</v>
      </c>
      <c r="I642" s="97"/>
      <c r="J642" s="97"/>
      <c r="K642" s="97"/>
      <c r="L642" s="97" t="s">
        <v>4</v>
      </c>
      <c r="M642" s="97"/>
      <c r="N642" s="97"/>
      <c r="O642" s="97" t="s">
        <v>30</v>
      </c>
      <c r="P642" s="97"/>
      <c r="Q642" s="97"/>
      <c r="R642" s="97" t="s">
        <v>54</v>
      </c>
      <c r="S642" s="97"/>
      <c r="T642" s="97"/>
      <c r="U642" s="97" t="s">
        <v>50</v>
      </c>
      <c r="V642" s="97"/>
      <c r="W642" s="97" t="s">
        <v>55</v>
      </c>
      <c r="X642" s="97"/>
      <c r="Y642" s="97"/>
      <c r="Z642" s="97" t="s">
        <v>56</v>
      </c>
      <c r="AA642" s="97"/>
      <c r="AB642" s="97" t="s">
        <v>8</v>
      </c>
      <c r="AC642" s="97"/>
      <c r="AD642" s="97" t="s">
        <v>51</v>
      </c>
      <c r="AE642" s="98"/>
      <c r="AF642" s="26"/>
      <c r="AG642" s="26"/>
      <c r="AH642" s="26"/>
      <c r="AI642" s="26"/>
      <c r="AN642" s="73"/>
    </row>
    <row r="643" spans="2:40" s="17" customFormat="1" ht="15.4" customHeight="1" thickBot="1">
      <c r="B643" s="26"/>
      <c r="C643" s="26"/>
      <c r="D643" s="89"/>
      <c r="E643" s="108"/>
      <c r="F643" s="109"/>
      <c r="G643" s="110"/>
      <c r="H643" s="105"/>
      <c r="I643" s="105"/>
      <c r="J643" s="105"/>
      <c r="K643" s="105"/>
      <c r="L643" s="104"/>
      <c r="M643" s="104"/>
      <c r="N643" s="104"/>
      <c r="O643" s="111"/>
      <c r="P643" s="111"/>
      <c r="Q643" s="111"/>
      <c r="R643" s="104"/>
      <c r="S643" s="104"/>
      <c r="T643" s="104"/>
      <c r="U643" s="105"/>
      <c r="V643" s="105"/>
      <c r="W643" s="104"/>
      <c r="X643" s="104"/>
      <c r="Y643" s="104"/>
      <c r="Z643" s="105"/>
      <c r="AA643" s="105"/>
      <c r="AB643" s="106"/>
      <c r="AC643" s="106"/>
      <c r="AD643" s="106"/>
      <c r="AE643" s="107"/>
      <c r="AF643" s="90"/>
      <c r="AG643" s="78"/>
      <c r="AH643" s="90"/>
      <c r="AI643" s="90"/>
      <c r="AN643" s="73"/>
    </row>
    <row r="644" spans="2:40" s="17" customFormat="1" ht="4.9000000000000004" customHeight="1" thickBot="1"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N644" s="73"/>
    </row>
    <row r="645" spans="2:40" s="17" customFormat="1" ht="15.4" customHeight="1" thickBot="1">
      <c r="B645" s="91">
        <v>1</v>
      </c>
      <c r="C645" s="35" t="s">
        <v>53</v>
      </c>
      <c r="D645" s="36" t="s">
        <v>158</v>
      </c>
      <c r="E645" s="40">
        <v>1</v>
      </c>
      <c r="F645" s="41">
        <v>2</v>
      </c>
      <c r="G645" s="41">
        <v>3</v>
      </c>
      <c r="H645" s="41">
        <v>4</v>
      </c>
      <c r="I645" s="41">
        <v>5</v>
      </c>
      <c r="J645" s="41">
        <v>6</v>
      </c>
      <c r="K645" s="41">
        <v>7</v>
      </c>
      <c r="L645" s="41">
        <v>8</v>
      </c>
      <c r="M645" s="41">
        <v>9</v>
      </c>
      <c r="N645" s="41">
        <v>10</v>
      </c>
      <c r="O645" s="41">
        <v>11</v>
      </c>
      <c r="P645" s="41">
        <v>12</v>
      </c>
      <c r="Q645" s="41">
        <v>13</v>
      </c>
      <c r="R645" s="41">
        <v>14</v>
      </c>
      <c r="S645" s="41">
        <v>15</v>
      </c>
      <c r="T645" s="41">
        <v>16</v>
      </c>
      <c r="U645" s="41">
        <v>17</v>
      </c>
      <c r="V645" s="41">
        <v>18</v>
      </c>
      <c r="W645" s="41">
        <v>19</v>
      </c>
      <c r="X645" s="41">
        <v>20</v>
      </c>
      <c r="Y645" s="41">
        <v>21</v>
      </c>
      <c r="Z645" s="41">
        <v>22</v>
      </c>
      <c r="AA645" s="41">
        <v>23</v>
      </c>
      <c r="AB645" s="41">
        <v>24</v>
      </c>
      <c r="AC645" s="41">
        <v>25</v>
      </c>
      <c r="AD645" s="41">
        <v>26</v>
      </c>
      <c r="AE645" s="41">
        <v>27</v>
      </c>
      <c r="AF645" s="41">
        <v>28</v>
      </c>
      <c r="AG645" s="41">
        <v>29</v>
      </c>
      <c r="AH645" s="41">
        <v>30</v>
      </c>
      <c r="AI645" s="42">
        <v>31</v>
      </c>
      <c r="AN645" s="73"/>
    </row>
    <row r="646" spans="2:40" s="17" customFormat="1" ht="15.4" customHeight="1">
      <c r="B646" s="37">
        <f>$B$17</f>
        <v>1</v>
      </c>
      <c r="C646" s="43">
        <f t="shared" ref="C646:C657" si="35">SUM($E646:$AI646)</f>
        <v>0</v>
      </c>
      <c r="D646" s="46"/>
      <c r="E646" s="80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  <c r="AD646" s="81"/>
      <c r="AE646" s="81"/>
      <c r="AF646" s="81"/>
      <c r="AG646" s="81"/>
      <c r="AH646" s="81"/>
      <c r="AI646" s="82"/>
      <c r="AJ646" s="78"/>
      <c r="AN646" s="73"/>
    </row>
    <row r="647" spans="2:40" s="17" customFormat="1" ht="15.4" customHeight="1">
      <c r="B647" s="38">
        <f>IF(B646 = 12,1,B646+1)</f>
        <v>2</v>
      </c>
      <c r="C647" s="44">
        <f t="shared" si="35"/>
        <v>0</v>
      </c>
      <c r="D647" s="47"/>
      <c r="E647" s="83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5"/>
      <c r="AJ647" s="78"/>
      <c r="AN647" s="73"/>
    </row>
    <row r="648" spans="2:40" s="17" customFormat="1" ht="15.4" customHeight="1">
      <c r="B648" s="38">
        <f>IF(B647 = 12,1,B647+1)</f>
        <v>3</v>
      </c>
      <c r="C648" s="44">
        <f t="shared" si="35"/>
        <v>0</v>
      </c>
      <c r="D648" s="47"/>
      <c r="E648" s="83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5"/>
      <c r="AJ648" s="78"/>
      <c r="AN648" s="73"/>
    </row>
    <row r="649" spans="2:40" s="17" customFormat="1" ht="15.4" customHeight="1">
      <c r="B649" s="38">
        <f>IF(B648 = 12,1,B648+1)</f>
        <v>4</v>
      </c>
      <c r="C649" s="44">
        <f t="shared" si="35"/>
        <v>0</v>
      </c>
      <c r="D649" s="47"/>
      <c r="E649" s="83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  <c r="S649" s="84"/>
      <c r="T649" s="84"/>
      <c r="U649" s="84"/>
      <c r="V649" s="84"/>
      <c r="W649" s="84"/>
      <c r="X649" s="84"/>
      <c r="Y649" s="84"/>
      <c r="Z649" s="84"/>
      <c r="AA649" s="84"/>
      <c r="AB649" s="84"/>
      <c r="AC649" s="84"/>
      <c r="AD649" s="84"/>
      <c r="AE649" s="84"/>
      <c r="AF649" s="84"/>
      <c r="AG649" s="84"/>
      <c r="AH649" s="84"/>
      <c r="AI649" s="85"/>
      <c r="AJ649" s="78"/>
      <c r="AN649" s="73"/>
    </row>
    <row r="650" spans="2:40" s="17" customFormat="1" ht="15.4" customHeight="1">
      <c r="B650" s="38">
        <f t="shared" ref="B650:B657" si="36">IF(B649 = 12,1,B649+1)</f>
        <v>5</v>
      </c>
      <c r="C650" s="44">
        <f t="shared" si="35"/>
        <v>0</v>
      </c>
      <c r="D650" s="47"/>
      <c r="E650" s="83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5"/>
      <c r="AJ650" s="78"/>
      <c r="AN650" s="73"/>
    </row>
    <row r="651" spans="2:40" s="17" customFormat="1" ht="15.4" customHeight="1">
      <c r="B651" s="38">
        <f t="shared" si="36"/>
        <v>6</v>
      </c>
      <c r="C651" s="44">
        <f t="shared" si="35"/>
        <v>0</v>
      </c>
      <c r="D651" s="47"/>
      <c r="E651" s="83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5"/>
      <c r="AJ651" s="78"/>
      <c r="AN651" s="73"/>
    </row>
    <row r="652" spans="2:40" s="17" customFormat="1" ht="15.4" customHeight="1">
      <c r="B652" s="38">
        <f t="shared" si="36"/>
        <v>7</v>
      </c>
      <c r="C652" s="44">
        <f t="shared" si="35"/>
        <v>0</v>
      </c>
      <c r="D652" s="47"/>
      <c r="E652" s="83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5"/>
      <c r="AJ652" s="78"/>
      <c r="AN652" s="73"/>
    </row>
    <row r="653" spans="2:40" s="17" customFormat="1" ht="15.4" customHeight="1">
      <c r="B653" s="38">
        <f t="shared" si="36"/>
        <v>8</v>
      </c>
      <c r="C653" s="44">
        <f t="shared" si="35"/>
        <v>0</v>
      </c>
      <c r="D653" s="47"/>
      <c r="E653" s="83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5"/>
      <c r="AJ653" s="78"/>
      <c r="AN653" s="73"/>
    </row>
    <row r="654" spans="2:40" s="17" customFormat="1" ht="15.4" customHeight="1">
      <c r="B654" s="38">
        <f t="shared" si="36"/>
        <v>9</v>
      </c>
      <c r="C654" s="44">
        <f t="shared" si="35"/>
        <v>0</v>
      </c>
      <c r="D654" s="47"/>
      <c r="E654" s="83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5"/>
      <c r="AJ654" s="78"/>
      <c r="AN654" s="73"/>
    </row>
    <row r="655" spans="2:40" s="17" customFormat="1" ht="15.4" customHeight="1">
      <c r="B655" s="38">
        <f t="shared" si="36"/>
        <v>10</v>
      </c>
      <c r="C655" s="44">
        <f t="shared" si="35"/>
        <v>0</v>
      </c>
      <c r="D655" s="47"/>
      <c r="E655" s="83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5"/>
      <c r="AJ655" s="78"/>
      <c r="AN655" s="73"/>
    </row>
    <row r="656" spans="2:40" s="17" customFormat="1" ht="15.4" customHeight="1">
      <c r="B656" s="38">
        <f t="shared" si="36"/>
        <v>11</v>
      </c>
      <c r="C656" s="44">
        <f t="shared" si="35"/>
        <v>0</v>
      </c>
      <c r="D656" s="47"/>
      <c r="E656" s="83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5"/>
      <c r="AJ656" s="78"/>
      <c r="AN656" s="73"/>
    </row>
    <row r="657" spans="2:40" s="17" customFormat="1" ht="15.4" customHeight="1" thickBot="1">
      <c r="B657" s="39">
        <f t="shared" si="36"/>
        <v>12</v>
      </c>
      <c r="C657" s="45">
        <f t="shared" si="35"/>
        <v>0</v>
      </c>
      <c r="D657" s="48"/>
      <c r="E657" s="86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  <c r="AA657" s="87"/>
      <c r="AB657" s="87"/>
      <c r="AC657" s="87"/>
      <c r="AD657" s="87"/>
      <c r="AE657" s="87"/>
      <c r="AF657" s="87"/>
      <c r="AG657" s="87"/>
      <c r="AH657" s="87"/>
      <c r="AI657" s="88"/>
      <c r="AJ657" s="78"/>
      <c r="AN657" s="73"/>
    </row>
    <row r="658" spans="2:40" s="17" customFormat="1">
      <c r="AJ658" s="78"/>
      <c r="AN658" s="73"/>
    </row>
    <row r="676" spans="2:40" s="17" customFormat="1" ht="16.5">
      <c r="B676" s="33" t="s">
        <v>52</v>
      </c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N676" s="73"/>
    </row>
    <row r="677" spans="2:40" s="17" customFormat="1" ht="14.45" customHeight="1">
      <c r="AI677" s="34" t="str">
        <f>IF('個人別管理簿 (1)'!$AI$11="","",'個人別管理簿 (1)'!$AI$11)</f>
        <v/>
      </c>
      <c r="AN677" s="73"/>
    </row>
    <row r="678" spans="2:40" s="17" customFormat="1" ht="10.15" customHeight="1" thickBot="1">
      <c r="E678" s="99"/>
      <c r="F678" s="99"/>
      <c r="G678" s="100"/>
      <c r="H678" s="100"/>
      <c r="AI678" s="73"/>
      <c r="AN678" s="73"/>
    </row>
    <row r="679" spans="2:40" s="17" customFormat="1" ht="15.4" customHeight="1">
      <c r="B679" s="26"/>
      <c r="C679" s="26"/>
      <c r="D679" s="26"/>
      <c r="E679" s="101" t="s">
        <v>35</v>
      </c>
      <c r="F679" s="102"/>
      <c r="G679" s="103"/>
      <c r="H679" s="97" t="s">
        <v>2</v>
      </c>
      <c r="I679" s="97"/>
      <c r="J679" s="97"/>
      <c r="K679" s="97"/>
      <c r="L679" s="97" t="s">
        <v>4</v>
      </c>
      <c r="M679" s="97"/>
      <c r="N679" s="97"/>
      <c r="O679" s="97" t="s">
        <v>30</v>
      </c>
      <c r="P679" s="97"/>
      <c r="Q679" s="97"/>
      <c r="R679" s="97" t="s">
        <v>54</v>
      </c>
      <c r="S679" s="97"/>
      <c r="T679" s="97"/>
      <c r="U679" s="97" t="s">
        <v>50</v>
      </c>
      <c r="V679" s="97"/>
      <c r="W679" s="97" t="s">
        <v>55</v>
      </c>
      <c r="X679" s="97"/>
      <c r="Y679" s="97"/>
      <c r="Z679" s="97" t="s">
        <v>56</v>
      </c>
      <c r="AA679" s="97"/>
      <c r="AB679" s="97" t="s">
        <v>8</v>
      </c>
      <c r="AC679" s="97"/>
      <c r="AD679" s="97" t="s">
        <v>51</v>
      </c>
      <c r="AE679" s="98"/>
      <c r="AF679" s="26"/>
      <c r="AG679" s="26"/>
      <c r="AH679" s="26"/>
      <c r="AI679" s="26"/>
      <c r="AN679" s="73"/>
    </row>
    <row r="680" spans="2:40" s="17" customFormat="1" ht="15.4" customHeight="1" thickBot="1">
      <c r="B680" s="26"/>
      <c r="C680" s="26"/>
      <c r="D680" s="89"/>
      <c r="E680" s="108"/>
      <c r="F680" s="109"/>
      <c r="G680" s="110"/>
      <c r="H680" s="105"/>
      <c r="I680" s="105"/>
      <c r="J680" s="105"/>
      <c r="K680" s="105"/>
      <c r="L680" s="104"/>
      <c r="M680" s="104"/>
      <c r="N680" s="104"/>
      <c r="O680" s="111"/>
      <c r="P680" s="111"/>
      <c r="Q680" s="111"/>
      <c r="R680" s="104"/>
      <c r="S680" s="104"/>
      <c r="T680" s="104"/>
      <c r="U680" s="105"/>
      <c r="V680" s="105"/>
      <c r="W680" s="104"/>
      <c r="X680" s="104"/>
      <c r="Y680" s="104"/>
      <c r="Z680" s="105"/>
      <c r="AA680" s="105"/>
      <c r="AB680" s="106"/>
      <c r="AC680" s="106"/>
      <c r="AD680" s="106"/>
      <c r="AE680" s="107"/>
      <c r="AF680" s="90"/>
      <c r="AG680" s="78"/>
      <c r="AH680" s="90"/>
      <c r="AI680" s="90"/>
      <c r="AN680" s="73"/>
    </row>
    <row r="681" spans="2:40" s="17" customFormat="1" ht="4.9000000000000004" customHeight="1" thickBot="1"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6"/>
      <c r="AH681" s="26"/>
      <c r="AI681" s="26"/>
      <c r="AN681" s="73"/>
    </row>
    <row r="682" spans="2:40" s="17" customFormat="1" ht="15.4" customHeight="1" thickBot="1">
      <c r="B682" s="91">
        <v>1</v>
      </c>
      <c r="C682" s="35" t="s">
        <v>53</v>
      </c>
      <c r="D682" s="36" t="s">
        <v>158</v>
      </c>
      <c r="E682" s="40">
        <v>1</v>
      </c>
      <c r="F682" s="41">
        <v>2</v>
      </c>
      <c r="G682" s="41">
        <v>3</v>
      </c>
      <c r="H682" s="41">
        <v>4</v>
      </c>
      <c r="I682" s="41">
        <v>5</v>
      </c>
      <c r="J682" s="41">
        <v>6</v>
      </c>
      <c r="K682" s="41">
        <v>7</v>
      </c>
      <c r="L682" s="41">
        <v>8</v>
      </c>
      <c r="M682" s="41">
        <v>9</v>
      </c>
      <c r="N682" s="41">
        <v>10</v>
      </c>
      <c r="O682" s="41">
        <v>11</v>
      </c>
      <c r="P682" s="41">
        <v>12</v>
      </c>
      <c r="Q682" s="41">
        <v>13</v>
      </c>
      <c r="R682" s="41">
        <v>14</v>
      </c>
      <c r="S682" s="41">
        <v>15</v>
      </c>
      <c r="T682" s="41">
        <v>16</v>
      </c>
      <c r="U682" s="41">
        <v>17</v>
      </c>
      <c r="V682" s="41">
        <v>18</v>
      </c>
      <c r="W682" s="41">
        <v>19</v>
      </c>
      <c r="X682" s="41">
        <v>20</v>
      </c>
      <c r="Y682" s="41">
        <v>21</v>
      </c>
      <c r="Z682" s="41">
        <v>22</v>
      </c>
      <c r="AA682" s="41">
        <v>23</v>
      </c>
      <c r="AB682" s="41">
        <v>24</v>
      </c>
      <c r="AC682" s="41">
        <v>25</v>
      </c>
      <c r="AD682" s="41">
        <v>26</v>
      </c>
      <c r="AE682" s="41">
        <v>27</v>
      </c>
      <c r="AF682" s="41">
        <v>28</v>
      </c>
      <c r="AG682" s="41">
        <v>29</v>
      </c>
      <c r="AH682" s="41">
        <v>30</v>
      </c>
      <c r="AI682" s="42">
        <v>31</v>
      </c>
      <c r="AN682" s="73"/>
    </row>
    <row r="683" spans="2:40" s="17" customFormat="1" ht="15.4" customHeight="1">
      <c r="B683" s="37">
        <f>$B$17</f>
        <v>1</v>
      </c>
      <c r="C683" s="43">
        <f t="shared" ref="C683:C694" si="37">SUM($E683:$AI683)</f>
        <v>0</v>
      </c>
      <c r="D683" s="46"/>
      <c r="E683" s="80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  <c r="AD683" s="81"/>
      <c r="AE683" s="81"/>
      <c r="AF683" s="81"/>
      <c r="AG683" s="81"/>
      <c r="AH683" s="81"/>
      <c r="AI683" s="82"/>
      <c r="AJ683" s="78"/>
      <c r="AN683" s="73"/>
    </row>
    <row r="684" spans="2:40" s="17" customFormat="1" ht="15.4" customHeight="1">
      <c r="B684" s="38">
        <f>IF(B683 = 12,1,B683+1)</f>
        <v>2</v>
      </c>
      <c r="C684" s="44">
        <f t="shared" si="37"/>
        <v>0</v>
      </c>
      <c r="D684" s="47"/>
      <c r="E684" s="83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5"/>
      <c r="AJ684" s="78"/>
      <c r="AN684" s="73"/>
    </row>
    <row r="685" spans="2:40" s="17" customFormat="1" ht="15.4" customHeight="1">
      <c r="B685" s="38">
        <f>IF(B684 = 12,1,B684+1)</f>
        <v>3</v>
      </c>
      <c r="C685" s="44">
        <f t="shared" si="37"/>
        <v>0</v>
      </c>
      <c r="D685" s="47"/>
      <c r="E685" s="83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5"/>
      <c r="AJ685" s="78"/>
      <c r="AN685" s="73"/>
    </row>
    <row r="686" spans="2:40" s="17" customFormat="1" ht="15.4" customHeight="1">
      <c r="B686" s="38">
        <f>IF(B685 = 12,1,B685+1)</f>
        <v>4</v>
      </c>
      <c r="C686" s="44">
        <f t="shared" si="37"/>
        <v>0</v>
      </c>
      <c r="D686" s="47"/>
      <c r="E686" s="83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5"/>
      <c r="AJ686" s="78"/>
      <c r="AN686" s="73"/>
    </row>
    <row r="687" spans="2:40" s="17" customFormat="1" ht="15.4" customHeight="1">
      <c r="B687" s="38">
        <f t="shared" ref="B687:B694" si="38">IF(B686 = 12,1,B686+1)</f>
        <v>5</v>
      </c>
      <c r="C687" s="44">
        <f t="shared" si="37"/>
        <v>0</v>
      </c>
      <c r="D687" s="47"/>
      <c r="E687" s="83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5"/>
      <c r="AJ687" s="78"/>
      <c r="AN687" s="73"/>
    </row>
    <row r="688" spans="2:40" s="17" customFormat="1" ht="15.4" customHeight="1">
      <c r="B688" s="38">
        <f t="shared" si="38"/>
        <v>6</v>
      </c>
      <c r="C688" s="44">
        <f t="shared" si="37"/>
        <v>0</v>
      </c>
      <c r="D688" s="47"/>
      <c r="E688" s="83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5"/>
      <c r="AJ688" s="78"/>
      <c r="AN688" s="73"/>
    </row>
    <row r="689" spans="2:40" s="17" customFormat="1" ht="15.4" customHeight="1">
      <c r="B689" s="38">
        <f t="shared" si="38"/>
        <v>7</v>
      </c>
      <c r="C689" s="44">
        <f t="shared" si="37"/>
        <v>0</v>
      </c>
      <c r="D689" s="47"/>
      <c r="E689" s="83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5"/>
      <c r="AJ689" s="78"/>
      <c r="AN689" s="73"/>
    </row>
    <row r="690" spans="2:40" s="17" customFormat="1" ht="15.4" customHeight="1">
      <c r="B690" s="38">
        <f t="shared" si="38"/>
        <v>8</v>
      </c>
      <c r="C690" s="44">
        <f t="shared" si="37"/>
        <v>0</v>
      </c>
      <c r="D690" s="47"/>
      <c r="E690" s="83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5"/>
      <c r="AJ690" s="78"/>
      <c r="AN690" s="73"/>
    </row>
    <row r="691" spans="2:40" s="17" customFormat="1" ht="15.4" customHeight="1">
      <c r="B691" s="38">
        <f t="shared" si="38"/>
        <v>9</v>
      </c>
      <c r="C691" s="44">
        <f t="shared" si="37"/>
        <v>0</v>
      </c>
      <c r="D691" s="47"/>
      <c r="E691" s="83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5"/>
      <c r="AJ691" s="78"/>
      <c r="AN691" s="73"/>
    </row>
    <row r="692" spans="2:40" s="17" customFormat="1" ht="15.4" customHeight="1">
      <c r="B692" s="38">
        <f t="shared" si="38"/>
        <v>10</v>
      </c>
      <c r="C692" s="44">
        <f t="shared" si="37"/>
        <v>0</v>
      </c>
      <c r="D692" s="47"/>
      <c r="E692" s="83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5"/>
      <c r="AJ692" s="78"/>
      <c r="AN692" s="73"/>
    </row>
    <row r="693" spans="2:40" s="17" customFormat="1" ht="15.4" customHeight="1">
      <c r="B693" s="38">
        <f t="shared" si="38"/>
        <v>11</v>
      </c>
      <c r="C693" s="44">
        <f t="shared" si="37"/>
        <v>0</v>
      </c>
      <c r="D693" s="47"/>
      <c r="E693" s="83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5"/>
      <c r="AJ693" s="78"/>
      <c r="AN693" s="73"/>
    </row>
    <row r="694" spans="2:40" s="17" customFormat="1" ht="15.4" customHeight="1" thickBot="1">
      <c r="B694" s="39">
        <f t="shared" si="38"/>
        <v>12</v>
      </c>
      <c r="C694" s="45">
        <f t="shared" si="37"/>
        <v>0</v>
      </c>
      <c r="D694" s="48"/>
      <c r="E694" s="86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  <c r="AA694" s="87"/>
      <c r="AB694" s="87"/>
      <c r="AC694" s="87"/>
      <c r="AD694" s="87"/>
      <c r="AE694" s="87"/>
      <c r="AF694" s="87"/>
      <c r="AG694" s="87"/>
      <c r="AH694" s="87"/>
      <c r="AI694" s="88"/>
      <c r="AJ694" s="78"/>
      <c r="AN694" s="73"/>
    </row>
    <row r="695" spans="2:40" s="17" customFormat="1">
      <c r="AJ695" s="78"/>
      <c r="AN695" s="73"/>
    </row>
    <row r="713" spans="2:40" s="17" customFormat="1" ht="16.5">
      <c r="B713" s="33" t="s">
        <v>52</v>
      </c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N713" s="73"/>
    </row>
    <row r="714" spans="2:40" s="17" customFormat="1" ht="14.45" customHeight="1">
      <c r="AI714" s="34" t="str">
        <f>IF('個人別管理簿 (1)'!$AI$11="","",'個人別管理簿 (1)'!$AI$11)</f>
        <v/>
      </c>
      <c r="AN714" s="73"/>
    </row>
    <row r="715" spans="2:40" s="17" customFormat="1" ht="10.15" customHeight="1" thickBot="1">
      <c r="E715" s="99"/>
      <c r="F715" s="99"/>
      <c r="G715" s="100"/>
      <c r="H715" s="100"/>
      <c r="AI715" s="73"/>
      <c r="AN715" s="73"/>
    </row>
    <row r="716" spans="2:40" s="17" customFormat="1" ht="15.4" customHeight="1">
      <c r="B716" s="26"/>
      <c r="C716" s="26"/>
      <c r="D716" s="26"/>
      <c r="E716" s="101" t="s">
        <v>35</v>
      </c>
      <c r="F716" s="102"/>
      <c r="G716" s="103"/>
      <c r="H716" s="97" t="s">
        <v>2</v>
      </c>
      <c r="I716" s="97"/>
      <c r="J716" s="97"/>
      <c r="K716" s="97"/>
      <c r="L716" s="97" t="s">
        <v>4</v>
      </c>
      <c r="M716" s="97"/>
      <c r="N716" s="97"/>
      <c r="O716" s="97" t="s">
        <v>30</v>
      </c>
      <c r="P716" s="97"/>
      <c r="Q716" s="97"/>
      <c r="R716" s="97" t="s">
        <v>54</v>
      </c>
      <c r="S716" s="97"/>
      <c r="T716" s="97"/>
      <c r="U716" s="97" t="s">
        <v>50</v>
      </c>
      <c r="V716" s="97"/>
      <c r="W716" s="97" t="s">
        <v>55</v>
      </c>
      <c r="X716" s="97"/>
      <c r="Y716" s="97"/>
      <c r="Z716" s="97" t="s">
        <v>56</v>
      </c>
      <c r="AA716" s="97"/>
      <c r="AB716" s="97" t="s">
        <v>8</v>
      </c>
      <c r="AC716" s="97"/>
      <c r="AD716" s="97" t="s">
        <v>51</v>
      </c>
      <c r="AE716" s="98"/>
      <c r="AF716" s="26"/>
      <c r="AG716" s="26"/>
      <c r="AH716" s="26"/>
      <c r="AI716" s="26"/>
      <c r="AN716" s="73"/>
    </row>
    <row r="717" spans="2:40" s="17" customFormat="1" ht="15.4" customHeight="1" thickBot="1">
      <c r="B717" s="26"/>
      <c r="C717" s="26"/>
      <c r="D717" s="89"/>
      <c r="E717" s="108"/>
      <c r="F717" s="109"/>
      <c r="G717" s="110"/>
      <c r="H717" s="105"/>
      <c r="I717" s="105"/>
      <c r="J717" s="105"/>
      <c r="K717" s="105"/>
      <c r="L717" s="104"/>
      <c r="M717" s="104"/>
      <c r="N717" s="104"/>
      <c r="O717" s="111"/>
      <c r="P717" s="111"/>
      <c r="Q717" s="111"/>
      <c r="R717" s="104"/>
      <c r="S717" s="104"/>
      <c r="T717" s="104"/>
      <c r="U717" s="105"/>
      <c r="V717" s="105"/>
      <c r="W717" s="104"/>
      <c r="X717" s="104"/>
      <c r="Y717" s="104"/>
      <c r="Z717" s="105"/>
      <c r="AA717" s="105"/>
      <c r="AB717" s="106"/>
      <c r="AC717" s="106"/>
      <c r="AD717" s="106"/>
      <c r="AE717" s="107"/>
      <c r="AF717" s="90"/>
      <c r="AG717" s="78"/>
      <c r="AH717" s="90"/>
      <c r="AI717" s="90"/>
      <c r="AN717" s="73"/>
    </row>
    <row r="718" spans="2:40" s="17" customFormat="1" ht="4.9000000000000004" customHeight="1" thickBot="1"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N718" s="73"/>
    </row>
    <row r="719" spans="2:40" s="17" customFormat="1" ht="15.4" customHeight="1" thickBot="1">
      <c r="B719" s="91">
        <v>1</v>
      </c>
      <c r="C719" s="35" t="s">
        <v>53</v>
      </c>
      <c r="D719" s="36" t="s">
        <v>158</v>
      </c>
      <c r="E719" s="40">
        <v>1</v>
      </c>
      <c r="F719" s="41">
        <v>2</v>
      </c>
      <c r="G719" s="41">
        <v>3</v>
      </c>
      <c r="H719" s="41">
        <v>4</v>
      </c>
      <c r="I719" s="41">
        <v>5</v>
      </c>
      <c r="J719" s="41">
        <v>6</v>
      </c>
      <c r="K719" s="41">
        <v>7</v>
      </c>
      <c r="L719" s="41">
        <v>8</v>
      </c>
      <c r="M719" s="41">
        <v>9</v>
      </c>
      <c r="N719" s="41">
        <v>10</v>
      </c>
      <c r="O719" s="41">
        <v>11</v>
      </c>
      <c r="P719" s="41">
        <v>12</v>
      </c>
      <c r="Q719" s="41">
        <v>13</v>
      </c>
      <c r="R719" s="41">
        <v>14</v>
      </c>
      <c r="S719" s="41">
        <v>15</v>
      </c>
      <c r="T719" s="41">
        <v>16</v>
      </c>
      <c r="U719" s="41">
        <v>17</v>
      </c>
      <c r="V719" s="41">
        <v>18</v>
      </c>
      <c r="W719" s="41">
        <v>19</v>
      </c>
      <c r="X719" s="41">
        <v>20</v>
      </c>
      <c r="Y719" s="41">
        <v>21</v>
      </c>
      <c r="Z719" s="41">
        <v>22</v>
      </c>
      <c r="AA719" s="41">
        <v>23</v>
      </c>
      <c r="AB719" s="41">
        <v>24</v>
      </c>
      <c r="AC719" s="41">
        <v>25</v>
      </c>
      <c r="AD719" s="41">
        <v>26</v>
      </c>
      <c r="AE719" s="41">
        <v>27</v>
      </c>
      <c r="AF719" s="41">
        <v>28</v>
      </c>
      <c r="AG719" s="41">
        <v>29</v>
      </c>
      <c r="AH719" s="41">
        <v>30</v>
      </c>
      <c r="AI719" s="42">
        <v>31</v>
      </c>
      <c r="AN719" s="73"/>
    </row>
    <row r="720" spans="2:40" s="17" customFormat="1" ht="15.4" customHeight="1">
      <c r="B720" s="37">
        <f>$B$17</f>
        <v>1</v>
      </c>
      <c r="C720" s="43">
        <f t="shared" ref="C720:C731" si="39">SUM($E720:$AI720)</f>
        <v>0</v>
      </c>
      <c r="D720" s="46"/>
      <c r="E720" s="80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  <c r="AD720" s="81"/>
      <c r="AE720" s="81"/>
      <c r="AF720" s="81"/>
      <c r="AG720" s="81"/>
      <c r="AH720" s="81"/>
      <c r="AI720" s="82"/>
      <c r="AJ720" s="78"/>
      <c r="AN720" s="73"/>
    </row>
    <row r="721" spans="2:40" s="17" customFormat="1" ht="15.4" customHeight="1">
      <c r="B721" s="38">
        <f>IF(B720 = 12,1,B720+1)</f>
        <v>2</v>
      </c>
      <c r="C721" s="44">
        <f t="shared" si="39"/>
        <v>0</v>
      </c>
      <c r="D721" s="47"/>
      <c r="E721" s="83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5"/>
      <c r="AJ721" s="78"/>
      <c r="AN721" s="73"/>
    </row>
    <row r="722" spans="2:40" s="17" customFormat="1" ht="15.4" customHeight="1">
      <c r="B722" s="38">
        <f>IF(B721 = 12,1,B721+1)</f>
        <v>3</v>
      </c>
      <c r="C722" s="44">
        <f t="shared" si="39"/>
        <v>0</v>
      </c>
      <c r="D722" s="47"/>
      <c r="E722" s="83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5"/>
      <c r="AJ722" s="78"/>
      <c r="AN722" s="73"/>
    </row>
    <row r="723" spans="2:40" s="17" customFormat="1" ht="15.4" customHeight="1">
      <c r="B723" s="38">
        <f>IF(B722 = 12,1,B722+1)</f>
        <v>4</v>
      </c>
      <c r="C723" s="44">
        <f t="shared" si="39"/>
        <v>0</v>
      </c>
      <c r="D723" s="47"/>
      <c r="E723" s="83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5"/>
      <c r="AJ723" s="78"/>
      <c r="AN723" s="73"/>
    </row>
    <row r="724" spans="2:40" s="17" customFormat="1" ht="15.4" customHeight="1">
      <c r="B724" s="38">
        <f t="shared" ref="B724:B731" si="40">IF(B723 = 12,1,B723+1)</f>
        <v>5</v>
      </c>
      <c r="C724" s="44">
        <f t="shared" si="39"/>
        <v>0</v>
      </c>
      <c r="D724" s="47"/>
      <c r="E724" s="83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5"/>
      <c r="AJ724" s="78"/>
      <c r="AN724" s="73"/>
    </row>
    <row r="725" spans="2:40" s="17" customFormat="1" ht="15.4" customHeight="1">
      <c r="B725" s="38">
        <f t="shared" si="40"/>
        <v>6</v>
      </c>
      <c r="C725" s="44">
        <f t="shared" si="39"/>
        <v>0</v>
      </c>
      <c r="D725" s="47"/>
      <c r="E725" s="83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5"/>
      <c r="AJ725" s="78"/>
      <c r="AN725" s="73"/>
    </row>
    <row r="726" spans="2:40" s="17" customFormat="1" ht="15.4" customHeight="1">
      <c r="B726" s="38">
        <f t="shared" si="40"/>
        <v>7</v>
      </c>
      <c r="C726" s="44">
        <f t="shared" si="39"/>
        <v>0</v>
      </c>
      <c r="D726" s="47"/>
      <c r="E726" s="83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5"/>
      <c r="AJ726" s="78"/>
      <c r="AN726" s="73"/>
    </row>
    <row r="727" spans="2:40" s="17" customFormat="1" ht="15.4" customHeight="1">
      <c r="B727" s="38">
        <f t="shared" si="40"/>
        <v>8</v>
      </c>
      <c r="C727" s="44">
        <f t="shared" si="39"/>
        <v>0</v>
      </c>
      <c r="D727" s="47"/>
      <c r="E727" s="83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5"/>
      <c r="AJ727" s="78"/>
      <c r="AN727" s="73"/>
    </row>
    <row r="728" spans="2:40" s="17" customFormat="1" ht="15.4" customHeight="1">
      <c r="B728" s="38">
        <f t="shared" si="40"/>
        <v>9</v>
      </c>
      <c r="C728" s="44">
        <f t="shared" si="39"/>
        <v>0</v>
      </c>
      <c r="D728" s="47"/>
      <c r="E728" s="83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5"/>
      <c r="AJ728" s="78"/>
      <c r="AN728" s="73"/>
    </row>
    <row r="729" spans="2:40" s="17" customFormat="1" ht="15.4" customHeight="1">
      <c r="B729" s="38">
        <f t="shared" si="40"/>
        <v>10</v>
      </c>
      <c r="C729" s="44">
        <f t="shared" si="39"/>
        <v>0</v>
      </c>
      <c r="D729" s="47"/>
      <c r="E729" s="83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5"/>
      <c r="AJ729" s="78"/>
      <c r="AN729" s="73"/>
    </row>
    <row r="730" spans="2:40" s="17" customFormat="1" ht="15.4" customHeight="1">
      <c r="B730" s="38">
        <f t="shared" si="40"/>
        <v>11</v>
      </c>
      <c r="C730" s="44">
        <f t="shared" si="39"/>
        <v>0</v>
      </c>
      <c r="D730" s="47"/>
      <c r="E730" s="83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5"/>
      <c r="AJ730" s="78"/>
      <c r="AN730" s="73"/>
    </row>
    <row r="731" spans="2:40" s="17" customFormat="1" ht="15.4" customHeight="1" thickBot="1">
      <c r="B731" s="39">
        <f t="shared" si="40"/>
        <v>12</v>
      </c>
      <c r="C731" s="45">
        <f t="shared" si="39"/>
        <v>0</v>
      </c>
      <c r="D731" s="48"/>
      <c r="E731" s="86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  <c r="AA731" s="87"/>
      <c r="AB731" s="87"/>
      <c r="AC731" s="87"/>
      <c r="AD731" s="87"/>
      <c r="AE731" s="87"/>
      <c r="AF731" s="87"/>
      <c r="AG731" s="87"/>
      <c r="AH731" s="87"/>
      <c r="AI731" s="88"/>
      <c r="AJ731" s="78"/>
      <c r="AN731" s="73"/>
    </row>
    <row r="732" spans="2:40" s="17" customFormat="1">
      <c r="AJ732" s="78"/>
      <c r="AN732" s="73"/>
    </row>
  </sheetData>
  <sheetProtection sheet="1" objects="1" scenarios="1" selectLockedCells="1"/>
  <mergeCells count="440">
    <mergeCell ref="W717:Y717"/>
    <mergeCell ref="Z717:AA717"/>
    <mergeCell ref="AB717:AC717"/>
    <mergeCell ref="AD717:AE717"/>
    <mergeCell ref="W716:Y716"/>
    <mergeCell ref="Z716:AA716"/>
    <mergeCell ref="AB716:AC716"/>
    <mergeCell ref="AD716:AE716"/>
    <mergeCell ref="E717:G717"/>
    <mergeCell ref="H717:K717"/>
    <mergeCell ref="L717:N717"/>
    <mergeCell ref="O717:Q717"/>
    <mergeCell ref="R717:T717"/>
    <mergeCell ref="U717:V717"/>
    <mergeCell ref="E716:G716"/>
    <mergeCell ref="H716:K716"/>
    <mergeCell ref="L716:N716"/>
    <mergeCell ref="O716:Q716"/>
    <mergeCell ref="R716:T716"/>
    <mergeCell ref="U716:V716"/>
    <mergeCell ref="W680:Y680"/>
    <mergeCell ref="Z680:AA680"/>
    <mergeCell ref="AB680:AC680"/>
    <mergeCell ref="AD680:AE680"/>
    <mergeCell ref="E715:F715"/>
    <mergeCell ref="G715:H715"/>
    <mergeCell ref="W679:Y679"/>
    <mergeCell ref="Z679:AA679"/>
    <mergeCell ref="AB679:AC679"/>
    <mergeCell ref="AD679:AE679"/>
    <mergeCell ref="E680:G680"/>
    <mergeCell ref="H680:K680"/>
    <mergeCell ref="L680:N680"/>
    <mergeCell ref="O680:Q680"/>
    <mergeCell ref="R680:T680"/>
    <mergeCell ref="U680:V680"/>
    <mergeCell ref="E679:G679"/>
    <mergeCell ref="H679:K679"/>
    <mergeCell ref="L679:N679"/>
    <mergeCell ref="O679:Q679"/>
    <mergeCell ref="R679:T679"/>
    <mergeCell ref="U679:V679"/>
    <mergeCell ref="W643:Y643"/>
    <mergeCell ref="Z643:AA643"/>
    <mergeCell ref="AB643:AC643"/>
    <mergeCell ref="AD643:AE643"/>
    <mergeCell ref="E678:F678"/>
    <mergeCell ref="G678:H678"/>
    <mergeCell ref="W642:Y642"/>
    <mergeCell ref="Z642:AA642"/>
    <mergeCell ref="AB642:AC642"/>
    <mergeCell ref="AD642:AE642"/>
    <mergeCell ref="E643:G643"/>
    <mergeCell ref="H643:K643"/>
    <mergeCell ref="L643:N643"/>
    <mergeCell ref="O643:Q643"/>
    <mergeCell ref="R643:T643"/>
    <mergeCell ref="U643:V643"/>
    <mergeCell ref="E642:G642"/>
    <mergeCell ref="H642:K642"/>
    <mergeCell ref="L642:N642"/>
    <mergeCell ref="O642:Q642"/>
    <mergeCell ref="R642:T642"/>
    <mergeCell ref="U642:V642"/>
    <mergeCell ref="W606:Y606"/>
    <mergeCell ref="Z606:AA606"/>
    <mergeCell ref="AB606:AC606"/>
    <mergeCell ref="AD606:AE606"/>
    <mergeCell ref="E641:F641"/>
    <mergeCell ref="G641:H641"/>
    <mergeCell ref="W605:Y605"/>
    <mergeCell ref="Z605:AA605"/>
    <mergeCell ref="AB605:AC605"/>
    <mergeCell ref="AD605:AE605"/>
    <mergeCell ref="E606:G606"/>
    <mergeCell ref="H606:K606"/>
    <mergeCell ref="L606:N606"/>
    <mergeCell ref="O606:Q606"/>
    <mergeCell ref="R606:T606"/>
    <mergeCell ref="U606:V606"/>
    <mergeCell ref="E605:G605"/>
    <mergeCell ref="H605:K605"/>
    <mergeCell ref="L605:N605"/>
    <mergeCell ref="O605:Q605"/>
    <mergeCell ref="R605:T605"/>
    <mergeCell ref="U605:V605"/>
    <mergeCell ref="W569:Y569"/>
    <mergeCell ref="Z569:AA569"/>
    <mergeCell ref="AB569:AC569"/>
    <mergeCell ref="AD569:AE569"/>
    <mergeCell ref="E604:F604"/>
    <mergeCell ref="G604:H604"/>
    <mergeCell ref="W568:Y568"/>
    <mergeCell ref="Z568:AA568"/>
    <mergeCell ref="AB568:AC568"/>
    <mergeCell ref="AD568:AE568"/>
    <mergeCell ref="E569:G569"/>
    <mergeCell ref="H569:K569"/>
    <mergeCell ref="L569:N569"/>
    <mergeCell ref="O569:Q569"/>
    <mergeCell ref="R569:T569"/>
    <mergeCell ref="U569:V569"/>
    <mergeCell ref="E568:G568"/>
    <mergeCell ref="H568:K568"/>
    <mergeCell ref="L568:N568"/>
    <mergeCell ref="O568:Q568"/>
    <mergeCell ref="R568:T568"/>
    <mergeCell ref="U568:V568"/>
    <mergeCell ref="W532:Y532"/>
    <mergeCell ref="Z532:AA532"/>
    <mergeCell ref="AB532:AC532"/>
    <mergeCell ref="AD532:AE532"/>
    <mergeCell ref="E567:F567"/>
    <mergeCell ref="G567:H567"/>
    <mergeCell ref="W531:Y531"/>
    <mergeCell ref="Z531:AA531"/>
    <mergeCell ref="AB531:AC531"/>
    <mergeCell ref="AD531:AE531"/>
    <mergeCell ref="E532:G532"/>
    <mergeCell ref="H532:K532"/>
    <mergeCell ref="L532:N532"/>
    <mergeCell ref="O532:Q532"/>
    <mergeCell ref="R532:T532"/>
    <mergeCell ref="U532:V532"/>
    <mergeCell ref="E531:G531"/>
    <mergeCell ref="H531:K531"/>
    <mergeCell ref="L531:N531"/>
    <mergeCell ref="O531:Q531"/>
    <mergeCell ref="R531:T531"/>
    <mergeCell ref="U531:V531"/>
    <mergeCell ref="W495:Y495"/>
    <mergeCell ref="Z495:AA495"/>
    <mergeCell ref="AB495:AC495"/>
    <mergeCell ref="AD495:AE495"/>
    <mergeCell ref="E530:F530"/>
    <mergeCell ref="G530:H530"/>
    <mergeCell ref="W494:Y494"/>
    <mergeCell ref="Z494:AA494"/>
    <mergeCell ref="AB494:AC494"/>
    <mergeCell ref="AD494:AE494"/>
    <mergeCell ref="E495:G495"/>
    <mergeCell ref="H495:K495"/>
    <mergeCell ref="L495:N495"/>
    <mergeCell ref="O495:Q495"/>
    <mergeCell ref="R495:T495"/>
    <mergeCell ref="U495:V495"/>
    <mergeCell ref="E494:G494"/>
    <mergeCell ref="H494:K494"/>
    <mergeCell ref="L494:N494"/>
    <mergeCell ref="O494:Q494"/>
    <mergeCell ref="R494:T494"/>
    <mergeCell ref="U494:V494"/>
    <mergeCell ref="W458:Y458"/>
    <mergeCell ref="Z458:AA458"/>
    <mergeCell ref="AB458:AC458"/>
    <mergeCell ref="AD458:AE458"/>
    <mergeCell ref="E493:F493"/>
    <mergeCell ref="G493:H493"/>
    <mergeCell ref="W457:Y457"/>
    <mergeCell ref="Z457:AA457"/>
    <mergeCell ref="AB457:AC457"/>
    <mergeCell ref="AD457:AE457"/>
    <mergeCell ref="E458:G458"/>
    <mergeCell ref="H458:K458"/>
    <mergeCell ref="L458:N458"/>
    <mergeCell ref="O458:Q458"/>
    <mergeCell ref="R458:T458"/>
    <mergeCell ref="U458:V458"/>
    <mergeCell ref="E457:G457"/>
    <mergeCell ref="H457:K457"/>
    <mergeCell ref="L457:N457"/>
    <mergeCell ref="O457:Q457"/>
    <mergeCell ref="R457:T457"/>
    <mergeCell ref="U457:V457"/>
    <mergeCell ref="W421:Y421"/>
    <mergeCell ref="Z421:AA421"/>
    <mergeCell ref="AB421:AC421"/>
    <mergeCell ref="AD421:AE421"/>
    <mergeCell ref="E456:F456"/>
    <mergeCell ref="G456:H456"/>
    <mergeCell ref="W420:Y420"/>
    <mergeCell ref="Z420:AA420"/>
    <mergeCell ref="AB420:AC420"/>
    <mergeCell ref="AD420:AE420"/>
    <mergeCell ref="E421:G421"/>
    <mergeCell ref="H421:K421"/>
    <mergeCell ref="L421:N421"/>
    <mergeCell ref="O421:Q421"/>
    <mergeCell ref="R421:T421"/>
    <mergeCell ref="U421:V421"/>
    <mergeCell ref="E420:G420"/>
    <mergeCell ref="H420:K420"/>
    <mergeCell ref="L420:N420"/>
    <mergeCell ref="O420:Q420"/>
    <mergeCell ref="R420:T420"/>
    <mergeCell ref="U420:V420"/>
    <mergeCell ref="W384:Y384"/>
    <mergeCell ref="Z384:AA384"/>
    <mergeCell ref="AB384:AC384"/>
    <mergeCell ref="AD384:AE384"/>
    <mergeCell ref="E419:F419"/>
    <mergeCell ref="G419:H419"/>
    <mergeCell ref="W383:Y383"/>
    <mergeCell ref="Z383:AA383"/>
    <mergeCell ref="AB383:AC383"/>
    <mergeCell ref="AD383:AE383"/>
    <mergeCell ref="E384:G384"/>
    <mergeCell ref="H384:K384"/>
    <mergeCell ref="L384:N384"/>
    <mergeCell ref="O384:Q384"/>
    <mergeCell ref="R384:T384"/>
    <mergeCell ref="U384:V384"/>
    <mergeCell ref="E383:G383"/>
    <mergeCell ref="H383:K383"/>
    <mergeCell ref="L383:N383"/>
    <mergeCell ref="O383:Q383"/>
    <mergeCell ref="R383:T383"/>
    <mergeCell ref="U383:V383"/>
    <mergeCell ref="W347:Y347"/>
    <mergeCell ref="Z347:AA347"/>
    <mergeCell ref="AB347:AC347"/>
    <mergeCell ref="AD347:AE347"/>
    <mergeCell ref="E382:F382"/>
    <mergeCell ref="G382:H382"/>
    <mergeCell ref="W346:Y346"/>
    <mergeCell ref="Z346:AA346"/>
    <mergeCell ref="AB346:AC346"/>
    <mergeCell ref="AD346:AE346"/>
    <mergeCell ref="E347:G347"/>
    <mergeCell ref="H347:K347"/>
    <mergeCell ref="L347:N347"/>
    <mergeCell ref="O347:Q347"/>
    <mergeCell ref="R347:T347"/>
    <mergeCell ref="U347:V347"/>
    <mergeCell ref="E346:G346"/>
    <mergeCell ref="H346:K346"/>
    <mergeCell ref="L346:N346"/>
    <mergeCell ref="O346:Q346"/>
    <mergeCell ref="R346:T346"/>
    <mergeCell ref="U346:V346"/>
    <mergeCell ref="W310:Y310"/>
    <mergeCell ref="Z310:AA310"/>
    <mergeCell ref="AB310:AC310"/>
    <mergeCell ref="AD310:AE310"/>
    <mergeCell ref="E345:F345"/>
    <mergeCell ref="G345:H345"/>
    <mergeCell ref="W309:Y309"/>
    <mergeCell ref="Z309:AA309"/>
    <mergeCell ref="AB309:AC309"/>
    <mergeCell ref="AD309:AE309"/>
    <mergeCell ref="E310:G310"/>
    <mergeCell ref="H310:K310"/>
    <mergeCell ref="L310:N310"/>
    <mergeCell ref="O310:Q310"/>
    <mergeCell ref="R310:T310"/>
    <mergeCell ref="U310:V310"/>
    <mergeCell ref="E309:G309"/>
    <mergeCell ref="H309:K309"/>
    <mergeCell ref="L309:N309"/>
    <mergeCell ref="O309:Q309"/>
    <mergeCell ref="R309:T309"/>
    <mergeCell ref="U309:V309"/>
    <mergeCell ref="W273:Y273"/>
    <mergeCell ref="Z273:AA273"/>
    <mergeCell ref="AB273:AC273"/>
    <mergeCell ref="AD273:AE273"/>
    <mergeCell ref="E308:F308"/>
    <mergeCell ref="G308:H308"/>
    <mergeCell ref="W272:Y272"/>
    <mergeCell ref="Z272:AA272"/>
    <mergeCell ref="AB272:AC272"/>
    <mergeCell ref="AD272:AE272"/>
    <mergeCell ref="E273:G273"/>
    <mergeCell ref="H273:K273"/>
    <mergeCell ref="L273:N273"/>
    <mergeCell ref="O273:Q273"/>
    <mergeCell ref="R273:T273"/>
    <mergeCell ref="U273:V273"/>
    <mergeCell ref="E272:G272"/>
    <mergeCell ref="H272:K272"/>
    <mergeCell ref="L272:N272"/>
    <mergeCell ref="O272:Q272"/>
    <mergeCell ref="R272:T272"/>
    <mergeCell ref="U272:V272"/>
    <mergeCell ref="W236:Y236"/>
    <mergeCell ref="Z236:AA236"/>
    <mergeCell ref="AB236:AC236"/>
    <mergeCell ref="AD236:AE236"/>
    <mergeCell ref="E271:F271"/>
    <mergeCell ref="G271:H271"/>
    <mergeCell ref="W235:Y235"/>
    <mergeCell ref="Z235:AA235"/>
    <mergeCell ref="AB235:AC235"/>
    <mergeCell ref="AD235:AE235"/>
    <mergeCell ref="E236:G236"/>
    <mergeCell ref="H236:K236"/>
    <mergeCell ref="L236:N236"/>
    <mergeCell ref="O236:Q236"/>
    <mergeCell ref="R236:T236"/>
    <mergeCell ref="U236:V236"/>
    <mergeCell ref="E235:G235"/>
    <mergeCell ref="H235:K235"/>
    <mergeCell ref="L235:N235"/>
    <mergeCell ref="O235:Q235"/>
    <mergeCell ref="R235:T235"/>
    <mergeCell ref="U235:V235"/>
    <mergeCell ref="W199:Y199"/>
    <mergeCell ref="Z199:AA199"/>
    <mergeCell ref="AB199:AC199"/>
    <mergeCell ref="AD199:AE199"/>
    <mergeCell ref="E234:F234"/>
    <mergeCell ref="G234:H234"/>
    <mergeCell ref="W198:Y198"/>
    <mergeCell ref="Z198:AA198"/>
    <mergeCell ref="AB198:AC198"/>
    <mergeCell ref="AD198:AE198"/>
    <mergeCell ref="E199:G199"/>
    <mergeCell ref="H199:K199"/>
    <mergeCell ref="L199:N199"/>
    <mergeCell ref="O199:Q199"/>
    <mergeCell ref="R199:T199"/>
    <mergeCell ref="U199:V199"/>
    <mergeCell ref="E198:G198"/>
    <mergeCell ref="H198:K198"/>
    <mergeCell ref="L198:N198"/>
    <mergeCell ref="O198:Q198"/>
    <mergeCell ref="R198:T198"/>
    <mergeCell ref="U198:V198"/>
    <mergeCell ref="W162:Y162"/>
    <mergeCell ref="Z162:AA162"/>
    <mergeCell ref="AB162:AC162"/>
    <mergeCell ref="AD162:AE162"/>
    <mergeCell ref="E197:F197"/>
    <mergeCell ref="G197:H197"/>
    <mergeCell ref="W161:Y161"/>
    <mergeCell ref="Z161:AA161"/>
    <mergeCell ref="AB161:AC161"/>
    <mergeCell ref="AD161:AE161"/>
    <mergeCell ref="E162:G162"/>
    <mergeCell ref="H162:K162"/>
    <mergeCell ref="L162:N162"/>
    <mergeCell ref="O162:Q162"/>
    <mergeCell ref="R162:T162"/>
    <mergeCell ref="U162:V162"/>
    <mergeCell ref="E161:G161"/>
    <mergeCell ref="H161:K161"/>
    <mergeCell ref="L161:N161"/>
    <mergeCell ref="O161:Q161"/>
    <mergeCell ref="R161:T161"/>
    <mergeCell ref="U161:V161"/>
    <mergeCell ref="W125:Y125"/>
    <mergeCell ref="Z125:AA125"/>
    <mergeCell ref="AB125:AC125"/>
    <mergeCell ref="AD125:AE125"/>
    <mergeCell ref="E160:F160"/>
    <mergeCell ref="G160:H160"/>
    <mergeCell ref="W124:Y124"/>
    <mergeCell ref="Z124:AA124"/>
    <mergeCell ref="AB124:AC124"/>
    <mergeCell ref="AD124:AE124"/>
    <mergeCell ref="E125:G125"/>
    <mergeCell ref="H125:K125"/>
    <mergeCell ref="L125:N125"/>
    <mergeCell ref="O125:Q125"/>
    <mergeCell ref="R125:T125"/>
    <mergeCell ref="U125:V125"/>
    <mergeCell ref="E124:G124"/>
    <mergeCell ref="H124:K124"/>
    <mergeCell ref="L124:N124"/>
    <mergeCell ref="O124:Q124"/>
    <mergeCell ref="R124:T124"/>
    <mergeCell ref="U124:V124"/>
    <mergeCell ref="W88:Y88"/>
    <mergeCell ref="Z88:AA88"/>
    <mergeCell ref="AB88:AC88"/>
    <mergeCell ref="AD88:AE88"/>
    <mergeCell ref="E123:F123"/>
    <mergeCell ref="G123:H123"/>
    <mergeCell ref="W87:Y87"/>
    <mergeCell ref="Z87:AA87"/>
    <mergeCell ref="AB87:AC87"/>
    <mergeCell ref="AD87:AE87"/>
    <mergeCell ref="E88:G88"/>
    <mergeCell ref="H88:K88"/>
    <mergeCell ref="L88:N88"/>
    <mergeCell ref="O88:Q88"/>
    <mergeCell ref="R88:T88"/>
    <mergeCell ref="U88:V88"/>
    <mergeCell ref="E87:G87"/>
    <mergeCell ref="H87:K87"/>
    <mergeCell ref="L87:N87"/>
    <mergeCell ref="O87:Q87"/>
    <mergeCell ref="R87:T87"/>
    <mergeCell ref="U87:V87"/>
    <mergeCell ref="W51:Y51"/>
    <mergeCell ref="Z51:AA51"/>
    <mergeCell ref="AB51:AC51"/>
    <mergeCell ref="AD51:AE51"/>
    <mergeCell ref="E86:F86"/>
    <mergeCell ref="G86:H86"/>
    <mergeCell ref="W50:Y50"/>
    <mergeCell ref="Z50:AA50"/>
    <mergeCell ref="AB50:AC50"/>
    <mergeCell ref="AD50:AE50"/>
    <mergeCell ref="E51:G51"/>
    <mergeCell ref="H51:K51"/>
    <mergeCell ref="L51:N51"/>
    <mergeCell ref="O51:Q51"/>
    <mergeCell ref="R51:T51"/>
    <mergeCell ref="U51:V51"/>
    <mergeCell ref="E50:G50"/>
    <mergeCell ref="H50:K50"/>
    <mergeCell ref="L50:N50"/>
    <mergeCell ref="O50:Q50"/>
    <mergeCell ref="R50:T50"/>
    <mergeCell ref="U50:V50"/>
    <mergeCell ref="W14:Y14"/>
    <mergeCell ref="Z14:AA14"/>
    <mergeCell ref="AB14:AC14"/>
    <mergeCell ref="AD14:AE14"/>
    <mergeCell ref="E49:F49"/>
    <mergeCell ref="G49:H49"/>
    <mergeCell ref="E14:G14"/>
    <mergeCell ref="H14:K14"/>
    <mergeCell ref="L14:N14"/>
    <mergeCell ref="O14:Q14"/>
    <mergeCell ref="R14:T14"/>
    <mergeCell ref="U14:V14"/>
    <mergeCell ref="R13:T13"/>
    <mergeCell ref="U13:V13"/>
    <mergeCell ref="W13:Y13"/>
    <mergeCell ref="Z13:AA13"/>
    <mergeCell ref="AB13:AC13"/>
    <mergeCell ref="AD13:AE13"/>
    <mergeCell ref="E12:F12"/>
    <mergeCell ref="G12:H12"/>
    <mergeCell ref="E13:G13"/>
    <mergeCell ref="H13:K13"/>
    <mergeCell ref="L13:N13"/>
    <mergeCell ref="O13:Q13"/>
  </mergeCells>
  <phoneticPr fontId="2"/>
  <printOptions horizontalCentered="1"/>
  <pageMargins left="0" right="0" top="0" bottom="0" header="0.31496062992125984" footer="0.31496062992125984"/>
  <pageSetup paperSize="9" fitToHeight="0" orientation="landscape" r:id="rId1"/>
  <rowBreaks count="20" manualBreakCount="20">
    <brk id="37" min="1" max="34" man="1"/>
    <brk id="74" min="1" max="34" man="1"/>
    <brk id="111" min="1" max="34" man="1"/>
    <brk id="148" min="1" max="34" man="1"/>
    <brk id="185" min="1" max="34" man="1"/>
    <brk id="222" min="1" max="34" man="1"/>
    <brk id="259" min="1" max="34" man="1"/>
    <brk id="296" min="1" max="34" man="1"/>
    <brk id="333" min="1" max="34" man="1"/>
    <brk id="370" min="1" max="34" man="1"/>
    <brk id="407" min="1" max="34" man="1"/>
    <brk id="444" min="1" max="34" man="1"/>
    <brk id="481" min="1" max="34" man="1"/>
    <brk id="518" min="1" max="34" man="1"/>
    <brk id="555" min="1" max="34" man="1"/>
    <brk id="592" min="1" max="34" man="1"/>
    <brk id="629" min="1" max="34" man="1"/>
    <brk id="666" min="1" max="34" man="1"/>
    <brk id="703" min="1" max="34" man="1"/>
    <brk id="740" min="1" max="34" man="1"/>
  </rowBreaks>
  <drawing r:id="rId2"/>
  <legacyDrawing r:id="rId3"/>
  <controls>
    <mc:AlternateContent xmlns:mc="http://schemas.openxmlformats.org/markup-compatibility/2006">
      <mc:Choice Requires="x14">
        <control shapeId="51203" r:id="rId4" name="cmbPageNum">
          <controlPr defaultSize="0" print="0" autoLine="0" altText="" r:id="rId5">
            <anchor>
              <from>
                <xdr:col>32</xdr:col>
                <xdr:colOff>161925</xdr:colOff>
                <xdr:row>0</xdr:row>
                <xdr:rowOff>161925</xdr:rowOff>
              </from>
              <to>
                <xdr:col>34</xdr:col>
                <xdr:colOff>180975</xdr:colOff>
                <xdr:row>2</xdr:row>
                <xdr:rowOff>85725</xdr:rowOff>
              </to>
            </anchor>
          </controlPr>
        </control>
      </mc:Choice>
      <mc:Fallback>
        <control shapeId="51203" r:id="rId4" name="cmbPageNum"/>
      </mc:Fallback>
    </mc:AlternateContent>
    <mc:AlternateContent xmlns:mc="http://schemas.openxmlformats.org/markup-compatibility/2006">
      <mc:Choice Requires="x14">
        <control shapeId="51201" r:id="rId6" name="Button 1">
          <controlPr defaultSize="0" print="0" autoFill="0" autoPict="0" macro="[0]!LoadSetPersonalListCondition">
            <anchor>
              <from>
                <xdr:col>1</xdr:col>
                <xdr:colOff>133350</xdr:colOff>
                <xdr:row>0</xdr:row>
                <xdr:rowOff>104775</xdr:rowOff>
              </from>
              <to>
                <xdr:col>4</xdr:col>
                <xdr:colOff>85725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02" r:id="rId7" name="Button 2">
          <controlPr defaultSize="0" print="0" autoFill="0" autoPict="0" macro="[0]!BackToTop">
            <anchor>
              <from>
                <xdr:col>4</xdr:col>
                <xdr:colOff>228600</xdr:colOff>
                <xdr:row>0</xdr:row>
                <xdr:rowOff>95250</xdr:rowOff>
              </from>
              <to>
                <xdr:col>8</xdr:col>
                <xdr:colOff>200025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04" r:id="rId8" name="Button 4">
          <controlPr defaultSize="0" print="0" autoFill="0" autoPict="0" macro="[0]!PageDownExe">
            <anchor>
              <from>
                <xdr:col>29</xdr:col>
                <xdr:colOff>95250</xdr:colOff>
                <xdr:row>0</xdr:row>
                <xdr:rowOff>142875</xdr:rowOff>
              </from>
              <to>
                <xdr:col>30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05" r:id="rId9" name="Button 5">
          <controlPr defaultSize="0" print="0" autoFill="0" autoPict="0" macro="[0]!PageUpExe">
            <anchor>
              <from>
                <xdr:col>30</xdr:col>
                <xdr:colOff>238125</xdr:colOff>
                <xdr:row>0</xdr:row>
                <xdr:rowOff>142875</xdr:rowOff>
              </from>
              <to>
                <xdr:col>32</xdr:col>
                <xdr:colOff>95250</xdr:colOff>
                <xdr:row>2</xdr:row>
                <xdr:rowOff>104775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B1:AN732"/>
  <sheetViews>
    <sheetView showGridLines="0" showRowColHeaders="0" zoomScaleNormal="100" zoomScaleSheetLayoutView="58" workbookViewId="0">
      <pane ySplit="4" topLeftCell="A5" activePane="bottomLeft" state="frozen"/>
      <selection pane="bottomLeft"/>
    </sheetView>
  </sheetViews>
  <sheetFormatPr defaultColWidth="8.75" defaultRowHeight="14.25"/>
  <cols>
    <col min="1" max="1" width="1.75" style="74" customWidth="1"/>
    <col min="2" max="2" width="5.75" style="17" customWidth="1"/>
    <col min="3" max="4" width="4.75" style="17" customWidth="1"/>
    <col min="5" max="35" width="3.75" style="17" customWidth="1"/>
    <col min="36" max="36" width="8.75" style="17" customWidth="1"/>
    <col min="37" max="39" width="8.75" style="17"/>
    <col min="40" max="40" width="8.75" style="73"/>
    <col min="41" max="16384" width="8.75" style="74"/>
  </cols>
  <sheetData>
    <row r="1" spans="2:40">
      <c r="AN1" s="73">
        <v>1</v>
      </c>
    </row>
    <row r="4" spans="2:40">
      <c r="AJ4" s="92" t="str">
        <f>'個人別管理簿 (1)'!$AJ$4</f>
        <v>全 1ページ</v>
      </c>
    </row>
    <row r="10" spans="2:40" ht="16.5">
      <c r="B10" s="33" t="s">
        <v>52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</row>
    <row r="11" spans="2:40" ht="14.45" customHeight="1">
      <c r="AA11" s="32"/>
      <c r="AB11" s="32"/>
      <c r="AC11" s="32"/>
      <c r="AD11" s="32"/>
      <c r="AE11" s="32"/>
      <c r="AF11" s="32"/>
      <c r="AG11" s="32"/>
      <c r="AH11" s="32"/>
      <c r="AI11" s="34" t="str">
        <f>IF('個人別管理簿 (1)'!$AI$11="","",'個人別管理簿 (1)'!$AI$11)</f>
        <v/>
      </c>
    </row>
    <row r="12" spans="2:40" ht="10.15" customHeight="1" thickBot="1">
      <c r="E12" s="99"/>
      <c r="F12" s="99"/>
      <c r="G12" s="100"/>
      <c r="H12" s="100"/>
      <c r="AI12" s="73"/>
    </row>
    <row r="13" spans="2:40" ht="15.4" customHeight="1">
      <c r="B13" s="26"/>
      <c r="C13" s="26"/>
      <c r="D13" s="26"/>
      <c r="E13" s="101" t="s">
        <v>35</v>
      </c>
      <c r="F13" s="102"/>
      <c r="G13" s="103"/>
      <c r="H13" s="97" t="s">
        <v>2</v>
      </c>
      <c r="I13" s="97"/>
      <c r="J13" s="97"/>
      <c r="K13" s="97"/>
      <c r="L13" s="97" t="s">
        <v>4</v>
      </c>
      <c r="M13" s="97"/>
      <c r="N13" s="97"/>
      <c r="O13" s="97" t="s">
        <v>30</v>
      </c>
      <c r="P13" s="97"/>
      <c r="Q13" s="97"/>
      <c r="R13" s="97" t="s">
        <v>54</v>
      </c>
      <c r="S13" s="97"/>
      <c r="T13" s="97"/>
      <c r="U13" s="97" t="s">
        <v>50</v>
      </c>
      <c r="V13" s="97"/>
      <c r="W13" s="97" t="s">
        <v>55</v>
      </c>
      <c r="X13" s="97"/>
      <c r="Y13" s="97"/>
      <c r="Z13" s="97" t="s">
        <v>56</v>
      </c>
      <c r="AA13" s="97"/>
      <c r="AB13" s="97" t="s">
        <v>8</v>
      </c>
      <c r="AC13" s="97"/>
      <c r="AD13" s="97" t="s">
        <v>51</v>
      </c>
      <c r="AE13" s="98"/>
      <c r="AF13" s="26"/>
      <c r="AG13" s="26"/>
      <c r="AH13" s="26"/>
      <c r="AI13" s="26"/>
    </row>
    <row r="14" spans="2:40" ht="15.4" customHeight="1" thickBot="1">
      <c r="B14" s="26"/>
      <c r="C14" s="26"/>
      <c r="D14" s="89"/>
      <c r="E14" s="108"/>
      <c r="F14" s="109"/>
      <c r="G14" s="110"/>
      <c r="H14" s="105"/>
      <c r="I14" s="105"/>
      <c r="J14" s="105"/>
      <c r="K14" s="105"/>
      <c r="L14" s="104"/>
      <c r="M14" s="104"/>
      <c r="N14" s="104"/>
      <c r="O14" s="111"/>
      <c r="P14" s="111"/>
      <c r="Q14" s="111"/>
      <c r="R14" s="104"/>
      <c r="S14" s="104"/>
      <c r="T14" s="104"/>
      <c r="U14" s="105"/>
      <c r="V14" s="105"/>
      <c r="W14" s="104"/>
      <c r="X14" s="104"/>
      <c r="Y14" s="104"/>
      <c r="Z14" s="105"/>
      <c r="AA14" s="105"/>
      <c r="AB14" s="106"/>
      <c r="AC14" s="106"/>
      <c r="AD14" s="106"/>
      <c r="AE14" s="107"/>
      <c r="AF14" s="90"/>
      <c r="AG14" s="78"/>
      <c r="AH14" s="90"/>
      <c r="AI14" s="90"/>
    </row>
    <row r="15" spans="2:40" ht="4.9000000000000004" customHeight="1" thickBot="1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</row>
    <row r="16" spans="2:40" ht="15.4" customHeight="1" thickBot="1">
      <c r="B16" s="91">
        <v>1</v>
      </c>
      <c r="C16" s="35" t="s">
        <v>53</v>
      </c>
      <c r="D16" s="36" t="s">
        <v>158</v>
      </c>
      <c r="E16" s="40">
        <v>1</v>
      </c>
      <c r="F16" s="41">
        <v>2</v>
      </c>
      <c r="G16" s="41">
        <v>3</v>
      </c>
      <c r="H16" s="41">
        <v>4</v>
      </c>
      <c r="I16" s="41">
        <v>5</v>
      </c>
      <c r="J16" s="41">
        <v>6</v>
      </c>
      <c r="K16" s="41">
        <v>7</v>
      </c>
      <c r="L16" s="41">
        <v>8</v>
      </c>
      <c r="M16" s="41">
        <v>9</v>
      </c>
      <c r="N16" s="41">
        <v>10</v>
      </c>
      <c r="O16" s="41">
        <v>11</v>
      </c>
      <c r="P16" s="41">
        <v>12</v>
      </c>
      <c r="Q16" s="41">
        <v>13</v>
      </c>
      <c r="R16" s="41">
        <v>14</v>
      </c>
      <c r="S16" s="41">
        <v>15</v>
      </c>
      <c r="T16" s="41">
        <v>16</v>
      </c>
      <c r="U16" s="41">
        <v>17</v>
      </c>
      <c r="V16" s="41">
        <v>18</v>
      </c>
      <c r="W16" s="41">
        <v>19</v>
      </c>
      <c r="X16" s="41">
        <v>20</v>
      </c>
      <c r="Y16" s="41">
        <v>21</v>
      </c>
      <c r="Z16" s="41">
        <v>22</v>
      </c>
      <c r="AA16" s="41">
        <v>23</v>
      </c>
      <c r="AB16" s="41">
        <v>24</v>
      </c>
      <c r="AC16" s="41">
        <v>25</v>
      </c>
      <c r="AD16" s="41">
        <v>26</v>
      </c>
      <c r="AE16" s="41">
        <v>27</v>
      </c>
      <c r="AF16" s="41">
        <v>28</v>
      </c>
      <c r="AG16" s="41">
        <v>29</v>
      </c>
      <c r="AH16" s="41">
        <v>30</v>
      </c>
      <c r="AI16" s="42">
        <v>31</v>
      </c>
    </row>
    <row r="17" spans="2:36" ht="15.4" customHeight="1">
      <c r="B17" s="37">
        <f>'個人別管理簿 (1)'!$B$17</f>
        <v>1</v>
      </c>
      <c r="C17" s="43">
        <f t="shared" ref="C17:C28" si="0">SUM($E17:$AI17)</f>
        <v>0</v>
      </c>
      <c r="D17" s="46"/>
      <c r="E17" s="80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2"/>
      <c r="AJ17" s="78"/>
    </row>
    <row r="18" spans="2:36" ht="15.4" customHeight="1">
      <c r="B18" s="38">
        <f>IF(B17 = 12,1,B17+1)</f>
        <v>2</v>
      </c>
      <c r="C18" s="44">
        <f t="shared" si="0"/>
        <v>0</v>
      </c>
      <c r="D18" s="47"/>
      <c r="E18" s="83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5"/>
      <c r="AJ18" s="78"/>
    </row>
    <row r="19" spans="2:36" ht="15.4" customHeight="1">
      <c r="B19" s="38">
        <f t="shared" ref="B19:B28" si="1">IF(B18 = 12,1,B18+1)</f>
        <v>3</v>
      </c>
      <c r="C19" s="44">
        <f t="shared" si="0"/>
        <v>0</v>
      </c>
      <c r="D19" s="47"/>
      <c r="E19" s="83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5"/>
      <c r="AJ19" s="78"/>
    </row>
    <row r="20" spans="2:36" ht="15.4" customHeight="1">
      <c r="B20" s="38">
        <f t="shared" si="1"/>
        <v>4</v>
      </c>
      <c r="C20" s="44">
        <f t="shared" si="0"/>
        <v>0</v>
      </c>
      <c r="D20" s="47"/>
      <c r="E20" s="83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5"/>
      <c r="AJ20" s="78"/>
    </row>
    <row r="21" spans="2:36" ht="15.4" customHeight="1">
      <c r="B21" s="38">
        <f t="shared" si="1"/>
        <v>5</v>
      </c>
      <c r="C21" s="44">
        <f t="shared" si="0"/>
        <v>0</v>
      </c>
      <c r="D21" s="47"/>
      <c r="E21" s="83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5"/>
      <c r="AJ21" s="78"/>
    </row>
    <row r="22" spans="2:36" ht="15.4" customHeight="1">
      <c r="B22" s="38">
        <f t="shared" si="1"/>
        <v>6</v>
      </c>
      <c r="C22" s="44">
        <f t="shared" si="0"/>
        <v>0</v>
      </c>
      <c r="D22" s="47"/>
      <c r="E22" s="83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5"/>
      <c r="AJ22" s="78"/>
    </row>
    <row r="23" spans="2:36" ht="15.4" customHeight="1">
      <c r="B23" s="38">
        <f t="shared" si="1"/>
        <v>7</v>
      </c>
      <c r="C23" s="44">
        <f t="shared" si="0"/>
        <v>0</v>
      </c>
      <c r="D23" s="47"/>
      <c r="E23" s="83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5"/>
      <c r="AJ23" s="78"/>
    </row>
    <row r="24" spans="2:36" ht="15.4" customHeight="1">
      <c r="B24" s="38">
        <f t="shared" si="1"/>
        <v>8</v>
      </c>
      <c r="C24" s="44">
        <f t="shared" si="0"/>
        <v>0</v>
      </c>
      <c r="D24" s="47"/>
      <c r="E24" s="83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5"/>
      <c r="AJ24" s="78"/>
    </row>
    <row r="25" spans="2:36" ht="15.4" customHeight="1">
      <c r="B25" s="38">
        <f t="shared" si="1"/>
        <v>9</v>
      </c>
      <c r="C25" s="44">
        <f t="shared" si="0"/>
        <v>0</v>
      </c>
      <c r="D25" s="47"/>
      <c r="E25" s="83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5"/>
      <c r="AJ25" s="78"/>
    </row>
    <row r="26" spans="2:36" ht="15.4" customHeight="1">
      <c r="B26" s="38">
        <f t="shared" si="1"/>
        <v>10</v>
      </c>
      <c r="C26" s="44">
        <f t="shared" si="0"/>
        <v>0</v>
      </c>
      <c r="D26" s="47"/>
      <c r="E26" s="83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  <c r="AI26" s="85"/>
      <c r="AJ26" s="78"/>
    </row>
    <row r="27" spans="2:36" ht="15.4" customHeight="1">
      <c r="B27" s="38">
        <f t="shared" si="1"/>
        <v>11</v>
      </c>
      <c r="C27" s="44">
        <f t="shared" si="0"/>
        <v>0</v>
      </c>
      <c r="D27" s="47"/>
      <c r="E27" s="83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5"/>
      <c r="AJ27" s="78"/>
    </row>
    <row r="28" spans="2:36" ht="15.4" customHeight="1" thickBot="1">
      <c r="B28" s="39">
        <f t="shared" si="1"/>
        <v>12</v>
      </c>
      <c r="C28" s="45">
        <f t="shared" si="0"/>
        <v>0</v>
      </c>
      <c r="D28" s="48"/>
      <c r="E28" s="86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8"/>
      <c r="AJ28" s="78"/>
    </row>
    <row r="29" spans="2:36">
      <c r="AJ29" s="78"/>
    </row>
    <row r="47" spans="2:40" s="17" customFormat="1" ht="16.5">
      <c r="B47" s="33" t="s">
        <v>52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N47" s="73"/>
    </row>
    <row r="48" spans="2:40" s="17" customFormat="1" ht="14.45" customHeight="1">
      <c r="AI48" s="34" t="str">
        <f>IF('個人別管理簿 (1)'!$AI$11="","",'個人別管理簿 (1)'!$AI$11)</f>
        <v/>
      </c>
      <c r="AN48" s="73"/>
    </row>
    <row r="49" spans="2:40" s="17" customFormat="1" ht="10.15" customHeight="1" thickBot="1">
      <c r="E49" s="99"/>
      <c r="F49" s="99"/>
      <c r="G49" s="100"/>
      <c r="H49" s="100"/>
      <c r="AI49" s="73"/>
      <c r="AN49" s="73"/>
    </row>
    <row r="50" spans="2:40" s="17" customFormat="1" ht="15.4" customHeight="1">
      <c r="B50" s="26"/>
      <c r="C50" s="26"/>
      <c r="D50" s="26"/>
      <c r="E50" s="101" t="s">
        <v>35</v>
      </c>
      <c r="F50" s="102"/>
      <c r="G50" s="103"/>
      <c r="H50" s="97" t="s">
        <v>2</v>
      </c>
      <c r="I50" s="97"/>
      <c r="J50" s="97"/>
      <c r="K50" s="97"/>
      <c r="L50" s="97" t="s">
        <v>4</v>
      </c>
      <c r="M50" s="97"/>
      <c r="N50" s="97"/>
      <c r="O50" s="97" t="s">
        <v>30</v>
      </c>
      <c r="P50" s="97"/>
      <c r="Q50" s="97"/>
      <c r="R50" s="97" t="s">
        <v>54</v>
      </c>
      <c r="S50" s="97"/>
      <c r="T50" s="97"/>
      <c r="U50" s="97" t="s">
        <v>50</v>
      </c>
      <c r="V50" s="97"/>
      <c r="W50" s="97" t="s">
        <v>55</v>
      </c>
      <c r="X50" s="97"/>
      <c r="Y50" s="97"/>
      <c r="Z50" s="97" t="s">
        <v>56</v>
      </c>
      <c r="AA50" s="97"/>
      <c r="AB50" s="97" t="s">
        <v>8</v>
      </c>
      <c r="AC50" s="97"/>
      <c r="AD50" s="97" t="s">
        <v>51</v>
      </c>
      <c r="AE50" s="98"/>
      <c r="AF50" s="26"/>
      <c r="AG50" s="26"/>
      <c r="AH50" s="26"/>
      <c r="AI50" s="26"/>
      <c r="AN50" s="73"/>
    </row>
    <row r="51" spans="2:40" s="17" customFormat="1" ht="15.4" customHeight="1" thickBot="1">
      <c r="B51" s="26"/>
      <c r="C51" s="26"/>
      <c r="D51" s="89"/>
      <c r="E51" s="108"/>
      <c r="F51" s="109"/>
      <c r="G51" s="110"/>
      <c r="H51" s="105"/>
      <c r="I51" s="105"/>
      <c r="J51" s="105"/>
      <c r="K51" s="105"/>
      <c r="L51" s="104"/>
      <c r="M51" s="104"/>
      <c r="N51" s="104"/>
      <c r="O51" s="111"/>
      <c r="P51" s="111"/>
      <c r="Q51" s="111"/>
      <c r="R51" s="104"/>
      <c r="S51" s="104"/>
      <c r="T51" s="104"/>
      <c r="U51" s="105"/>
      <c r="V51" s="105"/>
      <c r="W51" s="104"/>
      <c r="X51" s="104"/>
      <c r="Y51" s="104"/>
      <c r="Z51" s="105"/>
      <c r="AA51" s="105"/>
      <c r="AB51" s="106"/>
      <c r="AC51" s="106"/>
      <c r="AD51" s="106"/>
      <c r="AE51" s="107"/>
      <c r="AF51" s="90"/>
      <c r="AG51" s="78"/>
      <c r="AH51" s="90"/>
      <c r="AI51" s="90"/>
      <c r="AN51" s="73"/>
    </row>
    <row r="52" spans="2:40" s="17" customFormat="1" ht="4.9000000000000004" customHeight="1" thickBot="1"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N52" s="73"/>
    </row>
    <row r="53" spans="2:40" s="17" customFormat="1" ht="15.4" customHeight="1" thickBot="1">
      <c r="B53" s="91">
        <v>1</v>
      </c>
      <c r="C53" s="35" t="s">
        <v>53</v>
      </c>
      <c r="D53" s="36" t="s">
        <v>158</v>
      </c>
      <c r="E53" s="40">
        <v>1</v>
      </c>
      <c r="F53" s="41">
        <v>2</v>
      </c>
      <c r="G53" s="41">
        <v>3</v>
      </c>
      <c r="H53" s="41">
        <v>4</v>
      </c>
      <c r="I53" s="41">
        <v>5</v>
      </c>
      <c r="J53" s="41">
        <v>6</v>
      </c>
      <c r="K53" s="41">
        <v>7</v>
      </c>
      <c r="L53" s="41">
        <v>8</v>
      </c>
      <c r="M53" s="41">
        <v>9</v>
      </c>
      <c r="N53" s="41">
        <v>10</v>
      </c>
      <c r="O53" s="41">
        <v>11</v>
      </c>
      <c r="P53" s="41">
        <v>12</v>
      </c>
      <c r="Q53" s="41">
        <v>13</v>
      </c>
      <c r="R53" s="41">
        <v>14</v>
      </c>
      <c r="S53" s="41">
        <v>15</v>
      </c>
      <c r="T53" s="41">
        <v>16</v>
      </c>
      <c r="U53" s="41">
        <v>17</v>
      </c>
      <c r="V53" s="41">
        <v>18</v>
      </c>
      <c r="W53" s="41">
        <v>19</v>
      </c>
      <c r="X53" s="41">
        <v>20</v>
      </c>
      <c r="Y53" s="41">
        <v>21</v>
      </c>
      <c r="Z53" s="41">
        <v>22</v>
      </c>
      <c r="AA53" s="41">
        <v>23</v>
      </c>
      <c r="AB53" s="41">
        <v>24</v>
      </c>
      <c r="AC53" s="41">
        <v>25</v>
      </c>
      <c r="AD53" s="41">
        <v>26</v>
      </c>
      <c r="AE53" s="41">
        <v>27</v>
      </c>
      <c r="AF53" s="41">
        <v>28</v>
      </c>
      <c r="AG53" s="41">
        <v>29</v>
      </c>
      <c r="AH53" s="41">
        <v>30</v>
      </c>
      <c r="AI53" s="42">
        <v>31</v>
      </c>
      <c r="AN53" s="73"/>
    </row>
    <row r="54" spans="2:40" s="17" customFormat="1" ht="15.4" customHeight="1">
      <c r="B54" s="37">
        <f>$B$17</f>
        <v>1</v>
      </c>
      <c r="C54" s="43">
        <f t="shared" ref="C54:C65" si="2">SUM($E54:$AI54)</f>
        <v>0</v>
      </c>
      <c r="D54" s="46"/>
      <c r="E54" s="80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2"/>
      <c r="AJ54" s="78"/>
      <c r="AN54" s="73"/>
    </row>
    <row r="55" spans="2:40" s="17" customFormat="1" ht="15.4" customHeight="1">
      <c r="B55" s="38">
        <f>IF(B54 = 12,1,B54+1)</f>
        <v>2</v>
      </c>
      <c r="C55" s="44">
        <f t="shared" si="2"/>
        <v>0</v>
      </c>
      <c r="D55" s="47"/>
      <c r="E55" s="83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5"/>
      <c r="AJ55" s="78"/>
      <c r="AN55" s="73"/>
    </row>
    <row r="56" spans="2:40" s="17" customFormat="1" ht="15.4" customHeight="1">
      <c r="B56" s="38">
        <f>IF(B55 = 12,1,B55+1)</f>
        <v>3</v>
      </c>
      <c r="C56" s="44">
        <f t="shared" si="2"/>
        <v>0</v>
      </c>
      <c r="D56" s="47"/>
      <c r="E56" s="83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5"/>
      <c r="AJ56" s="78"/>
      <c r="AN56" s="73"/>
    </row>
    <row r="57" spans="2:40" s="17" customFormat="1" ht="15.4" customHeight="1">
      <c r="B57" s="38">
        <f>IF(B56 = 12,1,B56+1)</f>
        <v>4</v>
      </c>
      <c r="C57" s="44">
        <f t="shared" si="2"/>
        <v>0</v>
      </c>
      <c r="D57" s="47"/>
      <c r="E57" s="83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5"/>
      <c r="AJ57" s="78"/>
      <c r="AN57" s="73"/>
    </row>
    <row r="58" spans="2:40" s="17" customFormat="1" ht="15.4" customHeight="1">
      <c r="B58" s="38">
        <f t="shared" ref="B58:B65" si="3">IF(B57 = 12,1,B57+1)</f>
        <v>5</v>
      </c>
      <c r="C58" s="44">
        <f t="shared" si="2"/>
        <v>0</v>
      </c>
      <c r="D58" s="47"/>
      <c r="E58" s="83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5"/>
      <c r="AJ58" s="78"/>
      <c r="AN58" s="73"/>
    </row>
    <row r="59" spans="2:40" s="17" customFormat="1" ht="15.4" customHeight="1">
      <c r="B59" s="38">
        <f t="shared" si="3"/>
        <v>6</v>
      </c>
      <c r="C59" s="44">
        <f t="shared" si="2"/>
        <v>0</v>
      </c>
      <c r="D59" s="47"/>
      <c r="E59" s="83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5"/>
      <c r="AJ59" s="78"/>
      <c r="AN59" s="73"/>
    </row>
    <row r="60" spans="2:40" s="17" customFormat="1" ht="15.4" customHeight="1">
      <c r="B60" s="38">
        <f t="shared" si="3"/>
        <v>7</v>
      </c>
      <c r="C60" s="44">
        <f t="shared" si="2"/>
        <v>0</v>
      </c>
      <c r="D60" s="47"/>
      <c r="E60" s="83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5"/>
      <c r="AJ60" s="78"/>
      <c r="AN60" s="73"/>
    </row>
    <row r="61" spans="2:40" s="17" customFormat="1" ht="15.4" customHeight="1">
      <c r="B61" s="38">
        <f t="shared" si="3"/>
        <v>8</v>
      </c>
      <c r="C61" s="44">
        <f t="shared" si="2"/>
        <v>0</v>
      </c>
      <c r="D61" s="47"/>
      <c r="E61" s="83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5"/>
      <c r="AJ61" s="78"/>
      <c r="AN61" s="73"/>
    </row>
    <row r="62" spans="2:40" s="17" customFormat="1" ht="15.4" customHeight="1">
      <c r="B62" s="38">
        <f t="shared" si="3"/>
        <v>9</v>
      </c>
      <c r="C62" s="44">
        <f t="shared" si="2"/>
        <v>0</v>
      </c>
      <c r="D62" s="47"/>
      <c r="E62" s="83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5"/>
      <c r="AJ62" s="78"/>
      <c r="AN62" s="73"/>
    </row>
    <row r="63" spans="2:40" s="17" customFormat="1" ht="15.4" customHeight="1">
      <c r="B63" s="38">
        <f t="shared" si="3"/>
        <v>10</v>
      </c>
      <c r="C63" s="44">
        <f t="shared" si="2"/>
        <v>0</v>
      </c>
      <c r="D63" s="47"/>
      <c r="E63" s="83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5"/>
      <c r="AJ63" s="78"/>
      <c r="AN63" s="73"/>
    </row>
    <row r="64" spans="2:40" s="17" customFormat="1" ht="15.4" customHeight="1">
      <c r="B64" s="38">
        <f t="shared" si="3"/>
        <v>11</v>
      </c>
      <c r="C64" s="44">
        <f t="shared" si="2"/>
        <v>0</v>
      </c>
      <c r="D64" s="47"/>
      <c r="E64" s="83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5"/>
      <c r="AJ64" s="78"/>
      <c r="AN64" s="73"/>
    </row>
    <row r="65" spans="2:40" s="17" customFormat="1" ht="15.4" customHeight="1" thickBot="1">
      <c r="B65" s="39">
        <f t="shared" si="3"/>
        <v>12</v>
      </c>
      <c r="C65" s="45">
        <f t="shared" si="2"/>
        <v>0</v>
      </c>
      <c r="D65" s="48"/>
      <c r="E65" s="86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8"/>
      <c r="AJ65" s="78"/>
      <c r="AN65" s="73"/>
    </row>
    <row r="66" spans="2:40" s="17" customFormat="1">
      <c r="AJ66" s="78"/>
      <c r="AN66" s="73"/>
    </row>
    <row r="84" spans="2:40" s="17" customFormat="1" ht="16.5">
      <c r="B84" s="33" t="s">
        <v>52</v>
      </c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N84" s="73"/>
    </row>
    <row r="85" spans="2:40" s="17" customFormat="1" ht="14.45" customHeight="1">
      <c r="AI85" s="34" t="str">
        <f>IF('個人別管理簿 (1)'!$AI$11="","",'個人別管理簿 (1)'!$AI$11)</f>
        <v/>
      </c>
      <c r="AN85" s="73"/>
    </row>
    <row r="86" spans="2:40" s="17" customFormat="1" ht="10.15" customHeight="1" thickBot="1">
      <c r="E86" s="99"/>
      <c r="F86" s="99"/>
      <c r="G86" s="100"/>
      <c r="H86" s="100"/>
      <c r="AI86" s="73"/>
      <c r="AN86" s="73"/>
    </row>
    <row r="87" spans="2:40" s="17" customFormat="1" ht="15.4" customHeight="1">
      <c r="B87" s="26"/>
      <c r="C87" s="26"/>
      <c r="D87" s="26"/>
      <c r="E87" s="101" t="s">
        <v>35</v>
      </c>
      <c r="F87" s="102"/>
      <c r="G87" s="103"/>
      <c r="H87" s="97" t="s">
        <v>2</v>
      </c>
      <c r="I87" s="97"/>
      <c r="J87" s="97"/>
      <c r="K87" s="97"/>
      <c r="L87" s="97" t="s">
        <v>4</v>
      </c>
      <c r="M87" s="97"/>
      <c r="N87" s="97"/>
      <c r="O87" s="97" t="s">
        <v>30</v>
      </c>
      <c r="P87" s="97"/>
      <c r="Q87" s="97"/>
      <c r="R87" s="97" t="s">
        <v>54</v>
      </c>
      <c r="S87" s="97"/>
      <c r="T87" s="97"/>
      <c r="U87" s="97" t="s">
        <v>50</v>
      </c>
      <c r="V87" s="97"/>
      <c r="W87" s="97" t="s">
        <v>55</v>
      </c>
      <c r="X87" s="97"/>
      <c r="Y87" s="97"/>
      <c r="Z87" s="97" t="s">
        <v>56</v>
      </c>
      <c r="AA87" s="97"/>
      <c r="AB87" s="97" t="s">
        <v>8</v>
      </c>
      <c r="AC87" s="97"/>
      <c r="AD87" s="97" t="s">
        <v>51</v>
      </c>
      <c r="AE87" s="98"/>
      <c r="AF87" s="26"/>
      <c r="AG87" s="26"/>
      <c r="AH87" s="26"/>
      <c r="AI87" s="26"/>
      <c r="AN87" s="73"/>
    </row>
    <row r="88" spans="2:40" s="17" customFormat="1" ht="15.4" customHeight="1" thickBot="1">
      <c r="B88" s="26"/>
      <c r="C88" s="26"/>
      <c r="D88" s="89"/>
      <c r="E88" s="108"/>
      <c r="F88" s="109"/>
      <c r="G88" s="110"/>
      <c r="H88" s="105"/>
      <c r="I88" s="105"/>
      <c r="J88" s="105"/>
      <c r="K88" s="105"/>
      <c r="L88" s="104"/>
      <c r="M88" s="104"/>
      <c r="N88" s="104"/>
      <c r="O88" s="111"/>
      <c r="P88" s="111"/>
      <c r="Q88" s="111"/>
      <c r="R88" s="104"/>
      <c r="S88" s="104"/>
      <c r="T88" s="104"/>
      <c r="U88" s="105"/>
      <c r="V88" s="105"/>
      <c r="W88" s="104"/>
      <c r="X88" s="104"/>
      <c r="Y88" s="104"/>
      <c r="Z88" s="105"/>
      <c r="AA88" s="105"/>
      <c r="AB88" s="106"/>
      <c r="AC88" s="106"/>
      <c r="AD88" s="106"/>
      <c r="AE88" s="107"/>
      <c r="AF88" s="90"/>
      <c r="AG88" s="78"/>
      <c r="AH88" s="90"/>
      <c r="AI88" s="90"/>
      <c r="AN88" s="73"/>
    </row>
    <row r="89" spans="2:40" s="17" customFormat="1" ht="4.9000000000000004" customHeight="1" thickBot="1"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N89" s="73"/>
    </row>
    <row r="90" spans="2:40" s="17" customFormat="1" ht="15.4" customHeight="1" thickBot="1">
      <c r="B90" s="91">
        <v>1</v>
      </c>
      <c r="C90" s="35" t="s">
        <v>53</v>
      </c>
      <c r="D90" s="36" t="s">
        <v>158</v>
      </c>
      <c r="E90" s="40">
        <v>1</v>
      </c>
      <c r="F90" s="41">
        <v>2</v>
      </c>
      <c r="G90" s="41">
        <v>3</v>
      </c>
      <c r="H90" s="41">
        <v>4</v>
      </c>
      <c r="I90" s="41">
        <v>5</v>
      </c>
      <c r="J90" s="41">
        <v>6</v>
      </c>
      <c r="K90" s="41">
        <v>7</v>
      </c>
      <c r="L90" s="41">
        <v>8</v>
      </c>
      <c r="M90" s="41">
        <v>9</v>
      </c>
      <c r="N90" s="41">
        <v>10</v>
      </c>
      <c r="O90" s="41">
        <v>11</v>
      </c>
      <c r="P90" s="41">
        <v>12</v>
      </c>
      <c r="Q90" s="41">
        <v>13</v>
      </c>
      <c r="R90" s="41">
        <v>14</v>
      </c>
      <c r="S90" s="41">
        <v>15</v>
      </c>
      <c r="T90" s="41">
        <v>16</v>
      </c>
      <c r="U90" s="41">
        <v>17</v>
      </c>
      <c r="V90" s="41">
        <v>18</v>
      </c>
      <c r="W90" s="41">
        <v>19</v>
      </c>
      <c r="X90" s="41">
        <v>20</v>
      </c>
      <c r="Y90" s="41">
        <v>21</v>
      </c>
      <c r="Z90" s="41">
        <v>22</v>
      </c>
      <c r="AA90" s="41">
        <v>23</v>
      </c>
      <c r="AB90" s="41">
        <v>24</v>
      </c>
      <c r="AC90" s="41">
        <v>25</v>
      </c>
      <c r="AD90" s="41">
        <v>26</v>
      </c>
      <c r="AE90" s="41">
        <v>27</v>
      </c>
      <c r="AF90" s="41">
        <v>28</v>
      </c>
      <c r="AG90" s="41">
        <v>29</v>
      </c>
      <c r="AH90" s="41">
        <v>30</v>
      </c>
      <c r="AI90" s="42">
        <v>31</v>
      </c>
      <c r="AN90" s="73"/>
    </row>
    <row r="91" spans="2:40" s="17" customFormat="1" ht="15.4" customHeight="1">
      <c r="B91" s="37">
        <f>$B$17</f>
        <v>1</v>
      </c>
      <c r="C91" s="43">
        <f t="shared" ref="C91:C102" si="4">SUM($E91:$AI91)</f>
        <v>0</v>
      </c>
      <c r="D91" s="46"/>
      <c r="E91" s="80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81"/>
      <c r="AG91" s="81"/>
      <c r="AH91" s="81"/>
      <c r="AI91" s="82"/>
      <c r="AJ91" s="78"/>
      <c r="AN91" s="73"/>
    </row>
    <row r="92" spans="2:40" s="17" customFormat="1" ht="15.4" customHeight="1">
      <c r="B92" s="38">
        <f>IF(B91 = 12,1,B91+1)</f>
        <v>2</v>
      </c>
      <c r="C92" s="44">
        <f t="shared" si="4"/>
        <v>0</v>
      </c>
      <c r="D92" s="47"/>
      <c r="E92" s="83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5"/>
      <c r="AJ92" s="78"/>
      <c r="AN92" s="73"/>
    </row>
    <row r="93" spans="2:40" s="17" customFormat="1" ht="15.4" customHeight="1">
      <c r="B93" s="38">
        <f>IF(B92 = 12,1,B92+1)</f>
        <v>3</v>
      </c>
      <c r="C93" s="44">
        <f t="shared" si="4"/>
        <v>0</v>
      </c>
      <c r="D93" s="47"/>
      <c r="E93" s="83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5"/>
      <c r="AJ93" s="78"/>
      <c r="AN93" s="73"/>
    </row>
    <row r="94" spans="2:40" s="17" customFormat="1" ht="15.4" customHeight="1">
      <c r="B94" s="38">
        <f>IF(B93 = 12,1,B93+1)</f>
        <v>4</v>
      </c>
      <c r="C94" s="44">
        <f t="shared" si="4"/>
        <v>0</v>
      </c>
      <c r="D94" s="47"/>
      <c r="E94" s="83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  <c r="AA94" s="84"/>
      <c r="AB94" s="84"/>
      <c r="AC94" s="84"/>
      <c r="AD94" s="84"/>
      <c r="AE94" s="84"/>
      <c r="AF94" s="84"/>
      <c r="AG94" s="84"/>
      <c r="AH94" s="84"/>
      <c r="AI94" s="85"/>
      <c r="AJ94" s="78"/>
      <c r="AN94" s="73"/>
    </row>
    <row r="95" spans="2:40" s="17" customFormat="1" ht="15.4" customHeight="1">
      <c r="B95" s="38">
        <f t="shared" ref="B95:B102" si="5">IF(B94 = 12,1,B94+1)</f>
        <v>5</v>
      </c>
      <c r="C95" s="44">
        <f t="shared" si="4"/>
        <v>0</v>
      </c>
      <c r="D95" s="47"/>
      <c r="E95" s="83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5"/>
      <c r="AJ95" s="78"/>
      <c r="AN95" s="73"/>
    </row>
    <row r="96" spans="2:40" s="17" customFormat="1" ht="15.4" customHeight="1">
      <c r="B96" s="38">
        <f t="shared" si="5"/>
        <v>6</v>
      </c>
      <c r="C96" s="44">
        <f t="shared" si="4"/>
        <v>0</v>
      </c>
      <c r="D96" s="47"/>
      <c r="E96" s="83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5"/>
      <c r="AJ96" s="78"/>
      <c r="AN96" s="73"/>
    </row>
    <row r="97" spans="2:40" s="17" customFormat="1" ht="15.4" customHeight="1">
      <c r="B97" s="38">
        <f t="shared" si="5"/>
        <v>7</v>
      </c>
      <c r="C97" s="44">
        <f t="shared" si="4"/>
        <v>0</v>
      </c>
      <c r="D97" s="47"/>
      <c r="E97" s="83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5"/>
      <c r="AJ97" s="78"/>
      <c r="AN97" s="73"/>
    </row>
    <row r="98" spans="2:40" s="17" customFormat="1" ht="15.4" customHeight="1">
      <c r="B98" s="38">
        <f t="shared" si="5"/>
        <v>8</v>
      </c>
      <c r="C98" s="44">
        <f t="shared" si="4"/>
        <v>0</v>
      </c>
      <c r="D98" s="47"/>
      <c r="E98" s="83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5"/>
      <c r="AJ98" s="78"/>
      <c r="AN98" s="73"/>
    </row>
    <row r="99" spans="2:40" s="17" customFormat="1" ht="15.4" customHeight="1">
      <c r="B99" s="38">
        <f t="shared" si="5"/>
        <v>9</v>
      </c>
      <c r="C99" s="44">
        <f t="shared" si="4"/>
        <v>0</v>
      </c>
      <c r="D99" s="47"/>
      <c r="E99" s="83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5"/>
      <c r="AJ99" s="78"/>
      <c r="AN99" s="73"/>
    </row>
    <row r="100" spans="2:40" s="17" customFormat="1" ht="15.4" customHeight="1">
      <c r="B100" s="38">
        <f t="shared" si="5"/>
        <v>10</v>
      </c>
      <c r="C100" s="44">
        <f t="shared" si="4"/>
        <v>0</v>
      </c>
      <c r="D100" s="47"/>
      <c r="E100" s="83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5"/>
      <c r="AJ100" s="78"/>
      <c r="AN100" s="73"/>
    </row>
    <row r="101" spans="2:40" s="17" customFormat="1" ht="15.4" customHeight="1">
      <c r="B101" s="38">
        <f t="shared" si="5"/>
        <v>11</v>
      </c>
      <c r="C101" s="44">
        <f t="shared" si="4"/>
        <v>0</v>
      </c>
      <c r="D101" s="47"/>
      <c r="E101" s="83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5"/>
      <c r="AJ101" s="78"/>
      <c r="AN101" s="73"/>
    </row>
    <row r="102" spans="2:40" s="17" customFormat="1" ht="15.4" customHeight="1" thickBot="1">
      <c r="B102" s="39">
        <f t="shared" si="5"/>
        <v>12</v>
      </c>
      <c r="C102" s="45">
        <f t="shared" si="4"/>
        <v>0</v>
      </c>
      <c r="D102" s="48"/>
      <c r="E102" s="86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  <c r="AA102" s="87"/>
      <c r="AB102" s="87"/>
      <c r="AC102" s="87"/>
      <c r="AD102" s="87"/>
      <c r="AE102" s="87"/>
      <c r="AF102" s="87"/>
      <c r="AG102" s="87"/>
      <c r="AH102" s="87"/>
      <c r="AI102" s="88"/>
      <c r="AJ102" s="78"/>
      <c r="AN102" s="73"/>
    </row>
    <row r="103" spans="2:40" s="17" customFormat="1">
      <c r="AJ103" s="78"/>
      <c r="AN103" s="73"/>
    </row>
    <row r="121" spans="2:40" s="17" customFormat="1" ht="16.5">
      <c r="B121" s="33" t="s">
        <v>52</v>
      </c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N121" s="73"/>
    </row>
    <row r="122" spans="2:40" s="17" customFormat="1" ht="14.45" customHeight="1">
      <c r="AI122" s="34" t="str">
        <f>IF('個人別管理簿 (1)'!$AI$11="","",'個人別管理簿 (1)'!$AI$11)</f>
        <v/>
      </c>
      <c r="AN122" s="73"/>
    </row>
    <row r="123" spans="2:40" s="17" customFormat="1" ht="10.15" customHeight="1" thickBot="1">
      <c r="E123" s="99"/>
      <c r="F123" s="99"/>
      <c r="G123" s="100"/>
      <c r="H123" s="100"/>
      <c r="AI123" s="73"/>
      <c r="AN123" s="73"/>
    </row>
    <row r="124" spans="2:40" s="17" customFormat="1" ht="15.4" customHeight="1">
      <c r="B124" s="26"/>
      <c r="C124" s="26"/>
      <c r="D124" s="26"/>
      <c r="E124" s="101" t="s">
        <v>35</v>
      </c>
      <c r="F124" s="102"/>
      <c r="G124" s="103"/>
      <c r="H124" s="97" t="s">
        <v>2</v>
      </c>
      <c r="I124" s="97"/>
      <c r="J124" s="97"/>
      <c r="K124" s="97"/>
      <c r="L124" s="97" t="s">
        <v>4</v>
      </c>
      <c r="M124" s="97"/>
      <c r="N124" s="97"/>
      <c r="O124" s="97" t="s">
        <v>30</v>
      </c>
      <c r="P124" s="97"/>
      <c r="Q124" s="97"/>
      <c r="R124" s="97" t="s">
        <v>54</v>
      </c>
      <c r="S124" s="97"/>
      <c r="T124" s="97"/>
      <c r="U124" s="97" t="s">
        <v>50</v>
      </c>
      <c r="V124" s="97"/>
      <c r="W124" s="97" t="s">
        <v>55</v>
      </c>
      <c r="X124" s="97"/>
      <c r="Y124" s="97"/>
      <c r="Z124" s="97" t="s">
        <v>56</v>
      </c>
      <c r="AA124" s="97"/>
      <c r="AB124" s="97" t="s">
        <v>8</v>
      </c>
      <c r="AC124" s="97"/>
      <c r="AD124" s="97" t="s">
        <v>51</v>
      </c>
      <c r="AE124" s="98"/>
      <c r="AF124" s="26"/>
      <c r="AG124" s="26"/>
      <c r="AH124" s="26"/>
      <c r="AI124" s="26"/>
      <c r="AN124" s="73"/>
    </row>
    <row r="125" spans="2:40" s="17" customFormat="1" ht="15.4" customHeight="1" thickBot="1">
      <c r="B125" s="26"/>
      <c r="C125" s="26"/>
      <c r="D125" s="89"/>
      <c r="E125" s="108"/>
      <c r="F125" s="109"/>
      <c r="G125" s="110"/>
      <c r="H125" s="105"/>
      <c r="I125" s="105"/>
      <c r="J125" s="105"/>
      <c r="K125" s="105"/>
      <c r="L125" s="104"/>
      <c r="M125" s="104"/>
      <c r="N125" s="104"/>
      <c r="O125" s="111"/>
      <c r="P125" s="111"/>
      <c r="Q125" s="111"/>
      <c r="R125" s="104"/>
      <c r="S125" s="104"/>
      <c r="T125" s="104"/>
      <c r="U125" s="105"/>
      <c r="V125" s="105"/>
      <c r="W125" s="104"/>
      <c r="X125" s="104"/>
      <c r="Y125" s="104"/>
      <c r="Z125" s="105"/>
      <c r="AA125" s="105"/>
      <c r="AB125" s="106"/>
      <c r="AC125" s="106"/>
      <c r="AD125" s="106"/>
      <c r="AE125" s="107"/>
      <c r="AF125" s="90"/>
      <c r="AG125" s="78"/>
      <c r="AH125" s="90"/>
      <c r="AI125" s="90"/>
      <c r="AN125" s="73"/>
    </row>
    <row r="126" spans="2:40" s="17" customFormat="1" ht="4.9000000000000004" customHeight="1" thickBot="1"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N126" s="73"/>
    </row>
    <row r="127" spans="2:40" s="17" customFormat="1" ht="15.4" customHeight="1" thickBot="1">
      <c r="B127" s="91">
        <v>1</v>
      </c>
      <c r="C127" s="35" t="s">
        <v>53</v>
      </c>
      <c r="D127" s="36" t="s">
        <v>158</v>
      </c>
      <c r="E127" s="40">
        <v>1</v>
      </c>
      <c r="F127" s="41">
        <v>2</v>
      </c>
      <c r="G127" s="41">
        <v>3</v>
      </c>
      <c r="H127" s="41">
        <v>4</v>
      </c>
      <c r="I127" s="41">
        <v>5</v>
      </c>
      <c r="J127" s="41">
        <v>6</v>
      </c>
      <c r="K127" s="41">
        <v>7</v>
      </c>
      <c r="L127" s="41">
        <v>8</v>
      </c>
      <c r="M127" s="41">
        <v>9</v>
      </c>
      <c r="N127" s="41">
        <v>10</v>
      </c>
      <c r="O127" s="41">
        <v>11</v>
      </c>
      <c r="P127" s="41">
        <v>12</v>
      </c>
      <c r="Q127" s="41">
        <v>13</v>
      </c>
      <c r="R127" s="41">
        <v>14</v>
      </c>
      <c r="S127" s="41">
        <v>15</v>
      </c>
      <c r="T127" s="41">
        <v>16</v>
      </c>
      <c r="U127" s="41">
        <v>17</v>
      </c>
      <c r="V127" s="41">
        <v>18</v>
      </c>
      <c r="W127" s="41">
        <v>19</v>
      </c>
      <c r="X127" s="41">
        <v>20</v>
      </c>
      <c r="Y127" s="41">
        <v>21</v>
      </c>
      <c r="Z127" s="41">
        <v>22</v>
      </c>
      <c r="AA127" s="41">
        <v>23</v>
      </c>
      <c r="AB127" s="41">
        <v>24</v>
      </c>
      <c r="AC127" s="41">
        <v>25</v>
      </c>
      <c r="AD127" s="41">
        <v>26</v>
      </c>
      <c r="AE127" s="41">
        <v>27</v>
      </c>
      <c r="AF127" s="41">
        <v>28</v>
      </c>
      <c r="AG127" s="41">
        <v>29</v>
      </c>
      <c r="AH127" s="41">
        <v>30</v>
      </c>
      <c r="AI127" s="42">
        <v>31</v>
      </c>
      <c r="AN127" s="73"/>
    </row>
    <row r="128" spans="2:40" s="17" customFormat="1" ht="15.4" customHeight="1">
      <c r="B128" s="37">
        <f>$B$17</f>
        <v>1</v>
      </c>
      <c r="C128" s="43">
        <f t="shared" ref="C128:C139" si="6">SUM($E128:$AI128)</f>
        <v>0</v>
      </c>
      <c r="D128" s="46"/>
      <c r="E128" s="80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  <c r="AD128" s="81"/>
      <c r="AE128" s="81"/>
      <c r="AF128" s="81"/>
      <c r="AG128" s="81"/>
      <c r="AH128" s="81"/>
      <c r="AI128" s="82"/>
      <c r="AJ128" s="78"/>
      <c r="AN128" s="73"/>
    </row>
    <row r="129" spans="2:40" s="17" customFormat="1" ht="15.4" customHeight="1">
      <c r="B129" s="38">
        <f>IF(B128 = 12,1,B128+1)</f>
        <v>2</v>
      </c>
      <c r="C129" s="44">
        <f t="shared" si="6"/>
        <v>0</v>
      </c>
      <c r="D129" s="47"/>
      <c r="E129" s="83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 s="84"/>
      <c r="AB129" s="84"/>
      <c r="AC129" s="84"/>
      <c r="AD129" s="84"/>
      <c r="AE129" s="84"/>
      <c r="AF129" s="84"/>
      <c r="AG129" s="84"/>
      <c r="AH129" s="84"/>
      <c r="AI129" s="85"/>
      <c r="AJ129" s="78"/>
      <c r="AN129" s="73"/>
    </row>
    <row r="130" spans="2:40" s="17" customFormat="1" ht="15.4" customHeight="1">
      <c r="B130" s="38">
        <f>IF(B129 = 12,1,B129+1)</f>
        <v>3</v>
      </c>
      <c r="C130" s="44">
        <f t="shared" si="6"/>
        <v>0</v>
      </c>
      <c r="D130" s="47"/>
      <c r="E130" s="83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5"/>
      <c r="AJ130" s="78"/>
      <c r="AN130" s="73"/>
    </row>
    <row r="131" spans="2:40" s="17" customFormat="1" ht="15.4" customHeight="1">
      <c r="B131" s="38">
        <f>IF(B130 = 12,1,B130+1)</f>
        <v>4</v>
      </c>
      <c r="C131" s="44">
        <f t="shared" si="6"/>
        <v>0</v>
      </c>
      <c r="D131" s="47"/>
      <c r="E131" s="83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5"/>
      <c r="AJ131" s="78"/>
      <c r="AN131" s="73"/>
    </row>
    <row r="132" spans="2:40" s="17" customFormat="1" ht="15.4" customHeight="1">
      <c r="B132" s="38">
        <f t="shared" ref="B132:B139" si="7">IF(B131 = 12,1,B131+1)</f>
        <v>5</v>
      </c>
      <c r="C132" s="44">
        <f t="shared" si="6"/>
        <v>0</v>
      </c>
      <c r="D132" s="47"/>
      <c r="E132" s="83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5"/>
      <c r="AJ132" s="78"/>
      <c r="AN132" s="73"/>
    </row>
    <row r="133" spans="2:40" s="17" customFormat="1" ht="15.4" customHeight="1">
      <c r="B133" s="38">
        <f t="shared" si="7"/>
        <v>6</v>
      </c>
      <c r="C133" s="44">
        <f t="shared" si="6"/>
        <v>0</v>
      </c>
      <c r="D133" s="47"/>
      <c r="E133" s="83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5"/>
      <c r="AJ133" s="78"/>
      <c r="AN133" s="73"/>
    </row>
    <row r="134" spans="2:40" s="17" customFormat="1" ht="15.4" customHeight="1">
      <c r="B134" s="38">
        <f t="shared" si="7"/>
        <v>7</v>
      </c>
      <c r="C134" s="44">
        <f t="shared" si="6"/>
        <v>0</v>
      </c>
      <c r="D134" s="47"/>
      <c r="E134" s="83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84"/>
      <c r="AG134" s="84"/>
      <c r="AH134" s="84"/>
      <c r="AI134" s="85"/>
      <c r="AJ134" s="78"/>
      <c r="AN134" s="73"/>
    </row>
    <row r="135" spans="2:40" s="17" customFormat="1" ht="15.4" customHeight="1">
      <c r="B135" s="38">
        <f t="shared" si="7"/>
        <v>8</v>
      </c>
      <c r="C135" s="44">
        <f t="shared" si="6"/>
        <v>0</v>
      </c>
      <c r="D135" s="47"/>
      <c r="E135" s="83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5"/>
      <c r="AJ135" s="78"/>
      <c r="AN135" s="73"/>
    </row>
    <row r="136" spans="2:40" s="17" customFormat="1" ht="15.4" customHeight="1">
      <c r="B136" s="38">
        <f t="shared" si="7"/>
        <v>9</v>
      </c>
      <c r="C136" s="44">
        <f t="shared" si="6"/>
        <v>0</v>
      </c>
      <c r="D136" s="47"/>
      <c r="E136" s="83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5"/>
      <c r="AJ136" s="78"/>
      <c r="AN136" s="73"/>
    </row>
    <row r="137" spans="2:40" s="17" customFormat="1" ht="15.4" customHeight="1">
      <c r="B137" s="38">
        <f t="shared" si="7"/>
        <v>10</v>
      </c>
      <c r="C137" s="44">
        <f t="shared" si="6"/>
        <v>0</v>
      </c>
      <c r="D137" s="47"/>
      <c r="E137" s="83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5"/>
      <c r="AJ137" s="78"/>
      <c r="AN137" s="73"/>
    </row>
    <row r="138" spans="2:40" s="17" customFormat="1" ht="15.4" customHeight="1">
      <c r="B138" s="38">
        <f t="shared" si="7"/>
        <v>11</v>
      </c>
      <c r="C138" s="44">
        <f t="shared" si="6"/>
        <v>0</v>
      </c>
      <c r="D138" s="47"/>
      <c r="E138" s="83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5"/>
      <c r="AJ138" s="78"/>
      <c r="AN138" s="73"/>
    </row>
    <row r="139" spans="2:40" s="17" customFormat="1" ht="15.4" customHeight="1" thickBot="1">
      <c r="B139" s="39">
        <f t="shared" si="7"/>
        <v>12</v>
      </c>
      <c r="C139" s="45">
        <f t="shared" si="6"/>
        <v>0</v>
      </c>
      <c r="D139" s="48"/>
      <c r="E139" s="86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  <c r="AA139" s="87"/>
      <c r="AB139" s="87"/>
      <c r="AC139" s="87"/>
      <c r="AD139" s="87"/>
      <c r="AE139" s="87"/>
      <c r="AF139" s="87"/>
      <c r="AG139" s="87"/>
      <c r="AH139" s="87"/>
      <c r="AI139" s="88"/>
      <c r="AJ139" s="78"/>
      <c r="AN139" s="73"/>
    </row>
    <row r="140" spans="2:40" s="17" customFormat="1">
      <c r="AJ140" s="78"/>
      <c r="AN140" s="73"/>
    </row>
    <row r="158" spans="2:40" s="17" customFormat="1" ht="16.5">
      <c r="B158" s="33" t="s">
        <v>52</v>
      </c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N158" s="73"/>
    </row>
    <row r="159" spans="2:40" s="17" customFormat="1" ht="14.45" customHeight="1">
      <c r="AI159" s="34" t="str">
        <f>IF('個人別管理簿 (1)'!$AI$11="","",'個人別管理簿 (1)'!$AI$11)</f>
        <v/>
      </c>
      <c r="AN159" s="73"/>
    </row>
    <row r="160" spans="2:40" s="17" customFormat="1" ht="10.15" customHeight="1" thickBot="1">
      <c r="E160" s="99"/>
      <c r="F160" s="99"/>
      <c r="G160" s="100"/>
      <c r="H160" s="100"/>
      <c r="AI160" s="73"/>
      <c r="AN160" s="73"/>
    </row>
    <row r="161" spans="2:40" s="17" customFormat="1" ht="15.4" customHeight="1">
      <c r="B161" s="26"/>
      <c r="C161" s="26"/>
      <c r="D161" s="26"/>
      <c r="E161" s="101" t="s">
        <v>35</v>
      </c>
      <c r="F161" s="102"/>
      <c r="G161" s="103"/>
      <c r="H161" s="97" t="s">
        <v>2</v>
      </c>
      <c r="I161" s="97"/>
      <c r="J161" s="97"/>
      <c r="K161" s="97"/>
      <c r="L161" s="97" t="s">
        <v>4</v>
      </c>
      <c r="M161" s="97"/>
      <c r="N161" s="97"/>
      <c r="O161" s="97" t="s">
        <v>30</v>
      </c>
      <c r="P161" s="97"/>
      <c r="Q161" s="97"/>
      <c r="R161" s="97" t="s">
        <v>54</v>
      </c>
      <c r="S161" s="97"/>
      <c r="T161" s="97"/>
      <c r="U161" s="97" t="s">
        <v>50</v>
      </c>
      <c r="V161" s="97"/>
      <c r="W161" s="97" t="s">
        <v>55</v>
      </c>
      <c r="X161" s="97"/>
      <c r="Y161" s="97"/>
      <c r="Z161" s="97" t="s">
        <v>56</v>
      </c>
      <c r="AA161" s="97"/>
      <c r="AB161" s="97" t="s">
        <v>8</v>
      </c>
      <c r="AC161" s="97"/>
      <c r="AD161" s="97" t="s">
        <v>51</v>
      </c>
      <c r="AE161" s="98"/>
      <c r="AF161" s="26"/>
      <c r="AG161" s="26"/>
      <c r="AH161" s="26"/>
      <c r="AI161" s="26"/>
      <c r="AN161" s="73"/>
    </row>
    <row r="162" spans="2:40" s="17" customFormat="1" ht="15.4" customHeight="1" thickBot="1">
      <c r="B162" s="26"/>
      <c r="C162" s="26"/>
      <c r="D162" s="89"/>
      <c r="E162" s="108"/>
      <c r="F162" s="109"/>
      <c r="G162" s="110"/>
      <c r="H162" s="105"/>
      <c r="I162" s="105"/>
      <c r="J162" s="105"/>
      <c r="K162" s="105"/>
      <c r="L162" s="104"/>
      <c r="M162" s="104"/>
      <c r="N162" s="104"/>
      <c r="O162" s="111"/>
      <c r="P162" s="111"/>
      <c r="Q162" s="111"/>
      <c r="R162" s="104"/>
      <c r="S162" s="104"/>
      <c r="T162" s="104"/>
      <c r="U162" s="105"/>
      <c r="V162" s="105"/>
      <c r="W162" s="104"/>
      <c r="X162" s="104"/>
      <c r="Y162" s="104"/>
      <c r="Z162" s="105"/>
      <c r="AA162" s="105"/>
      <c r="AB162" s="106"/>
      <c r="AC162" s="106"/>
      <c r="AD162" s="106"/>
      <c r="AE162" s="107"/>
      <c r="AF162" s="90"/>
      <c r="AG162" s="78"/>
      <c r="AH162" s="90"/>
      <c r="AI162" s="90"/>
      <c r="AN162" s="73"/>
    </row>
    <row r="163" spans="2:40" s="17" customFormat="1" ht="4.9000000000000004" customHeight="1" thickBot="1"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N163" s="73"/>
    </row>
    <row r="164" spans="2:40" s="17" customFormat="1" ht="15.4" customHeight="1" thickBot="1">
      <c r="B164" s="91">
        <v>1</v>
      </c>
      <c r="C164" s="35" t="s">
        <v>53</v>
      </c>
      <c r="D164" s="36" t="s">
        <v>158</v>
      </c>
      <c r="E164" s="40">
        <v>1</v>
      </c>
      <c r="F164" s="41">
        <v>2</v>
      </c>
      <c r="G164" s="41">
        <v>3</v>
      </c>
      <c r="H164" s="41">
        <v>4</v>
      </c>
      <c r="I164" s="41">
        <v>5</v>
      </c>
      <c r="J164" s="41">
        <v>6</v>
      </c>
      <c r="K164" s="41">
        <v>7</v>
      </c>
      <c r="L164" s="41">
        <v>8</v>
      </c>
      <c r="M164" s="41">
        <v>9</v>
      </c>
      <c r="N164" s="41">
        <v>10</v>
      </c>
      <c r="O164" s="41">
        <v>11</v>
      </c>
      <c r="P164" s="41">
        <v>12</v>
      </c>
      <c r="Q164" s="41">
        <v>13</v>
      </c>
      <c r="R164" s="41">
        <v>14</v>
      </c>
      <c r="S164" s="41">
        <v>15</v>
      </c>
      <c r="T164" s="41">
        <v>16</v>
      </c>
      <c r="U164" s="41">
        <v>17</v>
      </c>
      <c r="V164" s="41">
        <v>18</v>
      </c>
      <c r="W164" s="41">
        <v>19</v>
      </c>
      <c r="X164" s="41">
        <v>20</v>
      </c>
      <c r="Y164" s="41">
        <v>21</v>
      </c>
      <c r="Z164" s="41">
        <v>22</v>
      </c>
      <c r="AA164" s="41">
        <v>23</v>
      </c>
      <c r="AB164" s="41">
        <v>24</v>
      </c>
      <c r="AC164" s="41">
        <v>25</v>
      </c>
      <c r="AD164" s="41">
        <v>26</v>
      </c>
      <c r="AE164" s="41">
        <v>27</v>
      </c>
      <c r="AF164" s="41">
        <v>28</v>
      </c>
      <c r="AG164" s="41">
        <v>29</v>
      </c>
      <c r="AH164" s="41">
        <v>30</v>
      </c>
      <c r="AI164" s="42">
        <v>31</v>
      </c>
      <c r="AN164" s="73"/>
    </row>
    <row r="165" spans="2:40" s="17" customFormat="1" ht="15.4" customHeight="1">
      <c r="B165" s="37">
        <f>$B$17</f>
        <v>1</v>
      </c>
      <c r="C165" s="43">
        <f t="shared" ref="C165:C176" si="8">SUM($E165:$AI165)</f>
        <v>0</v>
      </c>
      <c r="D165" s="46"/>
      <c r="E165" s="80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  <c r="AD165" s="81"/>
      <c r="AE165" s="81"/>
      <c r="AF165" s="81"/>
      <c r="AG165" s="81"/>
      <c r="AH165" s="81"/>
      <c r="AI165" s="82"/>
      <c r="AJ165" s="78"/>
      <c r="AN165" s="73"/>
    </row>
    <row r="166" spans="2:40" s="17" customFormat="1" ht="15.4" customHeight="1">
      <c r="B166" s="38">
        <f>IF(B165 = 12,1,B165+1)</f>
        <v>2</v>
      </c>
      <c r="C166" s="44">
        <f t="shared" si="8"/>
        <v>0</v>
      </c>
      <c r="D166" s="47"/>
      <c r="E166" s="83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5"/>
      <c r="AJ166" s="78"/>
      <c r="AN166" s="73"/>
    </row>
    <row r="167" spans="2:40" s="17" customFormat="1" ht="15.4" customHeight="1">
      <c r="B167" s="38">
        <f>IF(B166 = 12,1,B166+1)</f>
        <v>3</v>
      </c>
      <c r="C167" s="44">
        <f t="shared" si="8"/>
        <v>0</v>
      </c>
      <c r="D167" s="47"/>
      <c r="E167" s="83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5"/>
      <c r="AJ167" s="78"/>
      <c r="AN167" s="73"/>
    </row>
    <row r="168" spans="2:40" s="17" customFormat="1" ht="15.4" customHeight="1">
      <c r="B168" s="38">
        <f>IF(B167 = 12,1,B167+1)</f>
        <v>4</v>
      </c>
      <c r="C168" s="44">
        <f t="shared" si="8"/>
        <v>0</v>
      </c>
      <c r="D168" s="47"/>
      <c r="E168" s="83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5"/>
      <c r="AJ168" s="78"/>
      <c r="AN168" s="73"/>
    </row>
    <row r="169" spans="2:40" s="17" customFormat="1" ht="15.4" customHeight="1">
      <c r="B169" s="38">
        <f t="shared" ref="B169:B176" si="9">IF(B168 = 12,1,B168+1)</f>
        <v>5</v>
      </c>
      <c r="C169" s="44">
        <f t="shared" si="8"/>
        <v>0</v>
      </c>
      <c r="D169" s="47"/>
      <c r="E169" s="83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5"/>
      <c r="AJ169" s="78"/>
      <c r="AN169" s="73"/>
    </row>
    <row r="170" spans="2:40" s="17" customFormat="1" ht="15.4" customHeight="1">
      <c r="B170" s="38">
        <f t="shared" si="9"/>
        <v>6</v>
      </c>
      <c r="C170" s="44">
        <f t="shared" si="8"/>
        <v>0</v>
      </c>
      <c r="D170" s="47"/>
      <c r="E170" s="83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5"/>
      <c r="AJ170" s="78"/>
      <c r="AN170" s="73"/>
    </row>
    <row r="171" spans="2:40" s="17" customFormat="1" ht="15.4" customHeight="1">
      <c r="B171" s="38">
        <f t="shared" si="9"/>
        <v>7</v>
      </c>
      <c r="C171" s="44">
        <f t="shared" si="8"/>
        <v>0</v>
      </c>
      <c r="D171" s="47"/>
      <c r="E171" s="83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5"/>
      <c r="AJ171" s="78"/>
      <c r="AN171" s="73"/>
    </row>
    <row r="172" spans="2:40" s="17" customFormat="1" ht="15.4" customHeight="1">
      <c r="B172" s="38">
        <f t="shared" si="9"/>
        <v>8</v>
      </c>
      <c r="C172" s="44">
        <f t="shared" si="8"/>
        <v>0</v>
      </c>
      <c r="D172" s="47"/>
      <c r="E172" s="83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5"/>
      <c r="AJ172" s="78"/>
      <c r="AN172" s="73"/>
    </row>
    <row r="173" spans="2:40" s="17" customFormat="1" ht="15.4" customHeight="1">
      <c r="B173" s="38">
        <f t="shared" si="9"/>
        <v>9</v>
      </c>
      <c r="C173" s="44">
        <f t="shared" si="8"/>
        <v>0</v>
      </c>
      <c r="D173" s="47"/>
      <c r="E173" s="83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  <c r="AA173" s="84"/>
      <c r="AB173" s="84"/>
      <c r="AC173" s="84"/>
      <c r="AD173" s="84"/>
      <c r="AE173" s="84"/>
      <c r="AF173" s="84"/>
      <c r="AG173" s="84"/>
      <c r="AH173" s="84"/>
      <c r="AI173" s="85"/>
      <c r="AJ173" s="78"/>
      <c r="AN173" s="73"/>
    </row>
    <row r="174" spans="2:40" s="17" customFormat="1" ht="15.4" customHeight="1">
      <c r="B174" s="38">
        <f t="shared" si="9"/>
        <v>10</v>
      </c>
      <c r="C174" s="44">
        <f t="shared" si="8"/>
        <v>0</v>
      </c>
      <c r="D174" s="47"/>
      <c r="E174" s="83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5"/>
      <c r="AJ174" s="78"/>
      <c r="AN174" s="73"/>
    </row>
    <row r="175" spans="2:40" s="17" customFormat="1" ht="15.4" customHeight="1">
      <c r="B175" s="38">
        <f t="shared" si="9"/>
        <v>11</v>
      </c>
      <c r="C175" s="44">
        <f t="shared" si="8"/>
        <v>0</v>
      </c>
      <c r="D175" s="47"/>
      <c r="E175" s="83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5"/>
      <c r="AJ175" s="78"/>
      <c r="AN175" s="73"/>
    </row>
    <row r="176" spans="2:40" s="17" customFormat="1" ht="15.4" customHeight="1" thickBot="1">
      <c r="B176" s="39">
        <f t="shared" si="9"/>
        <v>12</v>
      </c>
      <c r="C176" s="45">
        <f t="shared" si="8"/>
        <v>0</v>
      </c>
      <c r="D176" s="48"/>
      <c r="E176" s="86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  <c r="AA176" s="87"/>
      <c r="AB176" s="87"/>
      <c r="AC176" s="87"/>
      <c r="AD176" s="87"/>
      <c r="AE176" s="87"/>
      <c r="AF176" s="87"/>
      <c r="AG176" s="87"/>
      <c r="AH176" s="87"/>
      <c r="AI176" s="88"/>
      <c r="AJ176" s="78"/>
      <c r="AN176" s="73"/>
    </row>
    <row r="177" spans="36:40" s="17" customFormat="1">
      <c r="AJ177" s="78"/>
      <c r="AN177" s="73"/>
    </row>
    <row r="195" spans="2:40" s="17" customFormat="1" ht="16.5">
      <c r="B195" s="33" t="s">
        <v>52</v>
      </c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N195" s="73"/>
    </row>
    <row r="196" spans="2:40" s="17" customFormat="1" ht="14.45" customHeight="1">
      <c r="AI196" s="34" t="str">
        <f>IF('個人別管理簿 (1)'!$AI$11="","",'個人別管理簿 (1)'!$AI$11)</f>
        <v/>
      </c>
      <c r="AN196" s="73"/>
    </row>
    <row r="197" spans="2:40" s="17" customFormat="1" ht="10.15" customHeight="1" thickBot="1">
      <c r="E197" s="99"/>
      <c r="F197" s="99"/>
      <c r="G197" s="100"/>
      <c r="H197" s="100"/>
      <c r="AI197" s="73"/>
      <c r="AN197" s="73"/>
    </row>
    <row r="198" spans="2:40" s="17" customFormat="1" ht="15.4" customHeight="1">
      <c r="B198" s="26"/>
      <c r="C198" s="26"/>
      <c r="D198" s="26"/>
      <c r="E198" s="101" t="s">
        <v>35</v>
      </c>
      <c r="F198" s="102"/>
      <c r="G198" s="103"/>
      <c r="H198" s="97" t="s">
        <v>2</v>
      </c>
      <c r="I198" s="97"/>
      <c r="J198" s="97"/>
      <c r="K198" s="97"/>
      <c r="L198" s="97" t="s">
        <v>4</v>
      </c>
      <c r="M198" s="97"/>
      <c r="N198" s="97"/>
      <c r="O198" s="97" t="s">
        <v>30</v>
      </c>
      <c r="P198" s="97"/>
      <c r="Q198" s="97"/>
      <c r="R198" s="97" t="s">
        <v>54</v>
      </c>
      <c r="S198" s="97"/>
      <c r="T198" s="97"/>
      <c r="U198" s="97" t="s">
        <v>50</v>
      </c>
      <c r="V198" s="97"/>
      <c r="W198" s="97" t="s">
        <v>55</v>
      </c>
      <c r="X198" s="97"/>
      <c r="Y198" s="97"/>
      <c r="Z198" s="97" t="s">
        <v>56</v>
      </c>
      <c r="AA198" s="97"/>
      <c r="AB198" s="97" t="s">
        <v>8</v>
      </c>
      <c r="AC198" s="97"/>
      <c r="AD198" s="97" t="s">
        <v>51</v>
      </c>
      <c r="AE198" s="98"/>
      <c r="AF198" s="26"/>
      <c r="AG198" s="26"/>
      <c r="AH198" s="26"/>
      <c r="AI198" s="26"/>
      <c r="AN198" s="73"/>
    </row>
    <row r="199" spans="2:40" s="17" customFormat="1" ht="15.4" customHeight="1" thickBot="1">
      <c r="B199" s="26"/>
      <c r="C199" s="26"/>
      <c r="D199" s="89"/>
      <c r="E199" s="108"/>
      <c r="F199" s="109"/>
      <c r="G199" s="110"/>
      <c r="H199" s="105"/>
      <c r="I199" s="105"/>
      <c r="J199" s="105"/>
      <c r="K199" s="105"/>
      <c r="L199" s="104"/>
      <c r="M199" s="104"/>
      <c r="N199" s="104"/>
      <c r="O199" s="111"/>
      <c r="P199" s="111"/>
      <c r="Q199" s="111"/>
      <c r="R199" s="104"/>
      <c r="S199" s="104"/>
      <c r="T199" s="104"/>
      <c r="U199" s="105"/>
      <c r="V199" s="105"/>
      <c r="W199" s="104"/>
      <c r="X199" s="104"/>
      <c r="Y199" s="104"/>
      <c r="Z199" s="105"/>
      <c r="AA199" s="105"/>
      <c r="AB199" s="106"/>
      <c r="AC199" s="106"/>
      <c r="AD199" s="106"/>
      <c r="AE199" s="107"/>
      <c r="AF199" s="90"/>
      <c r="AG199" s="78"/>
      <c r="AH199" s="90"/>
      <c r="AI199" s="90"/>
      <c r="AN199" s="73"/>
    </row>
    <row r="200" spans="2:40" s="17" customFormat="1" ht="4.9000000000000004" customHeight="1" thickBot="1"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N200" s="73"/>
    </row>
    <row r="201" spans="2:40" s="17" customFormat="1" ht="15.4" customHeight="1" thickBot="1">
      <c r="B201" s="91">
        <v>1</v>
      </c>
      <c r="C201" s="35" t="s">
        <v>53</v>
      </c>
      <c r="D201" s="36" t="s">
        <v>158</v>
      </c>
      <c r="E201" s="40">
        <v>1</v>
      </c>
      <c r="F201" s="41">
        <v>2</v>
      </c>
      <c r="G201" s="41">
        <v>3</v>
      </c>
      <c r="H201" s="41">
        <v>4</v>
      </c>
      <c r="I201" s="41">
        <v>5</v>
      </c>
      <c r="J201" s="41">
        <v>6</v>
      </c>
      <c r="K201" s="41">
        <v>7</v>
      </c>
      <c r="L201" s="41">
        <v>8</v>
      </c>
      <c r="M201" s="41">
        <v>9</v>
      </c>
      <c r="N201" s="41">
        <v>10</v>
      </c>
      <c r="O201" s="41">
        <v>11</v>
      </c>
      <c r="P201" s="41">
        <v>12</v>
      </c>
      <c r="Q201" s="41">
        <v>13</v>
      </c>
      <c r="R201" s="41">
        <v>14</v>
      </c>
      <c r="S201" s="41">
        <v>15</v>
      </c>
      <c r="T201" s="41">
        <v>16</v>
      </c>
      <c r="U201" s="41">
        <v>17</v>
      </c>
      <c r="V201" s="41">
        <v>18</v>
      </c>
      <c r="W201" s="41">
        <v>19</v>
      </c>
      <c r="X201" s="41">
        <v>20</v>
      </c>
      <c r="Y201" s="41">
        <v>21</v>
      </c>
      <c r="Z201" s="41">
        <v>22</v>
      </c>
      <c r="AA201" s="41">
        <v>23</v>
      </c>
      <c r="AB201" s="41">
        <v>24</v>
      </c>
      <c r="AC201" s="41">
        <v>25</v>
      </c>
      <c r="AD201" s="41">
        <v>26</v>
      </c>
      <c r="AE201" s="41">
        <v>27</v>
      </c>
      <c r="AF201" s="41">
        <v>28</v>
      </c>
      <c r="AG201" s="41">
        <v>29</v>
      </c>
      <c r="AH201" s="41">
        <v>30</v>
      </c>
      <c r="AI201" s="42">
        <v>31</v>
      </c>
      <c r="AN201" s="73"/>
    </row>
    <row r="202" spans="2:40" s="17" customFormat="1" ht="15.4" customHeight="1">
      <c r="B202" s="37">
        <f>$B$17</f>
        <v>1</v>
      </c>
      <c r="C202" s="43">
        <f t="shared" ref="C202:C213" si="10">SUM($E202:$AI202)</f>
        <v>0</v>
      </c>
      <c r="D202" s="46"/>
      <c r="E202" s="80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  <c r="S202" s="81"/>
      <c r="T202" s="81"/>
      <c r="U202" s="81"/>
      <c r="V202" s="81"/>
      <c r="W202" s="81"/>
      <c r="X202" s="81"/>
      <c r="Y202" s="81"/>
      <c r="Z202" s="81"/>
      <c r="AA202" s="81"/>
      <c r="AB202" s="81"/>
      <c r="AC202" s="81"/>
      <c r="AD202" s="81"/>
      <c r="AE202" s="81"/>
      <c r="AF202" s="81"/>
      <c r="AG202" s="81"/>
      <c r="AH202" s="81"/>
      <c r="AI202" s="82"/>
      <c r="AJ202" s="78"/>
      <c r="AN202" s="73"/>
    </row>
    <row r="203" spans="2:40" s="17" customFormat="1" ht="15.4" customHeight="1">
      <c r="B203" s="38">
        <f>IF(B202 = 12,1,B202+1)</f>
        <v>2</v>
      </c>
      <c r="C203" s="44">
        <f t="shared" si="10"/>
        <v>0</v>
      </c>
      <c r="D203" s="47"/>
      <c r="E203" s="83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5"/>
      <c r="AJ203" s="78"/>
      <c r="AN203" s="73"/>
    </row>
    <row r="204" spans="2:40" s="17" customFormat="1" ht="15.4" customHeight="1">
      <c r="B204" s="38">
        <f>IF(B203 = 12,1,B203+1)</f>
        <v>3</v>
      </c>
      <c r="C204" s="44">
        <f t="shared" si="10"/>
        <v>0</v>
      </c>
      <c r="D204" s="47"/>
      <c r="E204" s="83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5"/>
      <c r="AJ204" s="78"/>
      <c r="AN204" s="73"/>
    </row>
    <row r="205" spans="2:40" s="17" customFormat="1" ht="15.4" customHeight="1">
      <c r="B205" s="38">
        <f>IF(B204 = 12,1,B204+1)</f>
        <v>4</v>
      </c>
      <c r="C205" s="44">
        <f t="shared" si="10"/>
        <v>0</v>
      </c>
      <c r="D205" s="47"/>
      <c r="E205" s="83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5"/>
      <c r="AJ205" s="78"/>
      <c r="AN205" s="73"/>
    </row>
    <row r="206" spans="2:40" s="17" customFormat="1" ht="15.4" customHeight="1">
      <c r="B206" s="38">
        <f t="shared" ref="B206:B213" si="11">IF(B205 = 12,1,B205+1)</f>
        <v>5</v>
      </c>
      <c r="C206" s="44">
        <f t="shared" si="10"/>
        <v>0</v>
      </c>
      <c r="D206" s="47"/>
      <c r="E206" s="83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5"/>
      <c r="AJ206" s="78"/>
      <c r="AN206" s="73"/>
    </row>
    <row r="207" spans="2:40" s="17" customFormat="1" ht="15.4" customHeight="1">
      <c r="B207" s="38">
        <f t="shared" si="11"/>
        <v>6</v>
      </c>
      <c r="C207" s="44">
        <f t="shared" si="10"/>
        <v>0</v>
      </c>
      <c r="D207" s="47"/>
      <c r="E207" s="83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4"/>
      <c r="AF207" s="84"/>
      <c r="AG207" s="84"/>
      <c r="AH207" s="84"/>
      <c r="AI207" s="85"/>
      <c r="AJ207" s="78"/>
      <c r="AN207" s="73"/>
    </row>
    <row r="208" spans="2:40" s="17" customFormat="1" ht="15.4" customHeight="1">
      <c r="B208" s="38">
        <f t="shared" si="11"/>
        <v>7</v>
      </c>
      <c r="C208" s="44">
        <f t="shared" si="10"/>
        <v>0</v>
      </c>
      <c r="D208" s="47"/>
      <c r="E208" s="83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5"/>
      <c r="AJ208" s="78"/>
      <c r="AN208" s="73"/>
    </row>
    <row r="209" spans="2:40" s="17" customFormat="1" ht="15.4" customHeight="1">
      <c r="B209" s="38">
        <f t="shared" si="11"/>
        <v>8</v>
      </c>
      <c r="C209" s="44">
        <f t="shared" si="10"/>
        <v>0</v>
      </c>
      <c r="D209" s="47"/>
      <c r="E209" s="83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5"/>
      <c r="AJ209" s="78"/>
      <c r="AN209" s="73"/>
    </row>
    <row r="210" spans="2:40" s="17" customFormat="1" ht="15.4" customHeight="1">
      <c r="B210" s="38">
        <f t="shared" si="11"/>
        <v>9</v>
      </c>
      <c r="C210" s="44">
        <f t="shared" si="10"/>
        <v>0</v>
      </c>
      <c r="D210" s="47"/>
      <c r="E210" s="83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5"/>
      <c r="AJ210" s="78"/>
      <c r="AN210" s="73"/>
    </row>
    <row r="211" spans="2:40" s="17" customFormat="1" ht="15.4" customHeight="1">
      <c r="B211" s="38">
        <f t="shared" si="11"/>
        <v>10</v>
      </c>
      <c r="C211" s="44">
        <f t="shared" si="10"/>
        <v>0</v>
      </c>
      <c r="D211" s="47"/>
      <c r="E211" s="83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5"/>
      <c r="AJ211" s="78"/>
      <c r="AN211" s="73"/>
    </row>
    <row r="212" spans="2:40" s="17" customFormat="1" ht="15.4" customHeight="1">
      <c r="B212" s="38">
        <f t="shared" si="11"/>
        <v>11</v>
      </c>
      <c r="C212" s="44">
        <f t="shared" si="10"/>
        <v>0</v>
      </c>
      <c r="D212" s="47"/>
      <c r="E212" s="83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5"/>
      <c r="AJ212" s="78"/>
      <c r="AN212" s="73"/>
    </row>
    <row r="213" spans="2:40" s="17" customFormat="1" ht="15.4" customHeight="1" thickBot="1">
      <c r="B213" s="39">
        <f t="shared" si="11"/>
        <v>12</v>
      </c>
      <c r="C213" s="45">
        <f t="shared" si="10"/>
        <v>0</v>
      </c>
      <c r="D213" s="48"/>
      <c r="E213" s="86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  <c r="AA213" s="87"/>
      <c r="AB213" s="87"/>
      <c r="AC213" s="87"/>
      <c r="AD213" s="87"/>
      <c r="AE213" s="87"/>
      <c r="AF213" s="87"/>
      <c r="AG213" s="87"/>
      <c r="AH213" s="87"/>
      <c r="AI213" s="88"/>
      <c r="AJ213" s="78"/>
      <c r="AN213" s="73"/>
    </row>
    <row r="214" spans="2:40" s="17" customFormat="1">
      <c r="AJ214" s="78"/>
      <c r="AN214" s="73"/>
    </row>
    <row r="232" spans="2:40" s="17" customFormat="1" ht="16.5">
      <c r="B232" s="33" t="s">
        <v>52</v>
      </c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N232" s="73"/>
    </row>
    <row r="233" spans="2:40" s="17" customFormat="1" ht="14.45" customHeight="1">
      <c r="AI233" s="34" t="str">
        <f>IF('個人別管理簿 (1)'!$AI$11="","",'個人別管理簿 (1)'!$AI$11)</f>
        <v/>
      </c>
      <c r="AN233" s="73"/>
    </row>
    <row r="234" spans="2:40" s="17" customFormat="1" ht="10.15" customHeight="1" thickBot="1">
      <c r="E234" s="99"/>
      <c r="F234" s="99"/>
      <c r="G234" s="100"/>
      <c r="H234" s="100"/>
      <c r="AI234" s="73"/>
      <c r="AN234" s="73"/>
    </row>
    <row r="235" spans="2:40" s="17" customFormat="1" ht="15.4" customHeight="1">
      <c r="B235" s="26"/>
      <c r="C235" s="26"/>
      <c r="D235" s="26"/>
      <c r="E235" s="101" t="s">
        <v>35</v>
      </c>
      <c r="F235" s="102"/>
      <c r="G235" s="103"/>
      <c r="H235" s="97" t="s">
        <v>2</v>
      </c>
      <c r="I235" s="97"/>
      <c r="J235" s="97"/>
      <c r="K235" s="97"/>
      <c r="L235" s="97" t="s">
        <v>4</v>
      </c>
      <c r="M235" s="97"/>
      <c r="N235" s="97"/>
      <c r="O235" s="97" t="s">
        <v>30</v>
      </c>
      <c r="P235" s="97"/>
      <c r="Q235" s="97"/>
      <c r="R235" s="97" t="s">
        <v>54</v>
      </c>
      <c r="S235" s="97"/>
      <c r="T235" s="97"/>
      <c r="U235" s="97" t="s">
        <v>50</v>
      </c>
      <c r="V235" s="97"/>
      <c r="W235" s="97" t="s">
        <v>55</v>
      </c>
      <c r="X235" s="97"/>
      <c r="Y235" s="97"/>
      <c r="Z235" s="97" t="s">
        <v>56</v>
      </c>
      <c r="AA235" s="97"/>
      <c r="AB235" s="97" t="s">
        <v>8</v>
      </c>
      <c r="AC235" s="97"/>
      <c r="AD235" s="97" t="s">
        <v>51</v>
      </c>
      <c r="AE235" s="98"/>
      <c r="AF235" s="26"/>
      <c r="AG235" s="26"/>
      <c r="AH235" s="26"/>
      <c r="AI235" s="26"/>
      <c r="AN235" s="73"/>
    </row>
    <row r="236" spans="2:40" s="17" customFormat="1" ht="15.4" customHeight="1" thickBot="1">
      <c r="B236" s="26"/>
      <c r="C236" s="26"/>
      <c r="D236" s="89"/>
      <c r="E236" s="108"/>
      <c r="F236" s="109"/>
      <c r="G236" s="110"/>
      <c r="H236" s="105"/>
      <c r="I236" s="105"/>
      <c r="J236" s="105"/>
      <c r="K236" s="105"/>
      <c r="L236" s="104"/>
      <c r="M236" s="104"/>
      <c r="N236" s="104"/>
      <c r="O236" s="111"/>
      <c r="P236" s="111"/>
      <c r="Q236" s="111"/>
      <c r="R236" s="104"/>
      <c r="S236" s="104"/>
      <c r="T236" s="104"/>
      <c r="U236" s="105"/>
      <c r="V236" s="105"/>
      <c r="W236" s="104"/>
      <c r="X236" s="104"/>
      <c r="Y236" s="104"/>
      <c r="Z236" s="105"/>
      <c r="AA236" s="105"/>
      <c r="AB236" s="106"/>
      <c r="AC236" s="106"/>
      <c r="AD236" s="106"/>
      <c r="AE236" s="107"/>
      <c r="AF236" s="90"/>
      <c r="AG236" s="78"/>
      <c r="AH236" s="90"/>
      <c r="AI236" s="90"/>
      <c r="AN236" s="73"/>
    </row>
    <row r="237" spans="2:40" s="17" customFormat="1" ht="4.9000000000000004" customHeight="1" thickBot="1"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N237" s="73"/>
    </row>
    <row r="238" spans="2:40" s="17" customFormat="1" ht="15.4" customHeight="1" thickBot="1">
      <c r="B238" s="91">
        <v>1</v>
      </c>
      <c r="C238" s="35" t="s">
        <v>53</v>
      </c>
      <c r="D238" s="36" t="s">
        <v>158</v>
      </c>
      <c r="E238" s="40">
        <v>1</v>
      </c>
      <c r="F238" s="41">
        <v>2</v>
      </c>
      <c r="G238" s="41">
        <v>3</v>
      </c>
      <c r="H238" s="41">
        <v>4</v>
      </c>
      <c r="I238" s="41">
        <v>5</v>
      </c>
      <c r="J238" s="41">
        <v>6</v>
      </c>
      <c r="K238" s="41">
        <v>7</v>
      </c>
      <c r="L238" s="41">
        <v>8</v>
      </c>
      <c r="M238" s="41">
        <v>9</v>
      </c>
      <c r="N238" s="41">
        <v>10</v>
      </c>
      <c r="O238" s="41">
        <v>11</v>
      </c>
      <c r="P238" s="41">
        <v>12</v>
      </c>
      <c r="Q238" s="41">
        <v>13</v>
      </c>
      <c r="R238" s="41">
        <v>14</v>
      </c>
      <c r="S238" s="41">
        <v>15</v>
      </c>
      <c r="T238" s="41">
        <v>16</v>
      </c>
      <c r="U238" s="41">
        <v>17</v>
      </c>
      <c r="V238" s="41">
        <v>18</v>
      </c>
      <c r="W238" s="41">
        <v>19</v>
      </c>
      <c r="X238" s="41">
        <v>20</v>
      </c>
      <c r="Y238" s="41">
        <v>21</v>
      </c>
      <c r="Z238" s="41">
        <v>22</v>
      </c>
      <c r="AA238" s="41">
        <v>23</v>
      </c>
      <c r="AB238" s="41">
        <v>24</v>
      </c>
      <c r="AC238" s="41">
        <v>25</v>
      </c>
      <c r="AD238" s="41">
        <v>26</v>
      </c>
      <c r="AE238" s="41">
        <v>27</v>
      </c>
      <c r="AF238" s="41">
        <v>28</v>
      </c>
      <c r="AG238" s="41">
        <v>29</v>
      </c>
      <c r="AH238" s="41">
        <v>30</v>
      </c>
      <c r="AI238" s="42">
        <v>31</v>
      </c>
      <c r="AN238" s="73"/>
    </row>
    <row r="239" spans="2:40" s="17" customFormat="1" ht="15.4" customHeight="1">
      <c r="B239" s="37">
        <f>$B$17</f>
        <v>1</v>
      </c>
      <c r="C239" s="43">
        <f t="shared" ref="C239:C250" si="12">SUM($E239:$AI239)</f>
        <v>0</v>
      </c>
      <c r="D239" s="46"/>
      <c r="E239" s="80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  <c r="AC239" s="81"/>
      <c r="AD239" s="81"/>
      <c r="AE239" s="81"/>
      <c r="AF239" s="81"/>
      <c r="AG239" s="81"/>
      <c r="AH239" s="81"/>
      <c r="AI239" s="82"/>
      <c r="AJ239" s="78"/>
      <c r="AN239" s="73"/>
    </row>
    <row r="240" spans="2:40" s="17" customFormat="1" ht="15.4" customHeight="1">
      <c r="B240" s="38">
        <f>IF(B239 = 12,1,B239+1)</f>
        <v>2</v>
      </c>
      <c r="C240" s="44">
        <f t="shared" si="12"/>
        <v>0</v>
      </c>
      <c r="D240" s="47"/>
      <c r="E240" s="83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5"/>
      <c r="AJ240" s="78"/>
      <c r="AN240" s="73"/>
    </row>
    <row r="241" spans="2:40" s="17" customFormat="1" ht="15.4" customHeight="1">
      <c r="B241" s="38">
        <f>IF(B240 = 12,1,B240+1)</f>
        <v>3</v>
      </c>
      <c r="C241" s="44">
        <f t="shared" si="12"/>
        <v>0</v>
      </c>
      <c r="D241" s="47"/>
      <c r="E241" s="83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4"/>
      <c r="AF241" s="84"/>
      <c r="AG241" s="84"/>
      <c r="AH241" s="84"/>
      <c r="AI241" s="85"/>
      <c r="AJ241" s="78"/>
      <c r="AN241" s="73"/>
    </row>
    <row r="242" spans="2:40" s="17" customFormat="1" ht="15.4" customHeight="1">
      <c r="B242" s="38">
        <f>IF(B241 = 12,1,B241+1)</f>
        <v>4</v>
      </c>
      <c r="C242" s="44">
        <f t="shared" si="12"/>
        <v>0</v>
      </c>
      <c r="D242" s="47"/>
      <c r="E242" s="83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5"/>
      <c r="AJ242" s="78"/>
      <c r="AN242" s="73"/>
    </row>
    <row r="243" spans="2:40" s="17" customFormat="1" ht="15.4" customHeight="1">
      <c r="B243" s="38">
        <f t="shared" ref="B243:B250" si="13">IF(B242 = 12,1,B242+1)</f>
        <v>5</v>
      </c>
      <c r="C243" s="44">
        <f t="shared" si="12"/>
        <v>0</v>
      </c>
      <c r="D243" s="47"/>
      <c r="E243" s="83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5"/>
      <c r="AJ243" s="78"/>
      <c r="AN243" s="73"/>
    </row>
    <row r="244" spans="2:40" s="17" customFormat="1" ht="15.4" customHeight="1">
      <c r="B244" s="38">
        <f t="shared" si="13"/>
        <v>6</v>
      </c>
      <c r="C244" s="44">
        <f t="shared" si="12"/>
        <v>0</v>
      </c>
      <c r="D244" s="47"/>
      <c r="E244" s="83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5"/>
      <c r="AJ244" s="78"/>
      <c r="AN244" s="73"/>
    </row>
    <row r="245" spans="2:40" s="17" customFormat="1" ht="15.4" customHeight="1">
      <c r="B245" s="38">
        <f t="shared" si="13"/>
        <v>7</v>
      </c>
      <c r="C245" s="44">
        <f t="shared" si="12"/>
        <v>0</v>
      </c>
      <c r="D245" s="47"/>
      <c r="E245" s="83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5"/>
      <c r="AJ245" s="78"/>
      <c r="AN245" s="73"/>
    </row>
    <row r="246" spans="2:40" s="17" customFormat="1" ht="15.4" customHeight="1">
      <c r="B246" s="38">
        <f t="shared" si="13"/>
        <v>8</v>
      </c>
      <c r="C246" s="44">
        <f t="shared" si="12"/>
        <v>0</v>
      </c>
      <c r="D246" s="47"/>
      <c r="E246" s="83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5"/>
      <c r="AJ246" s="78"/>
      <c r="AN246" s="73"/>
    </row>
    <row r="247" spans="2:40" s="17" customFormat="1" ht="15.4" customHeight="1">
      <c r="B247" s="38">
        <f t="shared" si="13"/>
        <v>9</v>
      </c>
      <c r="C247" s="44">
        <f t="shared" si="12"/>
        <v>0</v>
      </c>
      <c r="D247" s="47"/>
      <c r="E247" s="83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5"/>
      <c r="AJ247" s="78"/>
      <c r="AN247" s="73"/>
    </row>
    <row r="248" spans="2:40" s="17" customFormat="1" ht="15.4" customHeight="1">
      <c r="B248" s="38">
        <f t="shared" si="13"/>
        <v>10</v>
      </c>
      <c r="C248" s="44">
        <f t="shared" si="12"/>
        <v>0</v>
      </c>
      <c r="D248" s="47"/>
      <c r="E248" s="83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5"/>
      <c r="AJ248" s="78"/>
      <c r="AN248" s="73"/>
    </row>
    <row r="249" spans="2:40" s="17" customFormat="1" ht="15.4" customHeight="1">
      <c r="B249" s="38">
        <f t="shared" si="13"/>
        <v>11</v>
      </c>
      <c r="C249" s="44">
        <f t="shared" si="12"/>
        <v>0</v>
      </c>
      <c r="D249" s="47"/>
      <c r="E249" s="83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5"/>
      <c r="AJ249" s="78"/>
      <c r="AN249" s="73"/>
    </row>
    <row r="250" spans="2:40" s="17" customFormat="1" ht="15.4" customHeight="1" thickBot="1">
      <c r="B250" s="39">
        <f t="shared" si="13"/>
        <v>12</v>
      </c>
      <c r="C250" s="45">
        <f t="shared" si="12"/>
        <v>0</v>
      </c>
      <c r="D250" s="48"/>
      <c r="E250" s="86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8"/>
      <c r="AJ250" s="78"/>
      <c r="AN250" s="73"/>
    </row>
    <row r="251" spans="2:40" s="17" customFormat="1">
      <c r="AJ251" s="78"/>
      <c r="AN251" s="73"/>
    </row>
    <row r="269" spans="2:40" s="17" customFormat="1" ht="16.5">
      <c r="B269" s="33" t="s">
        <v>52</v>
      </c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N269" s="73"/>
    </row>
    <row r="270" spans="2:40" s="17" customFormat="1" ht="14.45" customHeight="1">
      <c r="AI270" s="34" t="str">
        <f>IF('個人別管理簿 (1)'!$AI$11="","",'個人別管理簿 (1)'!$AI$11)</f>
        <v/>
      </c>
      <c r="AN270" s="73"/>
    </row>
    <row r="271" spans="2:40" s="17" customFormat="1" ht="10.15" customHeight="1" thickBot="1">
      <c r="E271" s="99"/>
      <c r="F271" s="99"/>
      <c r="G271" s="100"/>
      <c r="H271" s="100"/>
      <c r="AI271" s="73"/>
      <c r="AN271" s="73"/>
    </row>
    <row r="272" spans="2:40" s="17" customFormat="1" ht="15.4" customHeight="1">
      <c r="B272" s="26"/>
      <c r="C272" s="26"/>
      <c r="D272" s="26"/>
      <c r="E272" s="101" t="s">
        <v>35</v>
      </c>
      <c r="F272" s="102"/>
      <c r="G272" s="103"/>
      <c r="H272" s="97" t="s">
        <v>2</v>
      </c>
      <c r="I272" s="97"/>
      <c r="J272" s="97"/>
      <c r="K272" s="97"/>
      <c r="L272" s="97" t="s">
        <v>4</v>
      </c>
      <c r="M272" s="97"/>
      <c r="N272" s="97"/>
      <c r="O272" s="97" t="s">
        <v>30</v>
      </c>
      <c r="P272" s="97"/>
      <c r="Q272" s="97"/>
      <c r="R272" s="97" t="s">
        <v>54</v>
      </c>
      <c r="S272" s="97"/>
      <c r="T272" s="97"/>
      <c r="U272" s="97" t="s">
        <v>50</v>
      </c>
      <c r="V272" s="97"/>
      <c r="W272" s="97" t="s">
        <v>55</v>
      </c>
      <c r="X272" s="97"/>
      <c r="Y272" s="97"/>
      <c r="Z272" s="97" t="s">
        <v>56</v>
      </c>
      <c r="AA272" s="97"/>
      <c r="AB272" s="97" t="s">
        <v>8</v>
      </c>
      <c r="AC272" s="97"/>
      <c r="AD272" s="97" t="s">
        <v>51</v>
      </c>
      <c r="AE272" s="98"/>
      <c r="AF272" s="26"/>
      <c r="AG272" s="26"/>
      <c r="AH272" s="26"/>
      <c r="AI272" s="26"/>
      <c r="AN272" s="73"/>
    </row>
    <row r="273" spans="2:40" s="17" customFormat="1" ht="15.4" customHeight="1" thickBot="1">
      <c r="B273" s="26"/>
      <c r="C273" s="26"/>
      <c r="D273" s="89"/>
      <c r="E273" s="108"/>
      <c r="F273" s="109"/>
      <c r="G273" s="110"/>
      <c r="H273" s="115"/>
      <c r="I273" s="120"/>
      <c r="J273" s="120"/>
      <c r="K273" s="116"/>
      <c r="L273" s="112"/>
      <c r="M273" s="113"/>
      <c r="N273" s="114"/>
      <c r="O273" s="121"/>
      <c r="P273" s="122"/>
      <c r="Q273" s="123"/>
      <c r="R273" s="112"/>
      <c r="S273" s="113"/>
      <c r="T273" s="114"/>
      <c r="U273" s="115"/>
      <c r="V273" s="116"/>
      <c r="W273" s="112"/>
      <c r="X273" s="113"/>
      <c r="Y273" s="114"/>
      <c r="Z273" s="115"/>
      <c r="AA273" s="116"/>
      <c r="AB273" s="117"/>
      <c r="AC273" s="118"/>
      <c r="AD273" s="117"/>
      <c r="AE273" s="119"/>
      <c r="AF273" s="90"/>
      <c r="AG273" s="78"/>
      <c r="AH273" s="90"/>
      <c r="AI273" s="90"/>
      <c r="AN273" s="73"/>
    </row>
    <row r="274" spans="2:40" s="17" customFormat="1" ht="4.9000000000000004" customHeight="1" thickBot="1"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N274" s="73"/>
    </row>
    <row r="275" spans="2:40" s="17" customFormat="1" ht="15.4" customHeight="1" thickBot="1">
      <c r="B275" s="91">
        <v>1</v>
      </c>
      <c r="C275" s="35" t="s">
        <v>53</v>
      </c>
      <c r="D275" s="36" t="s">
        <v>158</v>
      </c>
      <c r="E275" s="40">
        <v>1</v>
      </c>
      <c r="F275" s="41">
        <v>2</v>
      </c>
      <c r="G275" s="41">
        <v>3</v>
      </c>
      <c r="H275" s="41">
        <v>4</v>
      </c>
      <c r="I275" s="41">
        <v>5</v>
      </c>
      <c r="J275" s="41">
        <v>6</v>
      </c>
      <c r="K275" s="41">
        <v>7</v>
      </c>
      <c r="L275" s="41">
        <v>8</v>
      </c>
      <c r="M275" s="41">
        <v>9</v>
      </c>
      <c r="N275" s="41">
        <v>10</v>
      </c>
      <c r="O275" s="41">
        <v>11</v>
      </c>
      <c r="P275" s="41">
        <v>12</v>
      </c>
      <c r="Q275" s="41">
        <v>13</v>
      </c>
      <c r="R275" s="41">
        <v>14</v>
      </c>
      <c r="S275" s="41">
        <v>15</v>
      </c>
      <c r="T275" s="41">
        <v>16</v>
      </c>
      <c r="U275" s="41">
        <v>17</v>
      </c>
      <c r="V275" s="41">
        <v>18</v>
      </c>
      <c r="W275" s="41">
        <v>19</v>
      </c>
      <c r="X275" s="41">
        <v>20</v>
      </c>
      <c r="Y275" s="41">
        <v>21</v>
      </c>
      <c r="Z275" s="41">
        <v>22</v>
      </c>
      <c r="AA275" s="41">
        <v>23</v>
      </c>
      <c r="AB275" s="41">
        <v>24</v>
      </c>
      <c r="AC275" s="41">
        <v>25</v>
      </c>
      <c r="AD275" s="41">
        <v>26</v>
      </c>
      <c r="AE275" s="41">
        <v>27</v>
      </c>
      <c r="AF275" s="41">
        <v>28</v>
      </c>
      <c r="AG275" s="41">
        <v>29</v>
      </c>
      <c r="AH275" s="41">
        <v>30</v>
      </c>
      <c r="AI275" s="42">
        <v>31</v>
      </c>
      <c r="AN275" s="73"/>
    </row>
    <row r="276" spans="2:40" s="17" customFormat="1" ht="15.4" customHeight="1">
      <c r="B276" s="37">
        <f>$B$17</f>
        <v>1</v>
      </c>
      <c r="C276" s="43">
        <f t="shared" ref="C276:C287" si="14">SUM($E276:$AI276)</f>
        <v>0</v>
      </c>
      <c r="D276" s="46"/>
      <c r="E276" s="80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  <c r="AD276" s="81"/>
      <c r="AE276" s="81"/>
      <c r="AF276" s="81"/>
      <c r="AG276" s="81"/>
      <c r="AH276" s="81"/>
      <c r="AI276" s="82"/>
      <c r="AJ276" s="78"/>
      <c r="AN276" s="73"/>
    </row>
    <row r="277" spans="2:40" s="17" customFormat="1" ht="15.4" customHeight="1">
      <c r="B277" s="38">
        <f>IF(B276 = 12,1,B276+1)</f>
        <v>2</v>
      </c>
      <c r="C277" s="44">
        <f t="shared" si="14"/>
        <v>0</v>
      </c>
      <c r="D277" s="47"/>
      <c r="E277" s="83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5"/>
      <c r="AJ277" s="78"/>
      <c r="AN277" s="73"/>
    </row>
    <row r="278" spans="2:40" s="17" customFormat="1" ht="15.4" customHeight="1">
      <c r="B278" s="38">
        <f>IF(B277 = 12,1,B277+1)</f>
        <v>3</v>
      </c>
      <c r="C278" s="44">
        <f t="shared" si="14"/>
        <v>0</v>
      </c>
      <c r="D278" s="47"/>
      <c r="E278" s="83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5"/>
      <c r="AJ278" s="78"/>
      <c r="AN278" s="73"/>
    </row>
    <row r="279" spans="2:40" s="17" customFormat="1" ht="15.4" customHeight="1">
      <c r="B279" s="38">
        <f>IF(B278 = 12,1,B278+1)</f>
        <v>4</v>
      </c>
      <c r="C279" s="44">
        <f t="shared" si="14"/>
        <v>0</v>
      </c>
      <c r="D279" s="47"/>
      <c r="E279" s="83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5"/>
      <c r="AJ279" s="78"/>
      <c r="AN279" s="73"/>
    </row>
    <row r="280" spans="2:40" s="17" customFormat="1" ht="15.4" customHeight="1">
      <c r="B280" s="38">
        <f t="shared" ref="B280:B287" si="15">IF(B279 = 12,1,B279+1)</f>
        <v>5</v>
      </c>
      <c r="C280" s="44">
        <f t="shared" si="14"/>
        <v>0</v>
      </c>
      <c r="D280" s="47"/>
      <c r="E280" s="83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5"/>
      <c r="AJ280" s="78"/>
      <c r="AN280" s="73"/>
    </row>
    <row r="281" spans="2:40" s="17" customFormat="1" ht="15.4" customHeight="1">
      <c r="B281" s="38">
        <f t="shared" si="15"/>
        <v>6</v>
      </c>
      <c r="C281" s="44">
        <f t="shared" si="14"/>
        <v>0</v>
      </c>
      <c r="D281" s="47"/>
      <c r="E281" s="83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5"/>
      <c r="AJ281" s="78"/>
      <c r="AN281" s="73"/>
    </row>
    <row r="282" spans="2:40" s="17" customFormat="1" ht="15.4" customHeight="1">
      <c r="B282" s="38">
        <f t="shared" si="15"/>
        <v>7</v>
      </c>
      <c r="C282" s="44">
        <f t="shared" si="14"/>
        <v>0</v>
      </c>
      <c r="D282" s="47"/>
      <c r="E282" s="83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5"/>
      <c r="AJ282" s="78"/>
      <c r="AN282" s="73"/>
    </row>
    <row r="283" spans="2:40" s="17" customFormat="1" ht="15.4" customHeight="1">
      <c r="B283" s="38">
        <f t="shared" si="15"/>
        <v>8</v>
      </c>
      <c r="C283" s="44">
        <f t="shared" si="14"/>
        <v>0</v>
      </c>
      <c r="D283" s="47"/>
      <c r="E283" s="83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5"/>
      <c r="AJ283" s="78"/>
      <c r="AN283" s="73"/>
    </row>
    <row r="284" spans="2:40" s="17" customFormat="1" ht="15.4" customHeight="1">
      <c r="B284" s="38">
        <f t="shared" si="15"/>
        <v>9</v>
      </c>
      <c r="C284" s="44">
        <f t="shared" si="14"/>
        <v>0</v>
      </c>
      <c r="D284" s="47"/>
      <c r="E284" s="83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5"/>
      <c r="AJ284" s="78"/>
      <c r="AN284" s="73"/>
    </row>
    <row r="285" spans="2:40" s="17" customFormat="1" ht="15.4" customHeight="1">
      <c r="B285" s="38">
        <f t="shared" si="15"/>
        <v>10</v>
      </c>
      <c r="C285" s="44">
        <f t="shared" si="14"/>
        <v>0</v>
      </c>
      <c r="D285" s="47"/>
      <c r="E285" s="83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5"/>
      <c r="AJ285" s="78"/>
      <c r="AN285" s="73"/>
    </row>
    <row r="286" spans="2:40" s="17" customFormat="1" ht="15.4" customHeight="1">
      <c r="B286" s="38">
        <f t="shared" si="15"/>
        <v>11</v>
      </c>
      <c r="C286" s="44">
        <f t="shared" si="14"/>
        <v>0</v>
      </c>
      <c r="D286" s="47"/>
      <c r="E286" s="83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5"/>
      <c r="AJ286" s="78"/>
      <c r="AN286" s="73"/>
    </row>
    <row r="287" spans="2:40" s="17" customFormat="1" ht="15.4" customHeight="1" thickBot="1">
      <c r="B287" s="39">
        <f t="shared" si="15"/>
        <v>12</v>
      </c>
      <c r="C287" s="45">
        <f t="shared" si="14"/>
        <v>0</v>
      </c>
      <c r="D287" s="48"/>
      <c r="E287" s="86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  <c r="AA287" s="87"/>
      <c r="AB287" s="87"/>
      <c r="AC287" s="87"/>
      <c r="AD287" s="87"/>
      <c r="AE287" s="87"/>
      <c r="AF287" s="87"/>
      <c r="AG287" s="87"/>
      <c r="AH287" s="87"/>
      <c r="AI287" s="88"/>
      <c r="AJ287" s="78"/>
      <c r="AN287" s="73"/>
    </row>
    <row r="288" spans="2:40" s="17" customFormat="1">
      <c r="AJ288" s="78"/>
      <c r="AN288" s="73"/>
    </row>
    <row r="306" spans="2:40" s="17" customFormat="1" ht="16.5">
      <c r="B306" s="33" t="s">
        <v>52</v>
      </c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N306" s="73"/>
    </row>
    <row r="307" spans="2:40" s="17" customFormat="1" ht="14.45" customHeight="1">
      <c r="AI307" s="34" t="str">
        <f>IF('個人別管理簿 (1)'!$AI$11="","",'個人別管理簿 (1)'!$AI$11)</f>
        <v/>
      </c>
      <c r="AN307" s="73"/>
    </row>
    <row r="308" spans="2:40" s="17" customFormat="1" ht="10.15" customHeight="1" thickBot="1">
      <c r="E308" s="99"/>
      <c r="F308" s="99"/>
      <c r="G308" s="100"/>
      <c r="H308" s="100"/>
      <c r="AI308" s="73"/>
      <c r="AN308" s="73"/>
    </row>
    <row r="309" spans="2:40" s="17" customFormat="1" ht="15.4" customHeight="1">
      <c r="B309" s="26"/>
      <c r="C309" s="26"/>
      <c r="D309" s="26"/>
      <c r="E309" s="101" t="s">
        <v>35</v>
      </c>
      <c r="F309" s="102"/>
      <c r="G309" s="103"/>
      <c r="H309" s="97" t="s">
        <v>2</v>
      </c>
      <c r="I309" s="97"/>
      <c r="J309" s="97"/>
      <c r="K309" s="97"/>
      <c r="L309" s="97" t="s">
        <v>4</v>
      </c>
      <c r="M309" s="97"/>
      <c r="N309" s="97"/>
      <c r="O309" s="97" t="s">
        <v>30</v>
      </c>
      <c r="P309" s="97"/>
      <c r="Q309" s="97"/>
      <c r="R309" s="97" t="s">
        <v>54</v>
      </c>
      <c r="S309" s="97"/>
      <c r="T309" s="97"/>
      <c r="U309" s="97" t="s">
        <v>50</v>
      </c>
      <c r="V309" s="97"/>
      <c r="W309" s="97" t="s">
        <v>55</v>
      </c>
      <c r="X309" s="97"/>
      <c r="Y309" s="97"/>
      <c r="Z309" s="97" t="s">
        <v>56</v>
      </c>
      <c r="AA309" s="97"/>
      <c r="AB309" s="97" t="s">
        <v>8</v>
      </c>
      <c r="AC309" s="97"/>
      <c r="AD309" s="97" t="s">
        <v>51</v>
      </c>
      <c r="AE309" s="98"/>
      <c r="AF309" s="26"/>
      <c r="AG309" s="26"/>
      <c r="AH309" s="26"/>
      <c r="AI309" s="26"/>
      <c r="AN309" s="73"/>
    </row>
    <row r="310" spans="2:40" s="17" customFormat="1" ht="15.4" customHeight="1" thickBot="1">
      <c r="B310" s="26"/>
      <c r="C310" s="26"/>
      <c r="D310" s="89"/>
      <c r="E310" s="108"/>
      <c r="F310" s="109"/>
      <c r="G310" s="110"/>
      <c r="H310" s="105"/>
      <c r="I310" s="105"/>
      <c r="J310" s="105"/>
      <c r="K310" s="105"/>
      <c r="L310" s="104"/>
      <c r="M310" s="104"/>
      <c r="N310" s="104"/>
      <c r="O310" s="111"/>
      <c r="P310" s="111"/>
      <c r="Q310" s="111"/>
      <c r="R310" s="104"/>
      <c r="S310" s="104"/>
      <c r="T310" s="104"/>
      <c r="U310" s="105"/>
      <c r="V310" s="105"/>
      <c r="W310" s="104"/>
      <c r="X310" s="104"/>
      <c r="Y310" s="104"/>
      <c r="Z310" s="105"/>
      <c r="AA310" s="105"/>
      <c r="AB310" s="106"/>
      <c r="AC310" s="106"/>
      <c r="AD310" s="106"/>
      <c r="AE310" s="107"/>
      <c r="AF310" s="90"/>
      <c r="AG310" s="78"/>
      <c r="AH310" s="90"/>
      <c r="AI310" s="90"/>
      <c r="AN310" s="73"/>
    </row>
    <row r="311" spans="2:40" s="17" customFormat="1" ht="4.9000000000000004" customHeight="1" thickBot="1"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N311" s="73"/>
    </row>
    <row r="312" spans="2:40" s="17" customFormat="1" ht="15.4" customHeight="1" thickBot="1">
      <c r="B312" s="91">
        <v>1</v>
      </c>
      <c r="C312" s="35" t="s">
        <v>53</v>
      </c>
      <c r="D312" s="36" t="s">
        <v>158</v>
      </c>
      <c r="E312" s="40">
        <v>1</v>
      </c>
      <c r="F312" s="41">
        <v>2</v>
      </c>
      <c r="G312" s="41">
        <v>3</v>
      </c>
      <c r="H312" s="41">
        <v>4</v>
      </c>
      <c r="I312" s="41">
        <v>5</v>
      </c>
      <c r="J312" s="41">
        <v>6</v>
      </c>
      <c r="K312" s="41">
        <v>7</v>
      </c>
      <c r="L312" s="41">
        <v>8</v>
      </c>
      <c r="M312" s="41">
        <v>9</v>
      </c>
      <c r="N312" s="41">
        <v>10</v>
      </c>
      <c r="O312" s="41">
        <v>11</v>
      </c>
      <c r="P312" s="41">
        <v>12</v>
      </c>
      <c r="Q312" s="41">
        <v>13</v>
      </c>
      <c r="R312" s="41">
        <v>14</v>
      </c>
      <c r="S312" s="41">
        <v>15</v>
      </c>
      <c r="T312" s="41">
        <v>16</v>
      </c>
      <c r="U312" s="41">
        <v>17</v>
      </c>
      <c r="V312" s="41">
        <v>18</v>
      </c>
      <c r="W312" s="41">
        <v>19</v>
      </c>
      <c r="X312" s="41">
        <v>20</v>
      </c>
      <c r="Y312" s="41">
        <v>21</v>
      </c>
      <c r="Z312" s="41">
        <v>22</v>
      </c>
      <c r="AA312" s="41">
        <v>23</v>
      </c>
      <c r="AB312" s="41">
        <v>24</v>
      </c>
      <c r="AC312" s="41">
        <v>25</v>
      </c>
      <c r="AD312" s="41">
        <v>26</v>
      </c>
      <c r="AE312" s="41">
        <v>27</v>
      </c>
      <c r="AF312" s="41">
        <v>28</v>
      </c>
      <c r="AG312" s="41">
        <v>29</v>
      </c>
      <c r="AH312" s="41">
        <v>30</v>
      </c>
      <c r="AI312" s="42">
        <v>31</v>
      </c>
      <c r="AN312" s="73"/>
    </row>
    <row r="313" spans="2:40" s="17" customFormat="1" ht="15.4" customHeight="1">
      <c r="B313" s="37">
        <f>$B$17</f>
        <v>1</v>
      </c>
      <c r="C313" s="43">
        <f t="shared" ref="C313:C324" si="16">SUM($E313:$AI313)</f>
        <v>0</v>
      </c>
      <c r="D313" s="46"/>
      <c r="E313" s="80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  <c r="AD313" s="81"/>
      <c r="AE313" s="81"/>
      <c r="AF313" s="81"/>
      <c r="AG313" s="81"/>
      <c r="AH313" s="81"/>
      <c r="AI313" s="82"/>
      <c r="AJ313" s="78"/>
      <c r="AN313" s="73"/>
    </row>
    <row r="314" spans="2:40" s="17" customFormat="1" ht="15.4" customHeight="1">
      <c r="B314" s="38">
        <f>IF(B313 = 12,1,B313+1)</f>
        <v>2</v>
      </c>
      <c r="C314" s="44">
        <f t="shared" si="16"/>
        <v>0</v>
      </c>
      <c r="D314" s="47"/>
      <c r="E314" s="83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5"/>
      <c r="AJ314" s="78"/>
      <c r="AN314" s="73"/>
    </row>
    <row r="315" spans="2:40" s="17" customFormat="1" ht="15.4" customHeight="1">
      <c r="B315" s="38">
        <f>IF(B314 = 12,1,B314+1)</f>
        <v>3</v>
      </c>
      <c r="C315" s="44">
        <f t="shared" si="16"/>
        <v>0</v>
      </c>
      <c r="D315" s="47"/>
      <c r="E315" s="83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5"/>
      <c r="AJ315" s="78"/>
      <c r="AN315" s="73"/>
    </row>
    <row r="316" spans="2:40" s="17" customFormat="1" ht="15.4" customHeight="1">
      <c r="B316" s="38">
        <f>IF(B315 = 12,1,B315+1)</f>
        <v>4</v>
      </c>
      <c r="C316" s="44">
        <f t="shared" si="16"/>
        <v>0</v>
      </c>
      <c r="D316" s="47"/>
      <c r="E316" s="83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5"/>
      <c r="AJ316" s="78"/>
      <c r="AN316" s="73"/>
    </row>
    <row r="317" spans="2:40" s="17" customFormat="1" ht="15.4" customHeight="1">
      <c r="B317" s="38">
        <f t="shared" ref="B317:B324" si="17">IF(B316 = 12,1,B316+1)</f>
        <v>5</v>
      </c>
      <c r="C317" s="44">
        <f t="shared" si="16"/>
        <v>0</v>
      </c>
      <c r="D317" s="47"/>
      <c r="E317" s="83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5"/>
      <c r="AJ317" s="78"/>
      <c r="AN317" s="73"/>
    </row>
    <row r="318" spans="2:40" s="17" customFormat="1" ht="15.4" customHeight="1">
      <c r="B318" s="38">
        <f t="shared" si="17"/>
        <v>6</v>
      </c>
      <c r="C318" s="44">
        <f t="shared" si="16"/>
        <v>0</v>
      </c>
      <c r="D318" s="47"/>
      <c r="E318" s="83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5"/>
      <c r="AJ318" s="78"/>
      <c r="AN318" s="73"/>
    </row>
    <row r="319" spans="2:40" s="17" customFormat="1" ht="15.4" customHeight="1">
      <c r="B319" s="38">
        <f t="shared" si="17"/>
        <v>7</v>
      </c>
      <c r="C319" s="44">
        <f t="shared" si="16"/>
        <v>0</v>
      </c>
      <c r="D319" s="47"/>
      <c r="E319" s="83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5"/>
      <c r="AJ319" s="78"/>
      <c r="AN319" s="73"/>
    </row>
    <row r="320" spans="2:40" s="17" customFormat="1" ht="15.4" customHeight="1">
      <c r="B320" s="38">
        <f t="shared" si="17"/>
        <v>8</v>
      </c>
      <c r="C320" s="44">
        <f t="shared" si="16"/>
        <v>0</v>
      </c>
      <c r="D320" s="47"/>
      <c r="E320" s="83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5"/>
      <c r="AJ320" s="78"/>
      <c r="AN320" s="73"/>
    </row>
    <row r="321" spans="2:40" s="17" customFormat="1" ht="15.4" customHeight="1">
      <c r="B321" s="38">
        <f t="shared" si="17"/>
        <v>9</v>
      </c>
      <c r="C321" s="44">
        <f t="shared" si="16"/>
        <v>0</v>
      </c>
      <c r="D321" s="47"/>
      <c r="E321" s="83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5"/>
      <c r="AJ321" s="78"/>
      <c r="AN321" s="73"/>
    </row>
    <row r="322" spans="2:40" s="17" customFormat="1" ht="15.4" customHeight="1">
      <c r="B322" s="38">
        <f t="shared" si="17"/>
        <v>10</v>
      </c>
      <c r="C322" s="44">
        <f t="shared" si="16"/>
        <v>0</v>
      </c>
      <c r="D322" s="47"/>
      <c r="E322" s="83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5"/>
      <c r="AJ322" s="78"/>
      <c r="AN322" s="73"/>
    </row>
    <row r="323" spans="2:40" s="17" customFormat="1" ht="15.4" customHeight="1">
      <c r="B323" s="38">
        <f t="shared" si="17"/>
        <v>11</v>
      </c>
      <c r="C323" s="44">
        <f t="shared" si="16"/>
        <v>0</v>
      </c>
      <c r="D323" s="47"/>
      <c r="E323" s="83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5"/>
      <c r="AJ323" s="78"/>
      <c r="AN323" s="73"/>
    </row>
    <row r="324" spans="2:40" s="17" customFormat="1" ht="15.4" customHeight="1" thickBot="1">
      <c r="B324" s="39">
        <f t="shared" si="17"/>
        <v>12</v>
      </c>
      <c r="C324" s="45">
        <f t="shared" si="16"/>
        <v>0</v>
      </c>
      <c r="D324" s="48"/>
      <c r="E324" s="86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  <c r="AA324" s="87"/>
      <c r="AB324" s="87"/>
      <c r="AC324" s="87"/>
      <c r="AD324" s="87"/>
      <c r="AE324" s="87"/>
      <c r="AF324" s="87"/>
      <c r="AG324" s="87"/>
      <c r="AH324" s="87"/>
      <c r="AI324" s="88"/>
      <c r="AJ324" s="78"/>
      <c r="AN324" s="73"/>
    </row>
    <row r="333" spans="2:40" s="17" customFormat="1">
      <c r="AJ333" s="78"/>
      <c r="AN333" s="73"/>
    </row>
    <row r="343" spans="2:40" s="17" customFormat="1" ht="16.5">
      <c r="B343" s="33" t="s">
        <v>52</v>
      </c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N343" s="73"/>
    </row>
    <row r="344" spans="2:40" s="17" customFormat="1" ht="14.45" customHeight="1">
      <c r="AI344" s="34" t="str">
        <f>IF('個人別管理簿 (1)'!$AI$11="","",'個人別管理簿 (1)'!$AI$11)</f>
        <v/>
      </c>
      <c r="AN344" s="73"/>
    </row>
    <row r="345" spans="2:40" s="17" customFormat="1" ht="10.15" customHeight="1" thickBot="1">
      <c r="E345" s="99"/>
      <c r="F345" s="99"/>
      <c r="G345" s="100"/>
      <c r="H345" s="100"/>
      <c r="AI345" s="73"/>
      <c r="AN345" s="73"/>
    </row>
    <row r="346" spans="2:40" s="17" customFormat="1" ht="15.4" customHeight="1">
      <c r="B346" s="26"/>
      <c r="C346" s="26"/>
      <c r="D346" s="26"/>
      <c r="E346" s="101" t="s">
        <v>35</v>
      </c>
      <c r="F346" s="102"/>
      <c r="G346" s="103"/>
      <c r="H346" s="97" t="s">
        <v>2</v>
      </c>
      <c r="I346" s="97"/>
      <c r="J346" s="97"/>
      <c r="K346" s="97"/>
      <c r="L346" s="97" t="s">
        <v>4</v>
      </c>
      <c r="M346" s="97"/>
      <c r="N346" s="97"/>
      <c r="O346" s="97" t="s">
        <v>30</v>
      </c>
      <c r="P346" s="97"/>
      <c r="Q346" s="97"/>
      <c r="R346" s="97" t="s">
        <v>54</v>
      </c>
      <c r="S346" s="97"/>
      <c r="T346" s="97"/>
      <c r="U346" s="97" t="s">
        <v>50</v>
      </c>
      <c r="V346" s="97"/>
      <c r="W346" s="97" t="s">
        <v>55</v>
      </c>
      <c r="X346" s="97"/>
      <c r="Y346" s="97"/>
      <c r="Z346" s="97" t="s">
        <v>56</v>
      </c>
      <c r="AA346" s="97"/>
      <c r="AB346" s="97" t="s">
        <v>8</v>
      </c>
      <c r="AC346" s="97"/>
      <c r="AD346" s="97" t="s">
        <v>51</v>
      </c>
      <c r="AE346" s="98"/>
      <c r="AF346" s="26"/>
      <c r="AG346" s="26"/>
      <c r="AH346" s="26"/>
      <c r="AI346" s="26"/>
      <c r="AN346" s="73"/>
    </row>
    <row r="347" spans="2:40" s="17" customFormat="1" ht="15.4" customHeight="1" thickBot="1">
      <c r="B347" s="26"/>
      <c r="C347" s="26"/>
      <c r="D347" s="89"/>
      <c r="E347" s="108"/>
      <c r="F347" s="109"/>
      <c r="G347" s="110"/>
      <c r="H347" s="105"/>
      <c r="I347" s="105"/>
      <c r="J347" s="105"/>
      <c r="K347" s="105"/>
      <c r="L347" s="104"/>
      <c r="M347" s="104"/>
      <c r="N347" s="104"/>
      <c r="O347" s="111"/>
      <c r="P347" s="111"/>
      <c r="Q347" s="111"/>
      <c r="R347" s="104"/>
      <c r="S347" s="104"/>
      <c r="T347" s="104"/>
      <c r="U347" s="105"/>
      <c r="V347" s="105"/>
      <c r="W347" s="104"/>
      <c r="X347" s="104"/>
      <c r="Y347" s="104"/>
      <c r="Z347" s="105"/>
      <c r="AA347" s="105"/>
      <c r="AB347" s="106"/>
      <c r="AC347" s="106"/>
      <c r="AD347" s="106"/>
      <c r="AE347" s="107"/>
      <c r="AF347" s="90"/>
      <c r="AG347" s="78"/>
      <c r="AH347" s="90"/>
      <c r="AI347" s="90"/>
      <c r="AN347" s="73"/>
    </row>
    <row r="348" spans="2:40" s="17" customFormat="1" ht="4.9000000000000004" customHeight="1" thickBot="1"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N348" s="73"/>
    </row>
    <row r="349" spans="2:40" s="17" customFormat="1" ht="15.4" customHeight="1" thickBot="1">
      <c r="B349" s="91">
        <v>1</v>
      </c>
      <c r="C349" s="35" t="s">
        <v>53</v>
      </c>
      <c r="D349" s="36" t="s">
        <v>158</v>
      </c>
      <c r="E349" s="40">
        <v>1</v>
      </c>
      <c r="F349" s="41">
        <v>2</v>
      </c>
      <c r="G349" s="41">
        <v>3</v>
      </c>
      <c r="H349" s="41">
        <v>4</v>
      </c>
      <c r="I349" s="41">
        <v>5</v>
      </c>
      <c r="J349" s="41">
        <v>6</v>
      </c>
      <c r="K349" s="41">
        <v>7</v>
      </c>
      <c r="L349" s="41">
        <v>8</v>
      </c>
      <c r="M349" s="41">
        <v>9</v>
      </c>
      <c r="N349" s="41">
        <v>10</v>
      </c>
      <c r="O349" s="41">
        <v>11</v>
      </c>
      <c r="P349" s="41">
        <v>12</v>
      </c>
      <c r="Q349" s="41">
        <v>13</v>
      </c>
      <c r="R349" s="41">
        <v>14</v>
      </c>
      <c r="S349" s="41">
        <v>15</v>
      </c>
      <c r="T349" s="41">
        <v>16</v>
      </c>
      <c r="U349" s="41">
        <v>17</v>
      </c>
      <c r="V349" s="41">
        <v>18</v>
      </c>
      <c r="W349" s="41">
        <v>19</v>
      </c>
      <c r="X349" s="41">
        <v>20</v>
      </c>
      <c r="Y349" s="41">
        <v>21</v>
      </c>
      <c r="Z349" s="41">
        <v>22</v>
      </c>
      <c r="AA349" s="41">
        <v>23</v>
      </c>
      <c r="AB349" s="41">
        <v>24</v>
      </c>
      <c r="AC349" s="41">
        <v>25</v>
      </c>
      <c r="AD349" s="41">
        <v>26</v>
      </c>
      <c r="AE349" s="41">
        <v>27</v>
      </c>
      <c r="AF349" s="41">
        <v>28</v>
      </c>
      <c r="AG349" s="41">
        <v>29</v>
      </c>
      <c r="AH349" s="41">
        <v>30</v>
      </c>
      <c r="AI349" s="42">
        <v>31</v>
      </c>
      <c r="AN349" s="73"/>
    </row>
    <row r="350" spans="2:40" s="17" customFormat="1" ht="15.4" customHeight="1">
      <c r="B350" s="37">
        <f>$B$17</f>
        <v>1</v>
      </c>
      <c r="C350" s="43">
        <f t="shared" ref="C350:C361" si="18">SUM($E350:$AI350)</f>
        <v>0</v>
      </c>
      <c r="D350" s="46"/>
      <c r="E350" s="80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81"/>
      <c r="AE350" s="81"/>
      <c r="AF350" s="81"/>
      <c r="AG350" s="81"/>
      <c r="AH350" s="81"/>
      <c r="AI350" s="82"/>
      <c r="AJ350" s="78"/>
      <c r="AN350" s="73"/>
    </row>
    <row r="351" spans="2:40" s="17" customFormat="1" ht="15.4" customHeight="1">
      <c r="B351" s="38">
        <f>IF(B350 = 12,1,B350+1)</f>
        <v>2</v>
      </c>
      <c r="C351" s="44">
        <f t="shared" si="18"/>
        <v>0</v>
      </c>
      <c r="D351" s="47"/>
      <c r="E351" s="83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5"/>
      <c r="AJ351" s="78"/>
      <c r="AN351" s="73"/>
    </row>
    <row r="352" spans="2:40" s="17" customFormat="1" ht="15.4" customHeight="1">
      <c r="B352" s="38">
        <f>IF(B351 = 12,1,B351+1)</f>
        <v>3</v>
      </c>
      <c r="C352" s="44">
        <f t="shared" si="18"/>
        <v>0</v>
      </c>
      <c r="D352" s="47"/>
      <c r="E352" s="83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5"/>
      <c r="AJ352" s="78"/>
      <c r="AN352" s="73"/>
    </row>
    <row r="353" spans="2:40" s="17" customFormat="1" ht="15.4" customHeight="1">
      <c r="B353" s="38">
        <f>IF(B352 = 12,1,B352+1)</f>
        <v>4</v>
      </c>
      <c r="C353" s="44">
        <f t="shared" si="18"/>
        <v>0</v>
      </c>
      <c r="D353" s="47"/>
      <c r="E353" s="83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5"/>
      <c r="AJ353" s="78"/>
      <c r="AN353" s="73"/>
    </row>
    <row r="354" spans="2:40" s="17" customFormat="1" ht="15.4" customHeight="1">
      <c r="B354" s="38">
        <f t="shared" ref="B354:B361" si="19">IF(B353 = 12,1,B353+1)</f>
        <v>5</v>
      </c>
      <c r="C354" s="44">
        <f t="shared" si="18"/>
        <v>0</v>
      </c>
      <c r="D354" s="47"/>
      <c r="E354" s="83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5"/>
      <c r="AJ354" s="78"/>
      <c r="AN354" s="73"/>
    </row>
    <row r="355" spans="2:40" s="17" customFormat="1" ht="15.4" customHeight="1">
      <c r="B355" s="38">
        <f t="shared" si="19"/>
        <v>6</v>
      </c>
      <c r="C355" s="44">
        <f t="shared" si="18"/>
        <v>0</v>
      </c>
      <c r="D355" s="47"/>
      <c r="E355" s="83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5"/>
      <c r="AJ355" s="78"/>
      <c r="AN355" s="73"/>
    </row>
    <row r="356" spans="2:40" s="17" customFormat="1" ht="15.4" customHeight="1">
      <c r="B356" s="38">
        <f t="shared" si="19"/>
        <v>7</v>
      </c>
      <c r="C356" s="44">
        <f t="shared" si="18"/>
        <v>0</v>
      </c>
      <c r="D356" s="47"/>
      <c r="E356" s="83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5"/>
      <c r="AJ356" s="78"/>
      <c r="AN356" s="73"/>
    </row>
    <row r="357" spans="2:40" s="17" customFormat="1" ht="15.4" customHeight="1">
      <c r="B357" s="38">
        <f t="shared" si="19"/>
        <v>8</v>
      </c>
      <c r="C357" s="44">
        <f t="shared" si="18"/>
        <v>0</v>
      </c>
      <c r="D357" s="47"/>
      <c r="E357" s="83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5"/>
      <c r="AJ357" s="78"/>
      <c r="AN357" s="73"/>
    </row>
    <row r="358" spans="2:40" s="17" customFormat="1" ht="15.4" customHeight="1">
      <c r="B358" s="38">
        <f t="shared" si="19"/>
        <v>9</v>
      </c>
      <c r="C358" s="44">
        <f t="shared" si="18"/>
        <v>0</v>
      </c>
      <c r="D358" s="47"/>
      <c r="E358" s="83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5"/>
      <c r="AJ358" s="78"/>
      <c r="AN358" s="73"/>
    </row>
    <row r="359" spans="2:40" s="17" customFormat="1" ht="15.4" customHeight="1">
      <c r="B359" s="38">
        <f t="shared" si="19"/>
        <v>10</v>
      </c>
      <c r="C359" s="44">
        <f t="shared" si="18"/>
        <v>0</v>
      </c>
      <c r="D359" s="47"/>
      <c r="E359" s="83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5"/>
      <c r="AJ359" s="78"/>
      <c r="AN359" s="73"/>
    </row>
    <row r="360" spans="2:40" s="17" customFormat="1" ht="15.4" customHeight="1">
      <c r="B360" s="38">
        <f t="shared" si="19"/>
        <v>11</v>
      </c>
      <c r="C360" s="44">
        <f t="shared" si="18"/>
        <v>0</v>
      </c>
      <c r="D360" s="47"/>
      <c r="E360" s="83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  <c r="AA360" s="84"/>
      <c r="AB360" s="84"/>
      <c r="AC360" s="84"/>
      <c r="AD360" s="84"/>
      <c r="AE360" s="84"/>
      <c r="AF360" s="84"/>
      <c r="AG360" s="84"/>
      <c r="AH360" s="84"/>
      <c r="AI360" s="85"/>
      <c r="AJ360" s="78"/>
      <c r="AN360" s="73"/>
    </row>
    <row r="361" spans="2:40" s="17" customFormat="1" ht="15.4" customHeight="1" thickBot="1">
      <c r="B361" s="39">
        <f t="shared" si="19"/>
        <v>12</v>
      </c>
      <c r="C361" s="45">
        <f t="shared" si="18"/>
        <v>0</v>
      </c>
      <c r="D361" s="48"/>
      <c r="E361" s="86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  <c r="AA361" s="87"/>
      <c r="AB361" s="87"/>
      <c r="AC361" s="87"/>
      <c r="AD361" s="87"/>
      <c r="AE361" s="87"/>
      <c r="AF361" s="87"/>
      <c r="AG361" s="87"/>
      <c r="AH361" s="87"/>
      <c r="AI361" s="88"/>
      <c r="AJ361" s="78"/>
      <c r="AN361" s="73"/>
    </row>
    <row r="371" spans="2:40" s="17" customFormat="1">
      <c r="AJ371" s="78"/>
      <c r="AN371" s="73"/>
    </row>
    <row r="380" spans="2:40" s="17" customFormat="1" ht="16.5">
      <c r="B380" s="33" t="s">
        <v>52</v>
      </c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N380" s="73"/>
    </row>
    <row r="381" spans="2:40" s="17" customFormat="1" ht="14.45" customHeight="1">
      <c r="AI381" s="34" t="str">
        <f>IF('個人別管理簿 (1)'!$AI$11="","",'個人別管理簿 (1)'!$AI$11)</f>
        <v/>
      </c>
      <c r="AN381" s="73"/>
    </row>
    <row r="382" spans="2:40" s="17" customFormat="1" ht="10.15" customHeight="1" thickBot="1">
      <c r="E382" s="99"/>
      <c r="F382" s="99"/>
      <c r="G382" s="100"/>
      <c r="H382" s="100"/>
      <c r="AI382" s="73"/>
      <c r="AN382" s="73"/>
    </row>
    <row r="383" spans="2:40" s="17" customFormat="1" ht="15.4" customHeight="1">
      <c r="B383" s="26"/>
      <c r="C383" s="26"/>
      <c r="D383" s="26"/>
      <c r="E383" s="101" t="s">
        <v>35</v>
      </c>
      <c r="F383" s="102"/>
      <c r="G383" s="103"/>
      <c r="H383" s="97" t="s">
        <v>2</v>
      </c>
      <c r="I383" s="97"/>
      <c r="J383" s="97"/>
      <c r="K383" s="97"/>
      <c r="L383" s="97" t="s">
        <v>4</v>
      </c>
      <c r="M383" s="97"/>
      <c r="N383" s="97"/>
      <c r="O383" s="97" t="s">
        <v>30</v>
      </c>
      <c r="P383" s="97"/>
      <c r="Q383" s="97"/>
      <c r="R383" s="97" t="s">
        <v>54</v>
      </c>
      <c r="S383" s="97"/>
      <c r="T383" s="97"/>
      <c r="U383" s="97" t="s">
        <v>50</v>
      </c>
      <c r="V383" s="97"/>
      <c r="W383" s="97" t="s">
        <v>55</v>
      </c>
      <c r="X383" s="97"/>
      <c r="Y383" s="97"/>
      <c r="Z383" s="97" t="s">
        <v>56</v>
      </c>
      <c r="AA383" s="97"/>
      <c r="AB383" s="97" t="s">
        <v>8</v>
      </c>
      <c r="AC383" s="97"/>
      <c r="AD383" s="97" t="s">
        <v>51</v>
      </c>
      <c r="AE383" s="98"/>
      <c r="AF383" s="26"/>
      <c r="AG383" s="26"/>
      <c r="AH383" s="26"/>
      <c r="AI383" s="26"/>
      <c r="AN383" s="73"/>
    </row>
    <row r="384" spans="2:40" s="17" customFormat="1" ht="15.4" customHeight="1" thickBot="1">
      <c r="B384" s="26"/>
      <c r="C384" s="26"/>
      <c r="D384" s="89"/>
      <c r="E384" s="108"/>
      <c r="F384" s="109"/>
      <c r="G384" s="110"/>
      <c r="H384" s="105"/>
      <c r="I384" s="105"/>
      <c r="J384" s="105"/>
      <c r="K384" s="105"/>
      <c r="L384" s="104"/>
      <c r="M384" s="104"/>
      <c r="N384" s="104"/>
      <c r="O384" s="111"/>
      <c r="P384" s="111"/>
      <c r="Q384" s="111"/>
      <c r="R384" s="104"/>
      <c r="S384" s="104"/>
      <c r="T384" s="104"/>
      <c r="U384" s="105"/>
      <c r="V384" s="105"/>
      <c r="W384" s="104"/>
      <c r="X384" s="104"/>
      <c r="Y384" s="104"/>
      <c r="Z384" s="105"/>
      <c r="AA384" s="105"/>
      <c r="AB384" s="106"/>
      <c r="AC384" s="106"/>
      <c r="AD384" s="106"/>
      <c r="AE384" s="107"/>
      <c r="AF384" s="90"/>
      <c r="AG384" s="78"/>
      <c r="AH384" s="90"/>
      <c r="AI384" s="90"/>
      <c r="AN384" s="73"/>
    </row>
    <row r="385" spans="2:40" s="17" customFormat="1" ht="4.9000000000000004" customHeight="1" thickBot="1"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N385" s="73"/>
    </row>
    <row r="386" spans="2:40" s="17" customFormat="1" ht="15.4" customHeight="1" thickBot="1">
      <c r="B386" s="91">
        <v>1</v>
      </c>
      <c r="C386" s="35" t="s">
        <v>53</v>
      </c>
      <c r="D386" s="36" t="s">
        <v>158</v>
      </c>
      <c r="E386" s="40">
        <v>1</v>
      </c>
      <c r="F386" s="41">
        <v>2</v>
      </c>
      <c r="G386" s="41">
        <v>3</v>
      </c>
      <c r="H386" s="41">
        <v>4</v>
      </c>
      <c r="I386" s="41">
        <v>5</v>
      </c>
      <c r="J386" s="41">
        <v>6</v>
      </c>
      <c r="K386" s="41">
        <v>7</v>
      </c>
      <c r="L386" s="41">
        <v>8</v>
      </c>
      <c r="M386" s="41">
        <v>9</v>
      </c>
      <c r="N386" s="41">
        <v>10</v>
      </c>
      <c r="O386" s="41">
        <v>11</v>
      </c>
      <c r="P386" s="41">
        <v>12</v>
      </c>
      <c r="Q386" s="41">
        <v>13</v>
      </c>
      <c r="R386" s="41">
        <v>14</v>
      </c>
      <c r="S386" s="41">
        <v>15</v>
      </c>
      <c r="T386" s="41">
        <v>16</v>
      </c>
      <c r="U386" s="41">
        <v>17</v>
      </c>
      <c r="V386" s="41">
        <v>18</v>
      </c>
      <c r="W386" s="41">
        <v>19</v>
      </c>
      <c r="X386" s="41">
        <v>20</v>
      </c>
      <c r="Y386" s="41">
        <v>21</v>
      </c>
      <c r="Z386" s="41">
        <v>22</v>
      </c>
      <c r="AA386" s="41">
        <v>23</v>
      </c>
      <c r="AB386" s="41">
        <v>24</v>
      </c>
      <c r="AC386" s="41">
        <v>25</v>
      </c>
      <c r="AD386" s="41">
        <v>26</v>
      </c>
      <c r="AE386" s="41">
        <v>27</v>
      </c>
      <c r="AF386" s="41">
        <v>28</v>
      </c>
      <c r="AG386" s="41">
        <v>29</v>
      </c>
      <c r="AH386" s="41">
        <v>30</v>
      </c>
      <c r="AI386" s="42">
        <v>31</v>
      </c>
      <c r="AN386" s="73"/>
    </row>
    <row r="387" spans="2:40" s="17" customFormat="1" ht="15.4" customHeight="1">
      <c r="B387" s="37">
        <f>$B$17</f>
        <v>1</v>
      </c>
      <c r="C387" s="43">
        <f t="shared" ref="C387:C398" si="20">SUM($E387:$AI387)</f>
        <v>0</v>
      </c>
      <c r="D387" s="46"/>
      <c r="E387" s="80"/>
      <c r="F387" s="81"/>
      <c r="G387" s="81"/>
      <c r="H387" s="81"/>
      <c r="I387" s="81"/>
      <c r="J387" s="81"/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81"/>
      <c r="AG387" s="81"/>
      <c r="AH387" s="81"/>
      <c r="AI387" s="82"/>
      <c r="AJ387" s="78"/>
      <c r="AN387" s="73"/>
    </row>
    <row r="388" spans="2:40" s="17" customFormat="1" ht="15.4" customHeight="1">
      <c r="B388" s="38">
        <f>IF(B387 = 12,1,B387+1)</f>
        <v>2</v>
      </c>
      <c r="C388" s="44">
        <f t="shared" si="20"/>
        <v>0</v>
      </c>
      <c r="D388" s="47"/>
      <c r="E388" s="83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5"/>
      <c r="AJ388" s="78"/>
      <c r="AN388" s="73"/>
    </row>
    <row r="389" spans="2:40" s="17" customFormat="1" ht="15.4" customHeight="1">
      <c r="B389" s="38">
        <f>IF(B388 = 12,1,B388+1)</f>
        <v>3</v>
      </c>
      <c r="C389" s="44">
        <f t="shared" si="20"/>
        <v>0</v>
      </c>
      <c r="D389" s="47"/>
      <c r="E389" s="83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5"/>
      <c r="AJ389" s="78"/>
      <c r="AN389" s="73"/>
    </row>
    <row r="390" spans="2:40" s="17" customFormat="1" ht="15.4" customHeight="1">
      <c r="B390" s="38">
        <f>IF(B389 = 12,1,B389+1)</f>
        <v>4</v>
      </c>
      <c r="C390" s="44">
        <f t="shared" si="20"/>
        <v>0</v>
      </c>
      <c r="D390" s="47"/>
      <c r="E390" s="83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5"/>
      <c r="AJ390" s="78"/>
      <c r="AN390" s="73"/>
    </row>
    <row r="391" spans="2:40" s="17" customFormat="1" ht="15.4" customHeight="1">
      <c r="B391" s="38">
        <f t="shared" ref="B391:B398" si="21">IF(B390 = 12,1,B390+1)</f>
        <v>5</v>
      </c>
      <c r="C391" s="44">
        <f t="shared" si="20"/>
        <v>0</v>
      </c>
      <c r="D391" s="47"/>
      <c r="E391" s="83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5"/>
      <c r="AJ391" s="78"/>
      <c r="AN391" s="73"/>
    </row>
    <row r="392" spans="2:40" s="17" customFormat="1" ht="15.4" customHeight="1">
      <c r="B392" s="38">
        <f t="shared" si="21"/>
        <v>6</v>
      </c>
      <c r="C392" s="44">
        <f t="shared" si="20"/>
        <v>0</v>
      </c>
      <c r="D392" s="47"/>
      <c r="E392" s="83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5"/>
      <c r="AJ392" s="78"/>
      <c r="AN392" s="73"/>
    </row>
    <row r="393" spans="2:40" s="17" customFormat="1" ht="15.4" customHeight="1">
      <c r="B393" s="38">
        <f t="shared" si="21"/>
        <v>7</v>
      </c>
      <c r="C393" s="44">
        <f t="shared" si="20"/>
        <v>0</v>
      </c>
      <c r="D393" s="47"/>
      <c r="E393" s="83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5"/>
      <c r="AJ393" s="78"/>
      <c r="AN393" s="73"/>
    </row>
    <row r="394" spans="2:40" s="17" customFormat="1" ht="15.4" customHeight="1">
      <c r="B394" s="38">
        <f t="shared" si="21"/>
        <v>8</v>
      </c>
      <c r="C394" s="44">
        <f t="shared" si="20"/>
        <v>0</v>
      </c>
      <c r="D394" s="47"/>
      <c r="E394" s="83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  <c r="AA394" s="84"/>
      <c r="AB394" s="84"/>
      <c r="AC394" s="84"/>
      <c r="AD394" s="84"/>
      <c r="AE394" s="84"/>
      <c r="AF394" s="84"/>
      <c r="AG394" s="84"/>
      <c r="AH394" s="84"/>
      <c r="AI394" s="85"/>
      <c r="AJ394" s="78"/>
      <c r="AN394" s="73"/>
    </row>
    <row r="395" spans="2:40" s="17" customFormat="1" ht="15.4" customHeight="1">
      <c r="B395" s="38">
        <f t="shared" si="21"/>
        <v>9</v>
      </c>
      <c r="C395" s="44">
        <f t="shared" si="20"/>
        <v>0</v>
      </c>
      <c r="D395" s="47"/>
      <c r="E395" s="83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5"/>
      <c r="AJ395" s="78"/>
      <c r="AN395" s="73"/>
    </row>
    <row r="396" spans="2:40" s="17" customFormat="1" ht="15.4" customHeight="1">
      <c r="B396" s="38">
        <f t="shared" si="21"/>
        <v>10</v>
      </c>
      <c r="C396" s="44">
        <f t="shared" si="20"/>
        <v>0</v>
      </c>
      <c r="D396" s="47"/>
      <c r="E396" s="83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5"/>
      <c r="AJ396" s="78"/>
      <c r="AN396" s="73"/>
    </row>
    <row r="397" spans="2:40" s="17" customFormat="1" ht="15.4" customHeight="1">
      <c r="B397" s="38">
        <f t="shared" si="21"/>
        <v>11</v>
      </c>
      <c r="C397" s="44">
        <f t="shared" si="20"/>
        <v>0</v>
      </c>
      <c r="D397" s="47"/>
      <c r="E397" s="83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5"/>
      <c r="AJ397" s="78"/>
      <c r="AN397" s="73"/>
    </row>
    <row r="398" spans="2:40" s="17" customFormat="1" ht="15.4" customHeight="1" thickBot="1">
      <c r="B398" s="39">
        <f t="shared" si="21"/>
        <v>12</v>
      </c>
      <c r="C398" s="45">
        <f t="shared" si="20"/>
        <v>0</v>
      </c>
      <c r="D398" s="48"/>
      <c r="E398" s="86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  <c r="AA398" s="87"/>
      <c r="AB398" s="87"/>
      <c r="AC398" s="87"/>
      <c r="AD398" s="87"/>
      <c r="AE398" s="87"/>
      <c r="AF398" s="87"/>
      <c r="AG398" s="87"/>
      <c r="AH398" s="87"/>
      <c r="AI398" s="88"/>
      <c r="AJ398" s="78"/>
      <c r="AN398" s="73"/>
    </row>
    <row r="399" spans="2:40" s="17" customFormat="1">
      <c r="AJ399" s="78"/>
      <c r="AN399" s="73"/>
    </row>
    <row r="411" spans="36:40" s="17" customFormat="1">
      <c r="AJ411" s="78"/>
      <c r="AN411" s="73"/>
    </row>
    <row r="417" spans="2:40" s="17" customFormat="1" ht="16.5">
      <c r="B417" s="33" t="s">
        <v>52</v>
      </c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N417" s="73"/>
    </row>
    <row r="418" spans="2:40" s="17" customFormat="1" ht="14.45" customHeight="1">
      <c r="AI418" s="34" t="str">
        <f>IF('個人別管理簿 (1)'!$AI$11="","",'個人別管理簿 (1)'!$AI$11)</f>
        <v/>
      </c>
      <c r="AN418" s="73"/>
    </row>
    <row r="419" spans="2:40" s="17" customFormat="1" ht="10.15" customHeight="1" thickBot="1">
      <c r="E419" s="99"/>
      <c r="F419" s="99"/>
      <c r="G419" s="100"/>
      <c r="H419" s="100"/>
      <c r="AI419" s="73"/>
      <c r="AN419" s="73"/>
    </row>
    <row r="420" spans="2:40" s="17" customFormat="1" ht="15.4" customHeight="1">
      <c r="B420" s="26"/>
      <c r="C420" s="26"/>
      <c r="D420" s="26"/>
      <c r="E420" s="101" t="s">
        <v>35</v>
      </c>
      <c r="F420" s="102"/>
      <c r="G420" s="103"/>
      <c r="H420" s="97" t="s">
        <v>2</v>
      </c>
      <c r="I420" s="97"/>
      <c r="J420" s="97"/>
      <c r="K420" s="97"/>
      <c r="L420" s="97" t="s">
        <v>4</v>
      </c>
      <c r="M420" s="97"/>
      <c r="N420" s="97"/>
      <c r="O420" s="97" t="s">
        <v>30</v>
      </c>
      <c r="P420" s="97"/>
      <c r="Q420" s="97"/>
      <c r="R420" s="97" t="s">
        <v>54</v>
      </c>
      <c r="S420" s="97"/>
      <c r="T420" s="97"/>
      <c r="U420" s="97" t="s">
        <v>50</v>
      </c>
      <c r="V420" s="97"/>
      <c r="W420" s="97" t="s">
        <v>55</v>
      </c>
      <c r="X420" s="97"/>
      <c r="Y420" s="97"/>
      <c r="Z420" s="97" t="s">
        <v>56</v>
      </c>
      <c r="AA420" s="97"/>
      <c r="AB420" s="97" t="s">
        <v>8</v>
      </c>
      <c r="AC420" s="97"/>
      <c r="AD420" s="97" t="s">
        <v>51</v>
      </c>
      <c r="AE420" s="98"/>
      <c r="AF420" s="26"/>
      <c r="AG420" s="26"/>
      <c r="AH420" s="26"/>
      <c r="AI420" s="26"/>
      <c r="AN420" s="73"/>
    </row>
    <row r="421" spans="2:40" s="17" customFormat="1" ht="15.4" customHeight="1" thickBot="1">
      <c r="B421" s="26"/>
      <c r="C421" s="26"/>
      <c r="D421" s="89"/>
      <c r="E421" s="108"/>
      <c r="F421" s="109"/>
      <c r="G421" s="110"/>
      <c r="H421" s="105"/>
      <c r="I421" s="105"/>
      <c r="J421" s="105"/>
      <c r="K421" s="105"/>
      <c r="L421" s="104"/>
      <c r="M421" s="104"/>
      <c r="N421" s="104"/>
      <c r="O421" s="111"/>
      <c r="P421" s="111"/>
      <c r="Q421" s="111"/>
      <c r="R421" s="104"/>
      <c r="S421" s="104"/>
      <c r="T421" s="104"/>
      <c r="U421" s="105"/>
      <c r="V421" s="105"/>
      <c r="W421" s="104"/>
      <c r="X421" s="104"/>
      <c r="Y421" s="104"/>
      <c r="Z421" s="105"/>
      <c r="AA421" s="105"/>
      <c r="AB421" s="106"/>
      <c r="AC421" s="106"/>
      <c r="AD421" s="106"/>
      <c r="AE421" s="107"/>
      <c r="AF421" s="90"/>
      <c r="AG421" s="78"/>
      <c r="AH421" s="90"/>
      <c r="AI421" s="90"/>
      <c r="AN421" s="73"/>
    </row>
    <row r="422" spans="2:40" s="17" customFormat="1" ht="4.9000000000000004" customHeight="1" thickBot="1"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N422" s="73"/>
    </row>
    <row r="423" spans="2:40" s="17" customFormat="1" ht="15.4" customHeight="1" thickBot="1">
      <c r="B423" s="91">
        <v>1</v>
      </c>
      <c r="C423" s="35" t="s">
        <v>53</v>
      </c>
      <c r="D423" s="36" t="s">
        <v>158</v>
      </c>
      <c r="E423" s="40">
        <v>1</v>
      </c>
      <c r="F423" s="41">
        <v>2</v>
      </c>
      <c r="G423" s="41">
        <v>3</v>
      </c>
      <c r="H423" s="41">
        <v>4</v>
      </c>
      <c r="I423" s="41">
        <v>5</v>
      </c>
      <c r="J423" s="41">
        <v>6</v>
      </c>
      <c r="K423" s="41">
        <v>7</v>
      </c>
      <c r="L423" s="41">
        <v>8</v>
      </c>
      <c r="M423" s="41">
        <v>9</v>
      </c>
      <c r="N423" s="41">
        <v>10</v>
      </c>
      <c r="O423" s="41">
        <v>11</v>
      </c>
      <c r="P423" s="41">
        <v>12</v>
      </c>
      <c r="Q423" s="41">
        <v>13</v>
      </c>
      <c r="R423" s="41">
        <v>14</v>
      </c>
      <c r="S423" s="41">
        <v>15</v>
      </c>
      <c r="T423" s="41">
        <v>16</v>
      </c>
      <c r="U423" s="41">
        <v>17</v>
      </c>
      <c r="V423" s="41">
        <v>18</v>
      </c>
      <c r="W423" s="41">
        <v>19</v>
      </c>
      <c r="X423" s="41">
        <v>20</v>
      </c>
      <c r="Y423" s="41">
        <v>21</v>
      </c>
      <c r="Z423" s="41">
        <v>22</v>
      </c>
      <c r="AA423" s="41">
        <v>23</v>
      </c>
      <c r="AB423" s="41">
        <v>24</v>
      </c>
      <c r="AC423" s="41">
        <v>25</v>
      </c>
      <c r="AD423" s="41">
        <v>26</v>
      </c>
      <c r="AE423" s="41">
        <v>27</v>
      </c>
      <c r="AF423" s="41">
        <v>28</v>
      </c>
      <c r="AG423" s="41">
        <v>29</v>
      </c>
      <c r="AH423" s="41">
        <v>30</v>
      </c>
      <c r="AI423" s="42">
        <v>31</v>
      </c>
      <c r="AN423" s="73"/>
    </row>
    <row r="424" spans="2:40" s="17" customFormat="1" ht="15.4" customHeight="1">
      <c r="B424" s="37">
        <f>$B$17</f>
        <v>1</v>
      </c>
      <c r="C424" s="43">
        <f t="shared" ref="C424:C435" si="22">SUM($E424:$AI424)</f>
        <v>0</v>
      </c>
      <c r="D424" s="46"/>
      <c r="E424" s="80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1"/>
      <c r="AB424" s="81"/>
      <c r="AC424" s="81"/>
      <c r="AD424" s="81"/>
      <c r="AE424" s="81"/>
      <c r="AF424" s="81"/>
      <c r="AG424" s="81"/>
      <c r="AH424" s="81"/>
      <c r="AI424" s="82"/>
      <c r="AJ424" s="78"/>
      <c r="AN424" s="73"/>
    </row>
    <row r="425" spans="2:40" s="17" customFormat="1" ht="15.4" customHeight="1">
      <c r="B425" s="38">
        <f>IF(B424 = 12,1,B424+1)</f>
        <v>2</v>
      </c>
      <c r="C425" s="44">
        <f t="shared" si="22"/>
        <v>0</v>
      </c>
      <c r="D425" s="47"/>
      <c r="E425" s="83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5"/>
      <c r="AJ425" s="78"/>
      <c r="AN425" s="73"/>
    </row>
    <row r="426" spans="2:40" s="17" customFormat="1" ht="15.4" customHeight="1">
      <c r="B426" s="38">
        <f>IF(B425 = 12,1,B425+1)</f>
        <v>3</v>
      </c>
      <c r="C426" s="44">
        <f t="shared" si="22"/>
        <v>0</v>
      </c>
      <c r="D426" s="47"/>
      <c r="E426" s="83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5"/>
      <c r="AJ426" s="78"/>
      <c r="AN426" s="73"/>
    </row>
    <row r="427" spans="2:40" s="17" customFormat="1" ht="15.4" customHeight="1">
      <c r="B427" s="38">
        <f>IF(B426 = 12,1,B426+1)</f>
        <v>4</v>
      </c>
      <c r="C427" s="44">
        <f t="shared" si="22"/>
        <v>0</v>
      </c>
      <c r="D427" s="47"/>
      <c r="E427" s="83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5"/>
      <c r="AJ427" s="78"/>
      <c r="AN427" s="73"/>
    </row>
    <row r="428" spans="2:40" s="17" customFormat="1" ht="15.4" customHeight="1">
      <c r="B428" s="38">
        <f t="shared" ref="B428:B435" si="23">IF(B427 = 12,1,B427+1)</f>
        <v>5</v>
      </c>
      <c r="C428" s="44">
        <f t="shared" si="22"/>
        <v>0</v>
      </c>
      <c r="D428" s="47"/>
      <c r="E428" s="83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  <c r="AA428" s="84"/>
      <c r="AB428" s="84"/>
      <c r="AC428" s="84"/>
      <c r="AD428" s="84"/>
      <c r="AE428" s="84"/>
      <c r="AF428" s="84"/>
      <c r="AG428" s="84"/>
      <c r="AH428" s="84"/>
      <c r="AI428" s="85"/>
      <c r="AJ428" s="78"/>
      <c r="AN428" s="73"/>
    </row>
    <row r="429" spans="2:40" s="17" customFormat="1" ht="15.4" customHeight="1">
      <c r="B429" s="38">
        <f t="shared" si="23"/>
        <v>6</v>
      </c>
      <c r="C429" s="44">
        <f t="shared" si="22"/>
        <v>0</v>
      </c>
      <c r="D429" s="47"/>
      <c r="E429" s="83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5"/>
      <c r="AJ429" s="78"/>
      <c r="AN429" s="73"/>
    </row>
    <row r="430" spans="2:40" s="17" customFormat="1" ht="15.4" customHeight="1">
      <c r="B430" s="38">
        <f t="shared" si="23"/>
        <v>7</v>
      </c>
      <c r="C430" s="44">
        <f t="shared" si="22"/>
        <v>0</v>
      </c>
      <c r="D430" s="47"/>
      <c r="E430" s="83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5"/>
      <c r="AJ430" s="78"/>
      <c r="AN430" s="73"/>
    </row>
    <row r="431" spans="2:40" s="17" customFormat="1" ht="15.4" customHeight="1">
      <c r="B431" s="38">
        <f t="shared" si="23"/>
        <v>8</v>
      </c>
      <c r="C431" s="44">
        <f t="shared" si="22"/>
        <v>0</v>
      </c>
      <c r="D431" s="47"/>
      <c r="E431" s="83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5"/>
      <c r="AJ431" s="78"/>
      <c r="AN431" s="73"/>
    </row>
    <row r="432" spans="2:40" s="17" customFormat="1" ht="15.4" customHeight="1">
      <c r="B432" s="38">
        <f t="shared" si="23"/>
        <v>9</v>
      </c>
      <c r="C432" s="44">
        <f t="shared" si="22"/>
        <v>0</v>
      </c>
      <c r="D432" s="47"/>
      <c r="E432" s="83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5"/>
      <c r="AJ432" s="78"/>
      <c r="AN432" s="73"/>
    </row>
    <row r="433" spans="2:40" s="17" customFormat="1" ht="15.4" customHeight="1">
      <c r="B433" s="38">
        <f t="shared" si="23"/>
        <v>10</v>
      </c>
      <c r="C433" s="44">
        <f t="shared" si="22"/>
        <v>0</v>
      </c>
      <c r="D433" s="47"/>
      <c r="E433" s="83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5"/>
      <c r="AJ433" s="78"/>
      <c r="AN433" s="73"/>
    </row>
    <row r="434" spans="2:40" s="17" customFormat="1" ht="15.4" customHeight="1">
      <c r="B434" s="38">
        <f t="shared" si="23"/>
        <v>11</v>
      </c>
      <c r="C434" s="44">
        <f t="shared" si="22"/>
        <v>0</v>
      </c>
      <c r="D434" s="47"/>
      <c r="E434" s="83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5"/>
      <c r="AJ434" s="78"/>
      <c r="AN434" s="73"/>
    </row>
    <row r="435" spans="2:40" s="17" customFormat="1" ht="15.4" customHeight="1" thickBot="1">
      <c r="B435" s="39">
        <f t="shared" si="23"/>
        <v>12</v>
      </c>
      <c r="C435" s="45">
        <f t="shared" si="22"/>
        <v>0</v>
      </c>
      <c r="D435" s="48"/>
      <c r="E435" s="86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  <c r="AA435" s="87"/>
      <c r="AB435" s="87"/>
      <c r="AC435" s="87"/>
      <c r="AD435" s="87"/>
      <c r="AE435" s="87"/>
      <c r="AF435" s="87"/>
      <c r="AG435" s="87"/>
      <c r="AH435" s="87"/>
      <c r="AI435" s="88"/>
      <c r="AJ435" s="78"/>
      <c r="AN435" s="73"/>
    </row>
    <row r="454" spans="2:40" s="17" customFormat="1" ht="16.5">
      <c r="B454" s="33" t="s">
        <v>52</v>
      </c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N454" s="73"/>
    </row>
    <row r="455" spans="2:40" s="17" customFormat="1" ht="14.45" customHeight="1">
      <c r="AI455" s="34" t="str">
        <f>IF('個人別管理簿 (1)'!$AI$11="","",'個人別管理簿 (1)'!$AI$11)</f>
        <v/>
      </c>
      <c r="AN455" s="73"/>
    </row>
    <row r="456" spans="2:40" s="17" customFormat="1" ht="10.15" customHeight="1" thickBot="1">
      <c r="E456" s="99"/>
      <c r="F456" s="99"/>
      <c r="G456" s="100"/>
      <c r="H456" s="100"/>
      <c r="AI456" s="73"/>
      <c r="AN456" s="73"/>
    </row>
    <row r="457" spans="2:40" s="17" customFormat="1" ht="15.4" customHeight="1">
      <c r="B457" s="26"/>
      <c r="C457" s="26"/>
      <c r="D457" s="26"/>
      <c r="E457" s="101" t="s">
        <v>35</v>
      </c>
      <c r="F457" s="102"/>
      <c r="G457" s="103"/>
      <c r="H457" s="97" t="s">
        <v>2</v>
      </c>
      <c r="I457" s="97"/>
      <c r="J457" s="97"/>
      <c r="K457" s="97"/>
      <c r="L457" s="97" t="s">
        <v>4</v>
      </c>
      <c r="M457" s="97"/>
      <c r="N457" s="97"/>
      <c r="O457" s="97" t="s">
        <v>30</v>
      </c>
      <c r="P457" s="97"/>
      <c r="Q457" s="97"/>
      <c r="R457" s="97" t="s">
        <v>54</v>
      </c>
      <c r="S457" s="97"/>
      <c r="T457" s="97"/>
      <c r="U457" s="97" t="s">
        <v>50</v>
      </c>
      <c r="V457" s="97"/>
      <c r="W457" s="97" t="s">
        <v>55</v>
      </c>
      <c r="X457" s="97"/>
      <c r="Y457" s="97"/>
      <c r="Z457" s="97" t="s">
        <v>56</v>
      </c>
      <c r="AA457" s="97"/>
      <c r="AB457" s="97" t="s">
        <v>8</v>
      </c>
      <c r="AC457" s="97"/>
      <c r="AD457" s="97" t="s">
        <v>51</v>
      </c>
      <c r="AE457" s="98"/>
      <c r="AF457" s="26"/>
      <c r="AG457" s="26"/>
      <c r="AH457" s="26"/>
      <c r="AI457" s="26"/>
      <c r="AN457" s="73"/>
    </row>
    <row r="458" spans="2:40" s="17" customFormat="1" ht="15.4" customHeight="1" thickBot="1">
      <c r="B458" s="26"/>
      <c r="C458" s="26"/>
      <c r="D458" s="89"/>
      <c r="E458" s="108"/>
      <c r="F458" s="109"/>
      <c r="G458" s="110"/>
      <c r="H458" s="105"/>
      <c r="I458" s="105"/>
      <c r="J458" s="105"/>
      <c r="K458" s="105"/>
      <c r="L458" s="104"/>
      <c r="M458" s="104"/>
      <c r="N458" s="104"/>
      <c r="O458" s="111"/>
      <c r="P458" s="111"/>
      <c r="Q458" s="111"/>
      <c r="R458" s="104"/>
      <c r="S458" s="104"/>
      <c r="T458" s="104"/>
      <c r="U458" s="105"/>
      <c r="V458" s="105"/>
      <c r="W458" s="104"/>
      <c r="X458" s="104"/>
      <c r="Y458" s="104"/>
      <c r="Z458" s="105"/>
      <c r="AA458" s="105"/>
      <c r="AB458" s="106"/>
      <c r="AC458" s="106"/>
      <c r="AD458" s="106"/>
      <c r="AE458" s="107"/>
      <c r="AF458" s="90"/>
      <c r="AG458" s="78"/>
      <c r="AH458" s="90"/>
      <c r="AI458" s="90"/>
      <c r="AN458" s="73"/>
    </row>
    <row r="459" spans="2:40" s="17" customFormat="1" ht="4.9000000000000004" customHeight="1" thickBot="1"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N459" s="73"/>
    </row>
    <row r="460" spans="2:40" s="17" customFormat="1" ht="15.4" customHeight="1" thickBot="1">
      <c r="B460" s="91">
        <v>1</v>
      </c>
      <c r="C460" s="35" t="s">
        <v>53</v>
      </c>
      <c r="D460" s="36" t="s">
        <v>158</v>
      </c>
      <c r="E460" s="40">
        <v>1</v>
      </c>
      <c r="F460" s="41">
        <v>2</v>
      </c>
      <c r="G460" s="41">
        <v>3</v>
      </c>
      <c r="H460" s="41">
        <v>4</v>
      </c>
      <c r="I460" s="41">
        <v>5</v>
      </c>
      <c r="J460" s="41">
        <v>6</v>
      </c>
      <c r="K460" s="41">
        <v>7</v>
      </c>
      <c r="L460" s="41">
        <v>8</v>
      </c>
      <c r="M460" s="41">
        <v>9</v>
      </c>
      <c r="N460" s="41">
        <v>10</v>
      </c>
      <c r="O460" s="41">
        <v>11</v>
      </c>
      <c r="P460" s="41">
        <v>12</v>
      </c>
      <c r="Q460" s="41">
        <v>13</v>
      </c>
      <c r="R460" s="41">
        <v>14</v>
      </c>
      <c r="S460" s="41">
        <v>15</v>
      </c>
      <c r="T460" s="41">
        <v>16</v>
      </c>
      <c r="U460" s="41">
        <v>17</v>
      </c>
      <c r="V460" s="41">
        <v>18</v>
      </c>
      <c r="W460" s="41">
        <v>19</v>
      </c>
      <c r="X460" s="41">
        <v>20</v>
      </c>
      <c r="Y460" s="41">
        <v>21</v>
      </c>
      <c r="Z460" s="41">
        <v>22</v>
      </c>
      <c r="AA460" s="41">
        <v>23</v>
      </c>
      <c r="AB460" s="41">
        <v>24</v>
      </c>
      <c r="AC460" s="41">
        <v>25</v>
      </c>
      <c r="AD460" s="41">
        <v>26</v>
      </c>
      <c r="AE460" s="41">
        <v>27</v>
      </c>
      <c r="AF460" s="41">
        <v>28</v>
      </c>
      <c r="AG460" s="41">
        <v>29</v>
      </c>
      <c r="AH460" s="41">
        <v>30</v>
      </c>
      <c r="AI460" s="42">
        <v>31</v>
      </c>
      <c r="AN460" s="73"/>
    </row>
    <row r="461" spans="2:40" s="17" customFormat="1" ht="15.4" customHeight="1">
      <c r="B461" s="37">
        <f>$B$17</f>
        <v>1</v>
      </c>
      <c r="C461" s="43">
        <f t="shared" ref="C461:C466" si="24">SUM($E461:$AI461)</f>
        <v>0</v>
      </c>
      <c r="D461" s="46"/>
      <c r="E461" s="80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  <c r="AD461" s="81"/>
      <c r="AE461" s="81"/>
      <c r="AF461" s="81"/>
      <c r="AG461" s="81"/>
      <c r="AH461" s="81"/>
      <c r="AI461" s="82"/>
      <c r="AJ461" s="78"/>
      <c r="AN461" s="73"/>
    </row>
    <row r="462" spans="2:40" s="17" customFormat="1" ht="15.4" customHeight="1">
      <c r="B462" s="38">
        <f t="shared" ref="B462:B472" si="25">IF(B461 = 12,1,B461+1)</f>
        <v>2</v>
      </c>
      <c r="C462" s="44">
        <f>SUM($E462:$AI462)</f>
        <v>0</v>
      </c>
      <c r="D462" s="47"/>
      <c r="E462" s="83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  <c r="AA462" s="84"/>
      <c r="AB462" s="84"/>
      <c r="AC462" s="84"/>
      <c r="AD462" s="84"/>
      <c r="AE462" s="84"/>
      <c r="AF462" s="84"/>
      <c r="AG462" s="84"/>
      <c r="AH462" s="84"/>
      <c r="AI462" s="85"/>
      <c r="AJ462" s="78"/>
      <c r="AN462" s="73"/>
    </row>
    <row r="463" spans="2:40" s="17" customFormat="1" ht="15.4" customHeight="1">
      <c r="B463" s="38">
        <f t="shared" si="25"/>
        <v>3</v>
      </c>
      <c r="C463" s="44">
        <f t="shared" si="24"/>
        <v>0</v>
      </c>
      <c r="D463" s="47"/>
      <c r="E463" s="83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5"/>
      <c r="AJ463" s="78"/>
      <c r="AN463" s="73"/>
    </row>
    <row r="464" spans="2:40" s="17" customFormat="1" ht="15.4" customHeight="1">
      <c r="B464" s="38">
        <f t="shared" si="25"/>
        <v>4</v>
      </c>
      <c r="C464" s="44">
        <f t="shared" si="24"/>
        <v>0</v>
      </c>
      <c r="D464" s="47"/>
      <c r="E464" s="83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5"/>
      <c r="AJ464" s="78"/>
      <c r="AN464" s="73"/>
    </row>
    <row r="465" spans="2:40" s="17" customFormat="1" ht="15.4" customHeight="1">
      <c r="B465" s="38">
        <f t="shared" si="25"/>
        <v>5</v>
      </c>
      <c r="C465" s="44">
        <f t="shared" si="24"/>
        <v>0</v>
      </c>
      <c r="D465" s="47"/>
      <c r="E465" s="83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5"/>
      <c r="AJ465" s="78"/>
      <c r="AN465" s="73"/>
    </row>
    <row r="466" spans="2:40" s="17" customFormat="1" ht="15.4" customHeight="1">
      <c r="B466" s="38">
        <f t="shared" si="25"/>
        <v>6</v>
      </c>
      <c r="C466" s="44">
        <f t="shared" si="24"/>
        <v>0</v>
      </c>
      <c r="D466" s="47"/>
      <c r="E466" s="83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5"/>
      <c r="AJ466" s="78"/>
      <c r="AN466" s="73"/>
    </row>
    <row r="467" spans="2:40" s="17" customFormat="1" ht="15.4" customHeight="1">
      <c r="B467" s="38">
        <f t="shared" si="25"/>
        <v>7</v>
      </c>
      <c r="C467" s="44">
        <f t="shared" ref="C467:C472" si="26">SUM($E467:$AI467)</f>
        <v>0</v>
      </c>
      <c r="D467" s="47"/>
      <c r="E467" s="83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5"/>
      <c r="AJ467" s="78"/>
      <c r="AN467" s="73"/>
    </row>
    <row r="468" spans="2:40" s="17" customFormat="1" ht="15.4" customHeight="1">
      <c r="B468" s="38">
        <f t="shared" si="25"/>
        <v>8</v>
      </c>
      <c r="C468" s="44">
        <f t="shared" si="26"/>
        <v>0</v>
      </c>
      <c r="D468" s="47"/>
      <c r="E468" s="83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5"/>
      <c r="AJ468" s="78"/>
      <c r="AN468" s="73"/>
    </row>
    <row r="469" spans="2:40" s="17" customFormat="1" ht="15.4" customHeight="1">
      <c r="B469" s="38">
        <f t="shared" si="25"/>
        <v>9</v>
      </c>
      <c r="C469" s="44">
        <f t="shared" si="26"/>
        <v>0</v>
      </c>
      <c r="D469" s="47"/>
      <c r="E469" s="83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5"/>
      <c r="AJ469" s="78"/>
      <c r="AN469" s="73"/>
    </row>
    <row r="470" spans="2:40" s="17" customFormat="1" ht="15.4" customHeight="1">
      <c r="B470" s="38">
        <f t="shared" si="25"/>
        <v>10</v>
      </c>
      <c r="C470" s="44">
        <f t="shared" si="26"/>
        <v>0</v>
      </c>
      <c r="D470" s="47"/>
      <c r="E470" s="83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5"/>
      <c r="AJ470" s="78"/>
      <c r="AN470" s="73"/>
    </row>
    <row r="471" spans="2:40" s="17" customFormat="1" ht="15.4" customHeight="1">
      <c r="B471" s="38">
        <f t="shared" si="25"/>
        <v>11</v>
      </c>
      <c r="C471" s="44">
        <f t="shared" si="26"/>
        <v>0</v>
      </c>
      <c r="D471" s="47"/>
      <c r="E471" s="83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5"/>
      <c r="AJ471" s="78"/>
      <c r="AN471" s="73"/>
    </row>
    <row r="472" spans="2:40" s="17" customFormat="1" ht="15.4" customHeight="1" thickBot="1">
      <c r="B472" s="39">
        <f t="shared" si="25"/>
        <v>12</v>
      </c>
      <c r="C472" s="45">
        <f t="shared" si="26"/>
        <v>0</v>
      </c>
      <c r="D472" s="48"/>
      <c r="E472" s="86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  <c r="AA472" s="87"/>
      <c r="AB472" s="87"/>
      <c r="AC472" s="87"/>
      <c r="AD472" s="87"/>
      <c r="AE472" s="87"/>
      <c r="AF472" s="87"/>
      <c r="AG472" s="87"/>
      <c r="AH472" s="87"/>
      <c r="AI472" s="88"/>
      <c r="AJ472" s="78"/>
      <c r="AN472" s="73"/>
    </row>
    <row r="473" spans="2:40" s="17" customFormat="1">
      <c r="AJ473" s="78"/>
      <c r="AN473" s="73"/>
    </row>
    <row r="491" spans="2:40" s="17" customFormat="1" ht="16.5">
      <c r="B491" s="33" t="s">
        <v>52</v>
      </c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N491" s="73"/>
    </row>
    <row r="492" spans="2:40" s="17" customFormat="1" ht="14.45" customHeight="1">
      <c r="AI492" s="34" t="str">
        <f>IF('個人別管理簿 (1)'!$AI$11="","",'個人別管理簿 (1)'!$AI$11)</f>
        <v/>
      </c>
      <c r="AN492" s="73"/>
    </row>
    <row r="493" spans="2:40" s="17" customFormat="1" ht="10.15" customHeight="1" thickBot="1">
      <c r="E493" s="99"/>
      <c r="F493" s="99"/>
      <c r="G493" s="100"/>
      <c r="H493" s="100"/>
      <c r="AI493" s="73"/>
      <c r="AN493" s="73"/>
    </row>
    <row r="494" spans="2:40" s="17" customFormat="1" ht="15.4" customHeight="1">
      <c r="B494" s="26"/>
      <c r="C494" s="26"/>
      <c r="D494" s="26"/>
      <c r="E494" s="101" t="s">
        <v>35</v>
      </c>
      <c r="F494" s="102"/>
      <c r="G494" s="103"/>
      <c r="H494" s="97" t="s">
        <v>2</v>
      </c>
      <c r="I494" s="97"/>
      <c r="J494" s="97"/>
      <c r="K494" s="97"/>
      <c r="L494" s="97" t="s">
        <v>4</v>
      </c>
      <c r="M494" s="97"/>
      <c r="N494" s="97"/>
      <c r="O494" s="97" t="s">
        <v>30</v>
      </c>
      <c r="P494" s="97"/>
      <c r="Q494" s="97"/>
      <c r="R494" s="97" t="s">
        <v>54</v>
      </c>
      <c r="S494" s="97"/>
      <c r="T494" s="97"/>
      <c r="U494" s="97" t="s">
        <v>50</v>
      </c>
      <c r="V494" s="97"/>
      <c r="W494" s="97" t="s">
        <v>55</v>
      </c>
      <c r="X494" s="97"/>
      <c r="Y494" s="97"/>
      <c r="Z494" s="97" t="s">
        <v>56</v>
      </c>
      <c r="AA494" s="97"/>
      <c r="AB494" s="97" t="s">
        <v>8</v>
      </c>
      <c r="AC494" s="97"/>
      <c r="AD494" s="97" t="s">
        <v>51</v>
      </c>
      <c r="AE494" s="98"/>
      <c r="AF494" s="26"/>
      <c r="AG494" s="26"/>
      <c r="AH494" s="26"/>
      <c r="AI494" s="26"/>
      <c r="AN494" s="73"/>
    </row>
    <row r="495" spans="2:40" s="17" customFormat="1" ht="15.4" customHeight="1" thickBot="1">
      <c r="B495" s="26"/>
      <c r="C495" s="26"/>
      <c r="D495" s="89"/>
      <c r="E495" s="108"/>
      <c r="F495" s="109"/>
      <c r="G495" s="110"/>
      <c r="H495" s="105"/>
      <c r="I495" s="105"/>
      <c r="J495" s="105"/>
      <c r="K495" s="105"/>
      <c r="L495" s="104"/>
      <c r="M495" s="104"/>
      <c r="N495" s="104"/>
      <c r="O495" s="111"/>
      <c r="P495" s="111"/>
      <c r="Q495" s="111"/>
      <c r="R495" s="104"/>
      <c r="S495" s="104"/>
      <c r="T495" s="104"/>
      <c r="U495" s="105"/>
      <c r="V495" s="105"/>
      <c r="W495" s="104"/>
      <c r="X495" s="104"/>
      <c r="Y495" s="104"/>
      <c r="Z495" s="105"/>
      <c r="AA495" s="105"/>
      <c r="AB495" s="106"/>
      <c r="AC495" s="106"/>
      <c r="AD495" s="106"/>
      <c r="AE495" s="107"/>
      <c r="AF495" s="90"/>
      <c r="AG495" s="78"/>
      <c r="AH495" s="90"/>
      <c r="AI495" s="90"/>
      <c r="AN495" s="73"/>
    </row>
    <row r="496" spans="2:40" s="17" customFormat="1" ht="4.9000000000000004" customHeight="1" thickBot="1"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N496" s="73"/>
    </row>
    <row r="497" spans="2:40" s="17" customFormat="1" ht="15.4" customHeight="1" thickBot="1">
      <c r="B497" s="91">
        <v>1</v>
      </c>
      <c r="C497" s="35" t="s">
        <v>53</v>
      </c>
      <c r="D497" s="36" t="s">
        <v>158</v>
      </c>
      <c r="E497" s="40">
        <v>1</v>
      </c>
      <c r="F497" s="41">
        <v>2</v>
      </c>
      <c r="G497" s="41">
        <v>3</v>
      </c>
      <c r="H497" s="41">
        <v>4</v>
      </c>
      <c r="I497" s="41">
        <v>5</v>
      </c>
      <c r="J497" s="41">
        <v>6</v>
      </c>
      <c r="K497" s="41">
        <v>7</v>
      </c>
      <c r="L497" s="41">
        <v>8</v>
      </c>
      <c r="M497" s="41">
        <v>9</v>
      </c>
      <c r="N497" s="41">
        <v>10</v>
      </c>
      <c r="O497" s="41">
        <v>11</v>
      </c>
      <c r="P497" s="41">
        <v>12</v>
      </c>
      <c r="Q497" s="41">
        <v>13</v>
      </c>
      <c r="R497" s="41">
        <v>14</v>
      </c>
      <c r="S497" s="41">
        <v>15</v>
      </c>
      <c r="T497" s="41">
        <v>16</v>
      </c>
      <c r="U497" s="41">
        <v>17</v>
      </c>
      <c r="V497" s="41">
        <v>18</v>
      </c>
      <c r="W497" s="41">
        <v>19</v>
      </c>
      <c r="X497" s="41">
        <v>20</v>
      </c>
      <c r="Y497" s="41">
        <v>21</v>
      </c>
      <c r="Z497" s="41">
        <v>22</v>
      </c>
      <c r="AA497" s="41">
        <v>23</v>
      </c>
      <c r="AB497" s="41">
        <v>24</v>
      </c>
      <c r="AC497" s="41">
        <v>25</v>
      </c>
      <c r="AD497" s="41">
        <v>26</v>
      </c>
      <c r="AE497" s="41">
        <v>27</v>
      </c>
      <c r="AF497" s="41">
        <v>28</v>
      </c>
      <c r="AG497" s="41">
        <v>29</v>
      </c>
      <c r="AH497" s="41">
        <v>30</v>
      </c>
      <c r="AI497" s="42">
        <v>31</v>
      </c>
      <c r="AN497" s="73"/>
    </row>
    <row r="498" spans="2:40" s="17" customFormat="1" ht="15.4" customHeight="1">
      <c r="B498" s="37">
        <f>$B$17</f>
        <v>1</v>
      </c>
      <c r="C498" s="43">
        <f t="shared" ref="C498:C509" si="27">SUM($E498:$AI498)</f>
        <v>0</v>
      </c>
      <c r="D498" s="46"/>
      <c r="E498" s="80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  <c r="AD498" s="81"/>
      <c r="AE498" s="81"/>
      <c r="AF498" s="81"/>
      <c r="AG498" s="81"/>
      <c r="AH498" s="81"/>
      <c r="AI498" s="82"/>
      <c r="AJ498" s="78"/>
      <c r="AN498" s="73"/>
    </row>
    <row r="499" spans="2:40" s="17" customFormat="1" ht="15.4" customHeight="1">
      <c r="B499" s="38">
        <f>IF(B498 = 12,1,B498+1)</f>
        <v>2</v>
      </c>
      <c r="C499" s="44">
        <f t="shared" si="27"/>
        <v>0</v>
      </c>
      <c r="D499" s="47"/>
      <c r="E499" s="83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5"/>
      <c r="AJ499" s="78"/>
      <c r="AN499" s="73"/>
    </row>
    <row r="500" spans="2:40" s="17" customFormat="1" ht="15.4" customHeight="1">
      <c r="B500" s="38">
        <f>IF(B499 = 12,1,B499+1)</f>
        <v>3</v>
      </c>
      <c r="C500" s="44">
        <f t="shared" si="27"/>
        <v>0</v>
      </c>
      <c r="D500" s="47"/>
      <c r="E500" s="83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5"/>
      <c r="AJ500" s="78"/>
      <c r="AN500" s="73"/>
    </row>
    <row r="501" spans="2:40" s="17" customFormat="1" ht="15.4" customHeight="1">
      <c r="B501" s="38">
        <f>IF(B500 = 12,1,B500+1)</f>
        <v>4</v>
      </c>
      <c r="C501" s="44">
        <f t="shared" si="27"/>
        <v>0</v>
      </c>
      <c r="D501" s="47"/>
      <c r="E501" s="83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5"/>
      <c r="AJ501" s="78"/>
      <c r="AN501" s="73"/>
    </row>
    <row r="502" spans="2:40" s="17" customFormat="1" ht="15.4" customHeight="1">
      <c r="B502" s="38">
        <f t="shared" ref="B502:B509" si="28">IF(B501 = 12,1,B501+1)</f>
        <v>5</v>
      </c>
      <c r="C502" s="44">
        <f t="shared" si="27"/>
        <v>0</v>
      </c>
      <c r="D502" s="47"/>
      <c r="E502" s="83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5"/>
      <c r="AJ502" s="78"/>
      <c r="AN502" s="73"/>
    </row>
    <row r="503" spans="2:40" s="17" customFormat="1" ht="15.4" customHeight="1">
      <c r="B503" s="38">
        <f t="shared" si="28"/>
        <v>6</v>
      </c>
      <c r="C503" s="44">
        <f t="shared" si="27"/>
        <v>0</v>
      </c>
      <c r="D503" s="47"/>
      <c r="E503" s="83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5"/>
      <c r="AJ503" s="78"/>
      <c r="AN503" s="73"/>
    </row>
    <row r="504" spans="2:40" s="17" customFormat="1" ht="15.4" customHeight="1">
      <c r="B504" s="38">
        <f t="shared" si="28"/>
        <v>7</v>
      </c>
      <c r="C504" s="44">
        <f t="shared" si="27"/>
        <v>0</v>
      </c>
      <c r="D504" s="47"/>
      <c r="E504" s="83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5"/>
      <c r="AJ504" s="78"/>
      <c r="AN504" s="73"/>
    </row>
    <row r="505" spans="2:40" s="17" customFormat="1" ht="15.4" customHeight="1">
      <c r="B505" s="38">
        <f t="shared" si="28"/>
        <v>8</v>
      </c>
      <c r="C505" s="44">
        <f t="shared" si="27"/>
        <v>0</v>
      </c>
      <c r="D505" s="47"/>
      <c r="E505" s="83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5"/>
      <c r="AJ505" s="78"/>
      <c r="AN505" s="73"/>
    </row>
    <row r="506" spans="2:40" s="17" customFormat="1" ht="15.4" customHeight="1">
      <c r="B506" s="38">
        <f t="shared" si="28"/>
        <v>9</v>
      </c>
      <c r="C506" s="44">
        <f t="shared" si="27"/>
        <v>0</v>
      </c>
      <c r="D506" s="47"/>
      <c r="E506" s="83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5"/>
      <c r="AJ506" s="78"/>
      <c r="AN506" s="73"/>
    </row>
    <row r="507" spans="2:40" s="17" customFormat="1" ht="15.4" customHeight="1">
      <c r="B507" s="38">
        <f t="shared" si="28"/>
        <v>10</v>
      </c>
      <c r="C507" s="44">
        <f t="shared" si="27"/>
        <v>0</v>
      </c>
      <c r="D507" s="47"/>
      <c r="E507" s="83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5"/>
      <c r="AJ507" s="78"/>
      <c r="AN507" s="73"/>
    </row>
    <row r="508" spans="2:40" s="17" customFormat="1" ht="15.4" customHeight="1">
      <c r="B508" s="38">
        <f t="shared" si="28"/>
        <v>11</v>
      </c>
      <c r="C508" s="44">
        <f t="shared" si="27"/>
        <v>0</v>
      </c>
      <c r="D508" s="47"/>
      <c r="E508" s="83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5"/>
      <c r="AJ508" s="78"/>
      <c r="AN508" s="73"/>
    </row>
    <row r="509" spans="2:40" s="17" customFormat="1" ht="15.4" customHeight="1" thickBot="1">
      <c r="B509" s="39">
        <f t="shared" si="28"/>
        <v>12</v>
      </c>
      <c r="C509" s="45">
        <f t="shared" si="27"/>
        <v>0</v>
      </c>
      <c r="D509" s="48"/>
      <c r="E509" s="86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  <c r="AA509" s="87"/>
      <c r="AB509" s="87"/>
      <c r="AC509" s="87"/>
      <c r="AD509" s="87"/>
      <c r="AE509" s="87"/>
      <c r="AF509" s="87"/>
      <c r="AG509" s="87"/>
      <c r="AH509" s="87"/>
      <c r="AI509" s="88"/>
      <c r="AJ509" s="78"/>
      <c r="AN509" s="73"/>
    </row>
    <row r="510" spans="2:40" s="17" customFormat="1">
      <c r="AJ510" s="78"/>
      <c r="AN510" s="73"/>
    </row>
    <row r="528" spans="2:40" s="17" customFormat="1" ht="16.5">
      <c r="B528" s="33" t="s">
        <v>52</v>
      </c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N528" s="73"/>
    </row>
    <row r="529" spans="2:40" s="17" customFormat="1" ht="14.45" customHeight="1">
      <c r="AI529" s="34" t="str">
        <f>IF('個人別管理簿 (1)'!$AI$11="","",'個人別管理簿 (1)'!$AI$11)</f>
        <v/>
      </c>
      <c r="AN529" s="73"/>
    </row>
    <row r="530" spans="2:40" s="17" customFormat="1" ht="10.15" customHeight="1" thickBot="1">
      <c r="E530" s="99"/>
      <c r="F530" s="99"/>
      <c r="G530" s="100"/>
      <c r="H530" s="100"/>
      <c r="AI530" s="73"/>
      <c r="AN530" s="73"/>
    </row>
    <row r="531" spans="2:40" s="17" customFormat="1" ht="15.4" customHeight="1">
      <c r="B531" s="26"/>
      <c r="C531" s="26"/>
      <c r="D531" s="26"/>
      <c r="E531" s="101" t="s">
        <v>35</v>
      </c>
      <c r="F531" s="102"/>
      <c r="G531" s="103"/>
      <c r="H531" s="97" t="s">
        <v>2</v>
      </c>
      <c r="I531" s="97"/>
      <c r="J531" s="97"/>
      <c r="K531" s="97"/>
      <c r="L531" s="97" t="s">
        <v>4</v>
      </c>
      <c r="M531" s="97"/>
      <c r="N531" s="97"/>
      <c r="O531" s="97" t="s">
        <v>30</v>
      </c>
      <c r="P531" s="97"/>
      <c r="Q531" s="97"/>
      <c r="R531" s="97" t="s">
        <v>54</v>
      </c>
      <c r="S531" s="97"/>
      <c r="T531" s="97"/>
      <c r="U531" s="97" t="s">
        <v>50</v>
      </c>
      <c r="V531" s="97"/>
      <c r="W531" s="97" t="s">
        <v>55</v>
      </c>
      <c r="X531" s="97"/>
      <c r="Y531" s="97"/>
      <c r="Z531" s="97" t="s">
        <v>56</v>
      </c>
      <c r="AA531" s="97"/>
      <c r="AB531" s="97" t="s">
        <v>8</v>
      </c>
      <c r="AC531" s="97"/>
      <c r="AD531" s="97" t="s">
        <v>51</v>
      </c>
      <c r="AE531" s="98"/>
      <c r="AF531" s="26"/>
      <c r="AG531" s="26"/>
      <c r="AH531" s="26"/>
      <c r="AI531" s="26"/>
      <c r="AN531" s="73"/>
    </row>
    <row r="532" spans="2:40" s="17" customFormat="1" ht="15.4" customHeight="1" thickBot="1">
      <c r="B532" s="26"/>
      <c r="C532" s="26"/>
      <c r="D532" s="89"/>
      <c r="E532" s="108"/>
      <c r="F532" s="109"/>
      <c r="G532" s="110"/>
      <c r="H532" s="105"/>
      <c r="I532" s="105"/>
      <c r="J532" s="105"/>
      <c r="K532" s="105"/>
      <c r="L532" s="104"/>
      <c r="M532" s="104"/>
      <c r="N532" s="104"/>
      <c r="O532" s="111"/>
      <c r="P532" s="111"/>
      <c r="Q532" s="111"/>
      <c r="R532" s="104"/>
      <c r="S532" s="104"/>
      <c r="T532" s="104"/>
      <c r="U532" s="105"/>
      <c r="V532" s="105"/>
      <c r="W532" s="104"/>
      <c r="X532" s="104"/>
      <c r="Y532" s="104"/>
      <c r="Z532" s="105"/>
      <c r="AA532" s="105"/>
      <c r="AB532" s="106"/>
      <c r="AC532" s="106"/>
      <c r="AD532" s="106"/>
      <c r="AE532" s="107"/>
      <c r="AF532" s="90"/>
      <c r="AG532" s="78"/>
      <c r="AH532" s="90"/>
      <c r="AI532" s="90"/>
      <c r="AN532" s="73"/>
    </row>
    <row r="533" spans="2:40" s="17" customFormat="1" ht="4.9000000000000004" customHeight="1" thickBot="1"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N533" s="73"/>
    </row>
    <row r="534" spans="2:40" s="17" customFormat="1" ht="15.4" customHeight="1" thickBot="1">
      <c r="B534" s="91">
        <v>1</v>
      </c>
      <c r="C534" s="35" t="s">
        <v>53</v>
      </c>
      <c r="D534" s="36" t="s">
        <v>158</v>
      </c>
      <c r="E534" s="40">
        <v>1</v>
      </c>
      <c r="F534" s="41">
        <v>2</v>
      </c>
      <c r="G534" s="41">
        <v>3</v>
      </c>
      <c r="H534" s="41">
        <v>4</v>
      </c>
      <c r="I534" s="41">
        <v>5</v>
      </c>
      <c r="J534" s="41">
        <v>6</v>
      </c>
      <c r="K534" s="41">
        <v>7</v>
      </c>
      <c r="L534" s="41">
        <v>8</v>
      </c>
      <c r="M534" s="41">
        <v>9</v>
      </c>
      <c r="N534" s="41">
        <v>10</v>
      </c>
      <c r="O534" s="41">
        <v>11</v>
      </c>
      <c r="P534" s="41">
        <v>12</v>
      </c>
      <c r="Q534" s="41">
        <v>13</v>
      </c>
      <c r="R534" s="41">
        <v>14</v>
      </c>
      <c r="S534" s="41">
        <v>15</v>
      </c>
      <c r="T534" s="41">
        <v>16</v>
      </c>
      <c r="U534" s="41">
        <v>17</v>
      </c>
      <c r="V534" s="41">
        <v>18</v>
      </c>
      <c r="W534" s="41">
        <v>19</v>
      </c>
      <c r="X534" s="41">
        <v>20</v>
      </c>
      <c r="Y534" s="41">
        <v>21</v>
      </c>
      <c r="Z534" s="41">
        <v>22</v>
      </c>
      <c r="AA534" s="41">
        <v>23</v>
      </c>
      <c r="AB534" s="41">
        <v>24</v>
      </c>
      <c r="AC534" s="41">
        <v>25</v>
      </c>
      <c r="AD534" s="41">
        <v>26</v>
      </c>
      <c r="AE534" s="41">
        <v>27</v>
      </c>
      <c r="AF534" s="41">
        <v>28</v>
      </c>
      <c r="AG534" s="41">
        <v>29</v>
      </c>
      <c r="AH534" s="41">
        <v>30</v>
      </c>
      <c r="AI534" s="42">
        <v>31</v>
      </c>
      <c r="AN534" s="73"/>
    </row>
    <row r="535" spans="2:40" s="17" customFormat="1" ht="15.4" customHeight="1">
      <c r="B535" s="37">
        <f>$B$17</f>
        <v>1</v>
      </c>
      <c r="C535" s="43">
        <f t="shared" ref="C535:C546" si="29">SUM($E535:$AI535)</f>
        <v>0</v>
      </c>
      <c r="D535" s="46"/>
      <c r="E535" s="80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  <c r="AD535" s="81"/>
      <c r="AE535" s="81"/>
      <c r="AF535" s="81"/>
      <c r="AG535" s="81"/>
      <c r="AH535" s="81"/>
      <c r="AI535" s="82"/>
      <c r="AJ535" s="78"/>
      <c r="AN535" s="73"/>
    </row>
    <row r="536" spans="2:40" s="17" customFormat="1" ht="15.4" customHeight="1">
      <c r="B536" s="38">
        <f>IF(B535 = 12,1,B535+1)</f>
        <v>2</v>
      </c>
      <c r="C536" s="44">
        <f t="shared" si="29"/>
        <v>0</v>
      </c>
      <c r="D536" s="47"/>
      <c r="E536" s="83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5"/>
      <c r="AJ536" s="78"/>
      <c r="AN536" s="73"/>
    </row>
    <row r="537" spans="2:40" s="17" customFormat="1" ht="15.4" customHeight="1">
      <c r="B537" s="38">
        <f>IF(B536 = 12,1,B536+1)</f>
        <v>3</v>
      </c>
      <c r="C537" s="44">
        <f t="shared" si="29"/>
        <v>0</v>
      </c>
      <c r="D537" s="47"/>
      <c r="E537" s="83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5"/>
      <c r="AJ537" s="78"/>
      <c r="AN537" s="73"/>
    </row>
    <row r="538" spans="2:40" s="17" customFormat="1" ht="15.4" customHeight="1">
      <c r="B538" s="38">
        <f>IF(B537 = 12,1,B537+1)</f>
        <v>4</v>
      </c>
      <c r="C538" s="44">
        <f t="shared" si="29"/>
        <v>0</v>
      </c>
      <c r="D538" s="47"/>
      <c r="E538" s="83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5"/>
      <c r="AJ538" s="78"/>
      <c r="AN538" s="73"/>
    </row>
    <row r="539" spans="2:40" s="17" customFormat="1" ht="15.4" customHeight="1">
      <c r="B539" s="38">
        <f t="shared" ref="B539:B546" si="30">IF(B538 = 12,1,B538+1)</f>
        <v>5</v>
      </c>
      <c r="C539" s="44">
        <f t="shared" si="29"/>
        <v>0</v>
      </c>
      <c r="D539" s="47"/>
      <c r="E539" s="83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5"/>
      <c r="AJ539" s="78"/>
      <c r="AN539" s="73"/>
    </row>
    <row r="540" spans="2:40" s="17" customFormat="1" ht="15.4" customHeight="1">
      <c r="B540" s="38">
        <f t="shared" si="30"/>
        <v>6</v>
      </c>
      <c r="C540" s="44">
        <f t="shared" si="29"/>
        <v>0</v>
      </c>
      <c r="D540" s="47"/>
      <c r="E540" s="83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5"/>
      <c r="AJ540" s="78"/>
      <c r="AN540" s="73"/>
    </row>
    <row r="541" spans="2:40" s="17" customFormat="1" ht="15.4" customHeight="1">
      <c r="B541" s="38">
        <f t="shared" si="30"/>
        <v>7</v>
      </c>
      <c r="C541" s="44">
        <f t="shared" si="29"/>
        <v>0</v>
      </c>
      <c r="D541" s="47"/>
      <c r="E541" s="83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5"/>
      <c r="AJ541" s="78"/>
      <c r="AN541" s="73"/>
    </row>
    <row r="542" spans="2:40" s="17" customFormat="1" ht="15.4" customHeight="1">
      <c r="B542" s="38">
        <f t="shared" si="30"/>
        <v>8</v>
      </c>
      <c r="C542" s="44">
        <f t="shared" si="29"/>
        <v>0</v>
      </c>
      <c r="D542" s="47"/>
      <c r="E542" s="83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5"/>
      <c r="AJ542" s="78"/>
      <c r="AN542" s="73"/>
    </row>
    <row r="543" spans="2:40" s="17" customFormat="1" ht="15.4" customHeight="1">
      <c r="B543" s="38">
        <f t="shared" si="30"/>
        <v>9</v>
      </c>
      <c r="C543" s="44">
        <f t="shared" si="29"/>
        <v>0</v>
      </c>
      <c r="D543" s="47"/>
      <c r="E543" s="83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5"/>
      <c r="AJ543" s="78"/>
      <c r="AN543" s="73"/>
    </row>
    <row r="544" spans="2:40" s="17" customFormat="1" ht="15.4" customHeight="1">
      <c r="B544" s="38">
        <f t="shared" si="30"/>
        <v>10</v>
      </c>
      <c r="C544" s="44">
        <f t="shared" si="29"/>
        <v>0</v>
      </c>
      <c r="D544" s="47"/>
      <c r="E544" s="83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5"/>
      <c r="AJ544" s="78"/>
      <c r="AN544" s="73"/>
    </row>
    <row r="545" spans="2:40" s="17" customFormat="1" ht="15.4" customHeight="1">
      <c r="B545" s="38">
        <f t="shared" si="30"/>
        <v>11</v>
      </c>
      <c r="C545" s="44">
        <f t="shared" si="29"/>
        <v>0</v>
      </c>
      <c r="D545" s="47"/>
      <c r="E545" s="83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5"/>
      <c r="AJ545" s="78"/>
      <c r="AN545" s="73"/>
    </row>
    <row r="546" spans="2:40" s="17" customFormat="1" ht="15.4" customHeight="1" thickBot="1">
      <c r="B546" s="39">
        <f t="shared" si="30"/>
        <v>12</v>
      </c>
      <c r="C546" s="45">
        <f t="shared" si="29"/>
        <v>0</v>
      </c>
      <c r="D546" s="48"/>
      <c r="E546" s="86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  <c r="AA546" s="87"/>
      <c r="AB546" s="87"/>
      <c r="AC546" s="87"/>
      <c r="AD546" s="87"/>
      <c r="AE546" s="87"/>
      <c r="AF546" s="87"/>
      <c r="AG546" s="87"/>
      <c r="AH546" s="87"/>
      <c r="AI546" s="88"/>
      <c r="AJ546" s="78"/>
      <c r="AN546" s="73"/>
    </row>
    <row r="547" spans="2:40" s="17" customFormat="1">
      <c r="AJ547" s="78"/>
      <c r="AN547" s="73"/>
    </row>
    <row r="565" spans="2:40" s="17" customFormat="1" ht="16.5">
      <c r="B565" s="33" t="s">
        <v>52</v>
      </c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N565" s="73"/>
    </row>
    <row r="566" spans="2:40" s="17" customFormat="1" ht="14.45" customHeight="1">
      <c r="AI566" s="34" t="str">
        <f>IF('個人別管理簿 (1)'!$AI$11="","",'個人別管理簿 (1)'!$AI$11)</f>
        <v/>
      </c>
      <c r="AN566" s="73"/>
    </row>
    <row r="567" spans="2:40" s="17" customFormat="1" ht="10.15" customHeight="1" thickBot="1">
      <c r="E567" s="99"/>
      <c r="F567" s="99"/>
      <c r="G567" s="100"/>
      <c r="H567" s="100"/>
      <c r="AI567" s="73"/>
      <c r="AN567" s="73"/>
    </row>
    <row r="568" spans="2:40" s="17" customFormat="1" ht="15.4" customHeight="1">
      <c r="B568" s="26"/>
      <c r="C568" s="26"/>
      <c r="D568" s="26"/>
      <c r="E568" s="101" t="s">
        <v>35</v>
      </c>
      <c r="F568" s="102"/>
      <c r="G568" s="103"/>
      <c r="H568" s="97" t="s">
        <v>2</v>
      </c>
      <c r="I568" s="97"/>
      <c r="J568" s="97"/>
      <c r="K568" s="97"/>
      <c r="L568" s="97" t="s">
        <v>4</v>
      </c>
      <c r="M568" s="97"/>
      <c r="N568" s="97"/>
      <c r="O568" s="97" t="s">
        <v>30</v>
      </c>
      <c r="P568" s="97"/>
      <c r="Q568" s="97"/>
      <c r="R568" s="97" t="s">
        <v>54</v>
      </c>
      <c r="S568" s="97"/>
      <c r="T568" s="97"/>
      <c r="U568" s="97" t="s">
        <v>50</v>
      </c>
      <c r="V568" s="97"/>
      <c r="W568" s="97" t="s">
        <v>55</v>
      </c>
      <c r="X568" s="97"/>
      <c r="Y568" s="97"/>
      <c r="Z568" s="97" t="s">
        <v>56</v>
      </c>
      <c r="AA568" s="97"/>
      <c r="AB568" s="97" t="s">
        <v>8</v>
      </c>
      <c r="AC568" s="97"/>
      <c r="AD568" s="97" t="s">
        <v>51</v>
      </c>
      <c r="AE568" s="98"/>
      <c r="AF568" s="26"/>
      <c r="AG568" s="26"/>
      <c r="AH568" s="26"/>
      <c r="AI568" s="26"/>
      <c r="AN568" s="73"/>
    </row>
    <row r="569" spans="2:40" s="17" customFormat="1" ht="15.4" customHeight="1" thickBot="1">
      <c r="B569" s="26"/>
      <c r="C569" s="26"/>
      <c r="D569" s="89"/>
      <c r="E569" s="108"/>
      <c r="F569" s="109"/>
      <c r="G569" s="110"/>
      <c r="H569" s="105"/>
      <c r="I569" s="105"/>
      <c r="J569" s="105"/>
      <c r="K569" s="105"/>
      <c r="L569" s="104"/>
      <c r="M569" s="104"/>
      <c r="N569" s="104"/>
      <c r="O569" s="111"/>
      <c r="P569" s="111"/>
      <c r="Q569" s="111"/>
      <c r="R569" s="104"/>
      <c r="S569" s="104"/>
      <c r="T569" s="104"/>
      <c r="U569" s="105"/>
      <c r="V569" s="105"/>
      <c r="W569" s="104"/>
      <c r="X569" s="104"/>
      <c r="Y569" s="104"/>
      <c r="Z569" s="105"/>
      <c r="AA569" s="105"/>
      <c r="AB569" s="106"/>
      <c r="AC569" s="106"/>
      <c r="AD569" s="106"/>
      <c r="AE569" s="107"/>
      <c r="AF569" s="90"/>
      <c r="AG569" s="78"/>
      <c r="AH569" s="90"/>
      <c r="AI569" s="90"/>
      <c r="AN569" s="73"/>
    </row>
    <row r="570" spans="2:40" s="17" customFormat="1" ht="4.9000000000000004" customHeight="1" thickBot="1"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6"/>
      <c r="AB570" s="26"/>
      <c r="AC570" s="26"/>
      <c r="AD570" s="26"/>
      <c r="AE570" s="26"/>
      <c r="AF570" s="26"/>
      <c r="AG570" s="26"/>
      <c r="AH570" s="26"/>
      <c r="AI570" s="26"/>
      <c r="AN570" s="73"/>
    </row>
    <row r="571" spans="2:40" s="17" customFormat="1" ht="15.4" customHeight="1" thickBot="1">
      <c r="B571" s="91">
        <v>1</v>
      </c>
      <c r="C571" s="35" t="s">
        <v>53</v>
      </c>
      <c r="D571" s="36" t="s">
        <v>158</v>
      </c>
      <c r="E571" s="40">
        <v>1</v>
      </c>
      <c r="F571" s="41">
        <v>2</v>
      </c>
      <c r="G571" s="41">
        <v>3</v>
      </c>
      <c r="H571" s="41">
        <v>4</v>
      </c>
      <c r="I571" s="41">
        <v>5</v>
      </c>
      <c r="J571" s="41">
        <v>6</v>
      </c>
      <c r="K571" s="41">
        <v>7</v>
      </c>
      <c r="L571" s="41">
        <v>8</v>
      </c>
      <c r="M571" s="41">
        <v>9</v>
      </c>
      <c r="N571" s="41">
        <v>10</v>
      </c>
      <c r="O571" s="41">
        <v>11</v>
      </c>
      <c r="P571" s="41">
        <v>12</v>
      </c>
      <c r="Q571" s="41">
        <v>13</v>
      </c>
      <c r="R571" s="41">
        <v>14</v>
      </c>
      <c r="S571" s="41">
        <v>15</v>
      </c>
      <c r="T571" s="41">
        <v>16</v>
      </c>
      <c r="U571" s="41">
        <v>17</v>
      </c>
      <c r="V571" s="41">
        <v>18</v>
      </c>
      <c r="W571" s="41">
        <v>19</v>
      </c>
      <c r="X571" s="41">
        <v>20</v>
      </c>
      <c r="Y571" s="41">
        <v>21</v>
      </c>
      <c r="Z571" s="41">
        <v>22</v>
      </c>
      <c r="AA571" s="41">
        <v>23</v>
      </c>
      <c r="AB571" s="41">
        <v>24</v>
      </c>
      <c r="AC571" s="41">
        <v>25</v>
      </c>
      <c r="AD571" s="41">
        <v>26</v>
      </c>
      <c r="AE571" s="41">
        <v>27</v>
      </c>
      <c r="AF571" s="41">
        <v>28</v>
      </c>
      <c r="AG571" s="41">
        <v>29</v>
      </c>
      <c r="AH571" s="41">
        <v>30</v>
      </c>
      <c r="AI571" s="42">
        <v>31</v>
      </c>
      <c r="AN571" s="73"/>
    </row>
    <row r="572" spans="2:40" s="17" customFormat="1" ht="15.4" customHeight="1">
      <c r="B572" s="37">
        <f>$B$17</f>
        <v>1</v>
      </c>
      <c r="C572" s="43">
        <f t="shared" ref="C572:C583" si="31">SUM($E572:$AI572)</f>
        <v>0</v>
      </c>
      <c r="D572" s="46"/>
      <c r="E572" s="80"/>
      <c r="F572" s="81"/>
      <c r="G572" s="81"/>
      <c r="H572" s="81"/>
      <c r="I572" s="81"/>
      <c r="J572" s="81"/>
      <c r="K572" s="81"/>
      <c r="L572" s="81"/>
      <c r="M572" s="81"/>
      <c r="N572" s="81"/>
      <c r="O572" s="81"/>
      <c r="P572" s="81"/>
      <c r="Q572" s="81"/>
      <c r="R572" s="81"/>
      <c r="S572" s="81"/>
      <c r="T572" s="81"/>
      <c r="U572" s="81"/>
      <c r="V572" s="81"/>
      <c r="W572" s="81"/>
      <c r="X572" s="81"/>
      <c r="Y572" s="81"/>
      <c r="Z572" s="81"/>
      <c r="AA572" s="81"/>
      <c r="AB572" s="81"/>
      <c r="AC572" s="81"/>
      <c r="AD572" s="81"/>
      <c r="AE572" s="81"/>
      <c r="AF572" s="81"/>
      <c r="AG572" s="81"/>
      <c r="AH572" s="81"/>
      <c r="AI572" s="82"/>
      <c r="AJ572" s="78"/>
      <c r="AN572" s="73"/>
    </row>
    <row r="573" spans="2:40" s="17" customFormat="1" ht="15.4" customHeight="1">
      <c r="B573" s="38">
        <f>IF(B572 = 12,1,B572+1)</f>
        <v>2</v>
      </c>
      <c r="C573" s="44">
        <f t="shared" si="31"/>
        <v>0</v>
      </c>
      <c r="D573" s="47"/>
      <c r="E573" s="83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5"/>
      <c r="AJ573" s="78"/>
      <c r="AN573" s="73"/>
    </row>
    <row r="574" spans="2:40" s="17" customFormat="1" ht="15.4" customHeight="1">
      <c r="B574" s="38">
        <f>IF(B573 = 12,1,B573+1)</f>
        <v>3</v>
      </c>
      <c r="C574" s="44">
        <f t="shared" si="31"/>
        <v>0</v>
      </c>
      <c r="D574" s="47"/>
      <c r="E574" s="83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5"/>
      <c r="AJ574" s="78"/>
      <c r="AN574" s="73"/>
    </row>
    <row r="575" spans="2:40" s="17" customFormat="1" ht="15.4" customHeight="1">
      <c r="B575" s="38">
        <f>IF(B574 = 12,1,B574+1)</f>
        <v>4</v>
      </c>
      <c r="C575" s="44">
        <f t="shared" si="31"/>
        <v>0</v>
      </c>
      <c r="D575" s="47"/>
      <c r="E575" s="83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5"/>
      <c r="AJ575" s="78"/>
      <c r="AN575" s="73"/>
    </row>
    <row r="576" spans="2:40" s="17" customFormat="1" ht="15.4" customHeight="1">
      <c r="B576" s="38">
        <f t="shared" ref="B576:B583" si="32">IF(B575 = 12,1,B575+1)</f>
        <v>5</v>
      </c>
      <c r="C576" s="44">
        <f t="shared" si="31"/>
        <v>0</v>
      </c>
      <c r="D576" s="47"/>
      <c r="E576" s="83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5"/>
      <c r="AJ576" s="78"/>
      <c r="AN576" s="73"/>
    </row>
    <row r="577" spans="2:40" s="17" customFormat="1" ht="15.4" customHeight="1">
      <c r="B577" s="38">
        <f t="shared" si="32"/>
        <v>6</v>
      </c>
      <c r="C577" s="44">
        <f t="shared" si="31"/>
        <v>0</v>
      </c>
      <c r="D577" s="47"/>
      <c r="E577" s="83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5"/>
      <c r="AJ577" s="78"/>
      <c r="AN577" s="73"/>
    </row>
    <row r="578" spans="2:40" s="17" customFormat="1" ht="15.4" customHeight="1">
      <c r="B578" s="38">
        <f t="shared" si="32"/>
        <v>7</v>
      </c>
      <c r="C578" s="44">
        <f t="shared" si="31"/>
        <v>0</v>
      </c>
      <c r="D578" s="47"/>
      <c r="E578" s="83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5"/>
      <c r="AJ578" s="78"/>
      <c r="AN578" s="73"/>
    </row>
    <row r="579" spans="2:40" s="17" customFormat="1" ht="15.4" customHeight="1">
      <c r="B579" s="38">
        <f t="shared" si="32"/>
        <v>8</v>
      </c>
      <c r="C579" s="44">
        <f t="shared" si="31"/>
        <v>0</v>
      </c>
      <c r="D579" s="47"/>
      <c r="E579" s="83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5"/>
      <c r="AJ579" s="78"/>
      <c r="AN579" s="73"/>
    </row>
    <row r="580" spans="2:40" s="17" customFormat="1" ht="15.4" customHeight="1">
      <c r="B580" s="38">
        <f t="shared" si="32"/>
        <v>9</v>
      </c>
      <c r="C580" s="44">
        <f t="shared" si="31"/>
        <v>0</v>
      </c>
      <c r="D580" s="47"/>
      <c r="E580" s="83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5"/>
      <c r="AJ580" s="78"/>
      <c r="AN580" s="73"/>
    </row>
    <row r="581" spans="2:40" s="17" customFormat="1" ht="15.4" customHeight="1">
      <c r="B581" s="38">
        <f t="shared" si="32"/>
        <v>10</v>
      </c>
      <c r="C581" s="44">
        <f t="shared" si="31"/>
        <v>0</v>
      </c>
      <c r="D581" s="47"/>
      <c r="E581" s="83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  <c r="AA581" s="84"/>
      <c r="AB581" s="84"/>
      <c r="AC581" s="84"/>
      <c r="AD581" s="84"/>
      <c r="AE581" s="84"/>
      <c r="AF581" s="84"/>
      <c r="AG581" s="84"/>
      <c r="AH581" s="84"/>
      <c r="AI581" s="85"/>
      <c r="AJ581" s="78"/>
      <c r="AN581" s="73"/>
    </row>
    <row r="582" spans="2:40" s="17" customFormat="1" ht="15.4" customHeight="1">
      <c r="B582" s="38">
        <f t="shared" si="32"/>
        <v>11</v>
      </c>
      <c r="C582" s="44">
        <f t="shared" si="31"/>
        <v>0</v>
      </c>
      <c r="D582" s="47"/>
      <c r="E582" s="83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5"/>
      <c r="AJ582" s="78"/>
      <c r="AN582" s="73"/>
    </row>
    <row r="583" spans="2:40" s="17" customFormat="1" ht="15.4" customHeight="1" thickBot="1">
      <c r="B583" s="39">
        <f t="shared" si="32"/>
        <v>12</v>
      </c>
      <c r="C583" s="45">
        <f t="shared" si="31"/>
        <v>0</v>
      </c>
      <c r="D583" s="48"/>
      <c r="E583" s="86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  <c r="AA583" s="87"/>
      <c r="AB583" s="87"/>
      <c r="AC583" s="87"/>
      <c r="AD583" s="87"/>
      <c r="AE583" s="87"/>
      <c r="AF583" s="87"/>
      <c r="AG583" s="87"/>
      <c r="AH583" s="87"/>
      <c r="AI583" s="88"/>
      <c r="AJ583" s="78"/>
      <c r="AN583" s="73"/>
    </row>
    <row r="584" spans="2:40" s="17" customFormat="1">
      <c r="AJ584" s="78"/>
      <c r="AN584" s="73"/>
    </row>
    <row r="602" spans="2:40" s="17" customFormat="1" ht="16.5">
      <c r="B602" s="33" t="s">
        <v>52</v>
      </c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N602" s="73"/>
    </row>
    <row r="603" spans="2:40" s="17" customFormat="1" ht="14.45" customHeight="1">
      <c r="AI603" s="34" t="str">
        <f>IF('個人別管理簿 (1)'!$AI$11="","",'個人別管理簿 (1)'!$AI$11)</f>
        <v/>
      </c>
      <c r="AN603" s="73"/>
    </row>
    <row r="604" spans="2:40" s="17" customFormat="1" ht="10.15" customHeight="1" thickBot="1">
      <c r="E604" s="99"/>
      <c r="F604" s="99"/>
      <c r="G604" s="100"/>
      <c r="H604" s="100"/>
      <c r="AI604" s="73"/>
      <c r="AN604" s="73"/>
    </row>
    <row r="605" spans="2:40" s="17" customFormat="1" ht="15.4" customHeight="1">
      <c r="B605" s="26"/>
      <c r="C605" s="26"/>
      <c r="D605" s="26"/>
      <c r="E605" s="101" t="s">
        <v>35</v>
      </c>
      <c r="F605" s="102"/>
      <c r="G605" s="103"/>
      <c r="H605" s="97" t="s">
        <v>2</v>
      </c>
      <c r="I605" s="97"/>
      <c r="J605" s="97"/>
      <c r="K605" s="97"/>
      <c r="L605" s="97" t="s">
        <v>4</v>
      </c>
      <c r="M605" s="97"/>
      <c r="N605" s="97"/>
      <c r="O605" s="97" t="s">
        <v>30</v>
      </c>
      <c r="P605" s="97"/>
      <c r="Q605" s="97"/>
      <c r="R605" s="97" t="s">
        <v>54</v>
      </c>
      <c r="S605" s="97"/>
      <c r="T605" s="97"/>
      <c r="U605" s="97" t="s">
        <v>50</v>
      </c>
      <c r="V605" s="97"/>
      <c r="W605" s="97" t="s">
        <v>55</v>
      </c>
      <c r="X605" s="97"/>
      <c r="Y605" s="97"/>
      <c r="Z605" s="97" t="s">
        <v>56</v>
      </c>
      <c r="AA605" s="97"/>
      <c r="AB605" s="97" t="s">
        <v>8</v>
      </c>
      <c r="AC605" s="97"/>
      <c r="AD605" s="97" t="s">
        <v>51</v>
      </c>
      <c r="AE605" s="98"/>
      <c r="AF605" s="26"/>
      <c r="AG605" s="26"/>
      <c r="AH605" s="26"/>
      <c r="AI605" s="26"/>
      <c r="AN605" s="73"/>
    </row>
    <row r="606" spans="2:40" s="17" customFormat="1" ht="15.4" customHeight="1" thickBot="1">
      <c r="B606" s="26"/>
      <c r="C606" s="26"/>
      <c r="D606" s="89"/>
      <c r="E606" s="108"/>
      <c r="F606" s="109"/>
      <c r="G606" s="110"/>
      <c r="H606" s="105"/>
      <c r="I606" s="105"/>
      <c r="J606" s="105"/>
      <c r="K606" s="105"/>
      <c r="L606" s="104"/>
      <c r="M606" s="104"/>
      <c r="N606" s="104"/>
      <c r="O606" s="111"/>
      <c r="P606" s="111"/>
      <c r="Q606" s="111"/>
      <c r="R606" s="104"/>
      <c r="S606" s="104"/>
      <c r="T606" s="104"/>
      <c r="U606" s="105"/>
      <c r="V606" s="105"/>
      <c r="W606" s="104"/>
      <c r="X606" s="104"/>
      <c r="Y606" s="104"/>
      <c r="Z606" s="105"/>
      <c r="AA606" s="105"/>
      <c r="AB606" s="106"/>
      <c r="AC606" s="106"/>
      <c r="AD606" s="106"/>
      <c r="AE606" s="107"/>
      <c r="AF606" s="90"/>
      <c r="AG606" s="78"/>
      <c r="AH606" s="90"/>
      <c r="AI606" s="90"/>
      <c r="AN606" s="73"/>
    </row>
    <row r="607" spans="2:40" s="17" customFormat="1" ht="4.9000000000000004" customHeight="1" thickBot="1"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6"/>
      <c r="AB607" s="26"/>
      <c r="AC607" s="26"/>
      <c r="AD607" s="26"/>
      <c r="AE607" s="26"/>
      <c r="AF607" s="26"/>
      <c r="AG607" s="26"/>
      <c r="AH607" s="26"/>
      <c r="AI607" s="26"/>
      <c r="AN607" s="73"/>
    </row>
    <row r="608" spans="2:40" s="17" customFormat="1" ht="15.4" customHeight="1" thickBot="1">
      <c r="B608" s="91">
        <v>1</v>
      </c>
      <c r="C608" s="35" t="s">
        <v>53</v>
      </c>
      <c r="D608" s="36" t="s">
        <v>158</v>
      </c>
      <c r="E608" s="40">
        <v>1</v>
      </c>
      <c r="F608" s="41">
        <v>2</v>
      </c>
      <c r="G608" s="41">
        <v>3</v>
      </c>
      <c r="H608" s="41">
        <v>4</v>
      </c>
      <c r="I608" s="41">
        <v>5</v>
      </c>
      <c r="J608" s="41">
        <v>6</v>
      </c>
      <c r="K608" s="41">
        <v>7</v>
      </c>
      <c r="L608" s="41">
        <v>8</v>
      </c>
      <c r="M608" s="41">
        <v>9</v>
      </c>
      <c r="N608" s="41">
        <v>10</v>
      </c>
      <c r="O608" s="41">
        <v>11</v>
      </c>
      <c r="P608" s="41">
        <v>12</v>
      </c>
      <c r="Q608" s="41">
        <v>13</v>
      </c>
      <c r="R608" s="41">
        <v>14</v>
      </c>
      <c r="S608" s="41">
        <v>15</v>
      </c>
      <c r="T608" s="41">
        <v>16</v>
      </c>
      <c r="U608" s="41">
        <v>17</v>
      </c>
      <c r="V608" s="41">
        <v>18</v>
      </c>
      <c r="W608" s="41">
        <v>19</v>
      </c>
      <c r="X608" s="41">
        <v>20</v>
      </c>
      <c r="Y608" s="41">
        <v>21</v>
      </c>
      <c r="Z608" s="41">
        <v>22</v>
      </c>
      <c r="AA608" s="41">
        <v>23</v>
      </c>
      <c r="AB608" s="41">
        <v>24</v>
      </c>
      <c r="AC608" s="41">
        <v>25</v>
      </c>
      <c r="AD608" s="41">
        <v>26</v>
      </c>
      <c r="AE608" s="41">
        <v>27</v>
      </c>
      <c r="AF608" s="41">
        <v>28</v>
      </c>
      <c r="AG608" s="41">
        <v>29</v>
      </c>
      <c r="AH608" s="41">
        <v>30</v>
      </c>
      <c r="AI608" s="42">
        <v>31</v>
      </c>
      <c r="AN608" s="73"/>
    </row>
    <row r="609" spans="2:40" s="17" customFormat="1" ht="15.4" customHeight="1">
      <c r="B609" s="37">
        <f>$B$17</f>
        <v>1</v>
      </c>
      <c r="C609" s="43">
        <f t="shared" ref="C609:C620" si="33">SUM($E609:$AI609)</f>
        <v>0</v>
      </c>
      <c r="D609" s="46"/>
      <c r="E609" s="80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  <c r="R609" s="81"/>
      <c r="S609" s="81"/>
      <c r="T609" s="81"/>
      <c r="U609" s="81"/>
      <c r="V609" s="81"/>
      <c r="W609" s="81"/>
      <c r="X609" s="81"/>
      <c r="Y609" s="81"/>
      <c r="Z609" s="81"/>
      <c r="AA609" s="81"/>
      <c r="AB609" s="81"/>
      <c r="AC609" s="81"/>
      <c r="AD609" s="81"/>
      <c r="AE609" s="81"/>
      <c r="AF609" s="81"/>
      <c r="AG609" s="81"/>
      <c r="AH609" s="81"/>
      <c r="AI609" s="82"/>
      <c r="AJ609" s="78"/>
      <c r="AN609" s="73"/>
    </row>
    <row r="610" spans="2:40" s="17" customFormat="1" ht="15.4" customHeight="1">
      <c r="B610" s="38">
        <f>IF(B609 = 12,1,B609+1)</f>
        <v>2</v>
      </c>
      <c r="C610" s="44">
        <f t="shared" si="33"/>
        <v>0</v>
      </c>
      <c r="D610" s="47"/>
      <c r="E610" s="83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5"/>
      <c r="AJ610" s="78"/>
      <c r="AN610" s="73"/>
    </row>
    <row r="611" spans="2:40" s="17" customFormat="1" ht="15.4" customHeight="1">
      <c r="B611" s="38">
        <f>IF(B610 = 12,1,B610+1)</f>
        <v>3</v>
      </c>
      <c r="C611" s="44">
        <f t="shared" si="33"/>
        <v>0</v>
      </c>
      <c r="D611" s="47"/>
      <c r="E611" s="83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5"/>
      <c r="AJ611" s="78"/>
      <c r="AN611" s="73"/>
    </row>
    <row r="612" spans="2:40" s="17" customFormat="1" ht="15.4" customHeight="1">
      <c r="B612" s="38">
        <f>IF(B611 = 12,1,B611+1)</f>
        <v>4</v>
      </c>
      <c r="C612" s="44">
        <f t="shared" si="33"/>
        <v>0</v>
      </c>
      <c r="D612" s="47"/>
      <c r="E612" s="83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5"/>
      <c r="AJ612" s="78"/>
      <c r="AN612" s="73"/>
    </row>
    <row r="613" spans="2:40" s="17" customFormat="1" ht="15.4" customHeight="1">
      <c r="B613" s="38">
        <f t="shared" ref="B613:B620" si="34">IF(B612 = 12,1,B612+1)</f>
        <v>5</v>
      </c>
      <c r="C613" s="44">
        <f t="shared" si="33"/>
        <v>0</v>
      </c>
      <c r="D613" s="47"/>
      <c r="E613" s="83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5"/>
      <c r="AJ613" s="78"/>
      <c r="AN613" s="73"/>
    </row>
    <row r="614" spans="2:40" s="17" customFormat="1" ht="15.4" customHeight="1">
      <c r="B614" s="38">
        <f t="shared" si="34"/>
        <v>6</v>
      </c>
      <c r="C614" s="44">
        <f t="shared" si="33"/>
        <v>0</v>
      </c>
      <c r="D614" s="47"/>
      <c r="E614" s="83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5"/>
      <c r="AJ614" s="78"/>
      <c r="AN614" s="73"/>
    </row>
    <row r="615" spans="2:40" s="17" customFormat="1" ht="15.4" customHeight="1">
      <c r="B615" s="38">
        <f t="shared" si="34"/>
        <v>7</v>
      </c>
      <c r="C615" s="44">
        <f t="shared" si="33"/>
        <v>0</v>
      </c>
      <c r="D615" s="47"/>
      <c r="E615" s="83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  <c r="S615" s="84"/>
      <c r="T615" s="84"/>
      <c r="U615" s="84"/>
      <c r="V615" s="84"/>
      <c r="W615" s="84"/>
      <c r="X615" s="84"/>
      <c r="Y615" s="84"/>
      <c r="Z615" s="84"/>
      <c r="AA615" s="84"/>
      <c r="AB615" s="84"/>
      <c r="AC615" s="84"/>
      <c r="AD615" s="84"/>
      <c r="AE615" s="84"/>
      <c r="AF615" s="84"/>
      <c r="AG615" s="84"/>
      <c r="AH615" s="84"/>
      <c r="AI615" s="85"/>
      <c r="AJ615" s="78"/>
      <c r="AN615" s="73"/>
    </row>
    <row r="616" spans="2:40" s="17" customFormat="1" ht="15.4" customHeight="1">
      <c r="B616" s="38">
        <f t="shared" si="34"/>
        <v>8</v>
      </c>
      <c r="C616" s="44">
        <f t="shared" si="33"/>
        <v>0</v>
      </c>
      <c r="D616" s="47"/>
      <c r="E616" s="83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5"/>
      <c r="AJ616" s="78"/>
      <c r="AN616" s="73"/>
    </row>
    <row r="617" spans="2:40" s="17" customFormat="1" ht="15.4" customHeight="1">
      <c r="B617" s="38">
        <f t="shared" si="34"/>
        <v>9</v>
      </c>
      <c r="C617" s="44">
        <f t="shared" si="33"/>
        <v>0</v>
      </c>
      <c r="D617" s="47"/>
      <c r="E617" s="83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5"/>
      <c r="AJ617" s="78"/>
      <c r="AN617" s="73"/>
    </row>
    <row r="618" spans="2:40" s="17" customFormat="1" ht="15.4" customHeight="1">
      <c r="B618" s="38">
        <f t="shared" si="34"/>
        <v>10</v>
      </c>
      <c r="C618" s="44">
        <f t="shared" si="33"/>
        <v>0</v>
      </c>
      <c r="D618" s="47"/>
      <c r="E618" s="83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5"/>
      <c r="AJ618" s="78"/>
      <c r="AN618" s="73"/>
    </row>
    <row r="619" spans="2:40" s="17" customFormat="1" ht="15.4" customHeight="1">
      <c r="B619" s="38">
        <f t="shared" si="34"/>
        <v>11</v>
      </c>
      <c r="C619" s="44">
        <f t="shared" si="33"/>
        <v>0</v>
      </c>
      <c r="D619" s="47"/>
      <c r="E619" s="83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5"/>
      <c r="AJ619" s="78"/>
      <c r="AN619" s="73"/>
    </row>
    <row r="620" spans="2:40" s="17" customFormat="1" ht="15.4" customHeight="1" thickBot="1">
      <c r="B620" s="39">
        <f t="shared" si="34"/>
        <v>12</v>
      </c>
      <c r="C620" s="45">
        <f t="shared" si="33"/>
        <v>0</v>
      </c>
      <c r="D620" s="48"/>
      <c r="E620" s="86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  <c r="AA620" s="87"/>
      <c r="AB620" s="87"/>
      <c r="AC620" s="87"/>
      <c r="AD620" s="87"/>
      <c r="AE620" s="87"/>
      <c r="AF620" s="87"/>
      <c r="AG620" s="87"/>
      <c r="AH620" s="87"/>
      <c r="AI620" s="88"/>
      <c r="AJ620" s="78"/>
      <c r="AN620" s="73"/>
    </row>
    <row r="621" spans="2:40" s="17" customFormat="1">
      <c r="AJ621" s="78"/>
      <c r="AN621" s="73"/>
    </row>
    <row r="639" spans="2:40" s="17" customFormat="1" ht="16.5">
      <c r="B639" s="33" t="s">
        <v>52</v>
      </c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N639" s="73"/>
    </row>
    <row r="640" spans="2:40" s="17" customFormat="1" ht="14.45" customHeight="1">
      <c r="AI640" s="34" t="str">
        <f>IF('個人別管理簿 (1)'!$AI$11="","",'個人別管理簿 (1)'!$AI$11)</f>
        <v/>
      </c>
      <c r="AN640" s="73"/>
    </row>
    <row r="641" spans="2:40" s="17" customFormat="1" ht="10.15" customHeight="1" thickBot="1">
      <c r="E641" s="99"/>
      <c r="F641" s="99"/>
      <c r="G641" s="100"/>
      <c r="H641" s="100"/>
      <c r="AI641" s="73"/>
      <c r="AN641" s="73"/>
    </row>
    <row r="642" spans="2:40" s="17" customFormat="1" ht="15.4" customHeight="1">
      <c r="B642" s="26"/>
      <c r="C642" s="26"/>
      <c r="D642" s="26"/>
      <c r="E642" s="101" t="s">
        <v>35</v>
      </c>
      <c r="F642" s="102"/>
      <c r="G642" s="103"/>
      <c r="H642" s="97" t="s">
        <v>2</v>
      </c>
      <c r="I642" s="97"/>
      <c r="J642" s="97"/>
      <c r="K642" s="97"/>
      <c r="L642" s="97" t="s">
        <v>4</v>
      </c>
      <c r="M642" s="97"/>
      <c r="N642" s="97"/>
      <c r="O642" s="97" t="s">
        <v>30</v>
      </c>
      <c r="P642" s="97"/>
      <c r="Q642" s="97"/>
      <c r="R642" s="97" t="s">
        <v>54</v>
      </c>
      <c r="S642" s="97"/>
      <c r="T642" s="97"/>
      <c r="U642" s="97" t="s">
        <v>50</v>
      </c>
      <c r="V642" s="97"/>
      <c r="W642" s="97" t="s">
        <v>55</v>
      </c>
      <c r="X642" s="97"/>
      <c r="Y642" s="97"/>
      <c r="Z642" s="97" t="s">
        <v>56</v>
      </c>
      <c r="AA642" s="97"/>
      <c r="AB642" s="97" t="s">
        <v>8</v>
      </c>
      <c r="AC642" s="97"/>
      <c r="AD642" s="97" t="s">
        <v>51</v>
      </c>
      <c r="AE642" s="98"/>
      <c r="AF642" s="26"/>
      <c r="AG642" s="26"/>
      <c r="AH642" s="26"/>
      <c r="AI642" s="26"/>
      <c r="AN642" s="73"/>
    </row>
    <row r="643" spans="2:40" s="17" customFormat="1" ht="15.4" customHeight="1" thickBot="1">
      <c r="B643" s="26"/>
      <c r="C643" s="26"/>
      <c r="D643" s="89"/>
      <c r="E643" s="108"/>
      <c r="F643" s="109"/>
      <c r="G643" s="110"/>
      <c r="H643" s="105"/>
      <c r="I643" s="105"/>
      <c r="J643" s="105"/>
      <c r="K643" s="105"/>
      <c r="L643" s="104"/>
      <c r="M643" s="104"/>
      <c r="N643" s="104"/>
      <c r="O643" s="111"/>
      <c r="P643" s="111"/>
      <c r="Q643" s="111"/>
      <c r="R643" s="104"/>
      <c r="S643" s="104"/>
      <c r="T643" s="104"/>
      <c r="U643" s="105"/>
      <c r="V643" s="105"/>
      <c r="W643" s="104"/>
      <c r="X643" s="104"/>
      <c r="Y643" s="104"/>
      <c r="Z643" s="105"/>
      <c r="AA643" s="105"/>
      <c r="AB643" s="106"/>
      <c r="AC643" s="106"/>
      <c r="AD643" s="106"/>
      <c r="AE643" s="107"/>
      <c r="AF643" s="90"/>
      <c r="AG643" s="78"/>
      <c r="AH643" s="90"/>
      <c r="AI643" s="90"/>
      <c r="AN643" s="73"/>
    </row>
    <row r="644" spans="2:40" s="17" customFormat="1" ht="4.9000000000000004" customHeight="1" thickBot="1"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6"/>
      <c r="AB644" s="26"/>
      <c r="AC644" s="26"/>
      <c r="AD644" s="26"/>
      <c r="AE644" s="26"/>
      <c r="AF644" s="26"/>
      <c r="AG644" s="26"/>
      <c r="AH644" s="26"/>
      <c r="AI644" s="26"/>
      <c r="AN644" s="73"/>
    </row>
    <row r="645" spans="2:40" s="17" customFormat="1" ht="15.4" customHeight="1" thickBot="1">
      <c r="B645" s="91">
        <v>1</v>
      </c>
      <c r="C645" s="35" t="s">
        <v>53</v>
      </c>
      <c r="D645" s="36" t="s">
        <v>158</v>
      </c>
      <c r="E645" s="40">
        <v>1</v>
      </c>
      <c r="F645" s="41">
        <v>2</v>
      </c>
      <c r="G645" s="41">
        <v>3</v>
      </c>
      <c r="H645" s="41">
        <v>4</v>
      </c>
      <c r="I645" s="41">
        <v>5</v>
      </c>
      <c r="J645" s="41">
        <v>6</v>
      </c>
      <c r="K645" s="41">
        <v>7</v>
      </c>
      <c r="L645" s="41">
        <v>8</v>
      </c>
      <c r="M645" s="41">
        <v>9</v>
      </c>
      <c r="N645" s="41">
        <v>10</v>
      </c>
      <c r="O645" s="41">
        <v>11</v>
      </c>
      <c r="P645" s="41">
        <v>12</v>
      </c>
      <c r="Q645" s="41">
        <v>13</v>
      </c>
      <c r="R645" s="41">
        <v>14</v>
      </c>
      <c r="S645" s="41">
        <v>15</v>
      </c>
      <c r="T645" s="41">
        <v>16</v>
      </c>
      <c r="U645" s="41">
        <v>17</v>
      </c>
      <c r="V645" s="41">
        <v>18</v>
      </c>
      <c r="W645" s="41">
        <v>19</v>
      </c>
      <c r="X645" s="41">
        <v>20</v>
      </c>
      <c r="Y645" s="41">
        <v>21</v>
      </c>
      <c r="Z645" s="41">
        <v>22</v>
      </c>
      <c r="AA645" s="41">
        <v>23</v>
      </c>
      <c r="AB645" s="41">
        <v>24</v>
      </c>
      <c r="AC645" s="41">
        <v>25</v>
      </c>
      <c r="AD645" s="41">
        <v>26</v>
      </c>
      <c r="AE645" s="41">
        <v>27</v>
      </c>
      <c r="AF645" s="41">
        <v>28</v>
      </c>
      <c r="AG645" s="41">
        <v>29</v>
      </c>
      <c r="AH645" s="41">
        <v>30</v>
      </c>
      <c r="AI645" s="42">
        <v>31</v>
      </c>
      <c r="AN645" s="73"/>
    </row>
    <row r="646" spans="2:40" s="17" customFormat="1" ht="15.4" customHeight="1">
      <c r="B646" s="37">
        <f>$B$17</f>
        <v>1</v>
      </c>
      <c r="C646" s="43">
        <f t="shared" ref="C646:C657" si="35">SUM($E646:$AI646)</f>
        <v>0</v>
      </c>
      <c r="D646" s="46"/>
      <c r="E646" s="80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  <c r="AD646" s="81"/>
      <c r="AE646" s="81"/>
      <c r="AF646" s="81"/>
      <c r="AG646" s="81"/>
      <c r="AH646" s="81"/>
      <c r="AI646" s="82"/>
      <c r="AJ646" s="78"/>
      <c r="AN646" s="73"/>
    </row>
    <row r="647" spans="2:40" s="17" customFormat="1" ht="15.4" customHeight="1">
      <c r="B647" s="38">
        <f>IF(B646 = 12,1,B646+1)</f>
        <v>2</v>
      </c>
      <c r="C647" s="44">
        <f t="shared" si="35"/>
        <v>0</v>
      </c>
      <c r="D647" s="47"/>
      <c r="E647" s="83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5"/>
      <c r="AJ647" s="78"/>
      <c r="AN647" s="73"/>
    </row>
    <row r="648" spans="2:40" s="17" customFormat="1" ht="15.4" customHeight="1">
      <c r="B648" s="38">
        <f>IF(B647 = 12,1,B647+1)</f>
        <v>3</v>
      </c>
      <c r="C648" s="44">
        <f t="shared" si="35"/>
        <v>0</v>
      </c>
      <c r="D648" s="47"/>
      <c r="E648" s="83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5"/>
      <c r="AJ648" s="78"/>
      <c r="AN648" s="73"/>
    </row>
    <row r="649" spans="2:40" s="17" customFormat="1" ht="15.4" customHeight="1">
      <c r="B649" s="38">
        <f>IF(B648 = 12,1,B648+1)</f>
        <v>4</v>
      </c>
      <c r="C649" s="44">
        <f t="shared" si="35"/>
        <v>0</v>
      </c>
      <c r="D649" s="47"/>
      <c r="E649" s="83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  <c r="S649" s="84"/>
      <c r="T649" s="84"/>
      <c r="U649" s="84"/>
      <c r="V649" s="84"/>
      <c r="W649" s="84"/>
      <c r="X649" s="84"/>
      <c r="Y649" s="84"/>
      <c r="Z649" s="84"/>
      <c r="AA649" s="84"/>
      <c r="AB649" s="84"/>
      <c r="AC649" s="84"/>
      <c r="AD649" s="84"/>
      <c r="AE649" s="84"/>
      <c r="AF649" s="84"/>
      <c r="AG649" s="84"/>
      <c r="AH649" s="84"/>
      <c r="AI649" s="85"/>
      <c r="AJ649" s="78"/>
      <c r="AN649" s="73"/>
    </row>
    <row r="650" spans="2:40" s="17" customFormat="1" ht="15.4" customHeight="1">
      <c r="B650" s="38">
        <f t="shared" ref="B650:B657" si="36">IF(B649 = 12,1,B649+1)</f>
        <v>5</v>
      </c>
      <c r="C650" s="44">
        <f t="shared" si="35"/>
        <v>0</v>
      </c>
      <c r="D650" s="47"/>
      <c r="E650" s="83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5"/>
      <c r="AJ650" s="78"/>
      <c r="AN650" s="73"/>
    </row>
    <row r="651" spans="2:40" s="17" customFormat="1" ht="15.4" customHeight="1">
      <c r="B651" s="38">
        <f t="shared" si="36"/>
        <v>6</v>
      </c>
      <c r="C651" s="44">
        <f t="shared" si="35"/>
        <v>0</v>
      </c>
      <c r="D651" s="47"/>
      <c r="E651" s="83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5"/>
      <c r="AJ651" s="78"/>
      <c r="AN651" s="73"/>
    </row>
    <row r="652" spans="2:40" s="17" customFormat="1" ht="15.4" customHeight="1">
      <c r="B652" s="38">
        <f t="shared" si="36"/>
        <v>7</v>
      </c>
      <c r="C652" s="44">
        <f t="shared" si="35"/>
        <v>0</v>
      </c>
      <c r="D652" s="47"/>
      <c r="E652" s="83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5"/>
      <c r="AJ652" s="78"/>
      <c r="AN652" s="73"/>
    </row>
    <row r="653" spans="2:40" s="17" customFormat="1" ht="15.4" customHeight="1">
      <c r="B653" s="38">
        <f t="shared" si="36"/>
        <v>8</v>
      </c>
      <c r="C653" s="44">
        <f t="shared" si="35"/>
        <v>0</v>
      </c>
      <c r="D653" s="47"/>
      <c r="E653" s="83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5"/>
      <c r="AJ653" s="78"/>
      <c r="AN653" s="73"/>
    </row>
    <row r="654" spans="2:40" s="17" customFormat="1" ht="15.4" customHeight="1">
      <c r="B654" s="38">
        <f t="shared" si="36"/>
        <v>9</v>
      </c>
      <c r="C654" s="44">
        <f t="shared" si="35"/>
        <v>0</v>
      </c>
      <c r="D654" s="47"/>
      <c r="E654" s="83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5"/>
      <c r="AJ654" s="78"/>
      <c r="AN654" s="73"/>
    </row>
    <row r="655" spans="2:40" s="17" customFormat="1" ht="15.4" customHeight="1">
      <c r="B655" s="38">
        <f t="shared" si="36"/>
        <v>10</v>
      </c>
      <c r="C655" s="44">
        <f t="shared" si="35"/>
        <v>0</v>
      </c>
      <c r="D655" s="47"/>
      <c r="E655" s="83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5"/>
      <c r="AJ655" s="78"/>
      <c r="AN655" s="73"/>
    </row>
    <row r="656" spans="2:40" s="17" customFormat="1" ht="15.4" customHeight="1">
      <c r="B656" s="38">
        <f t="shared" si="36"/>
        <v>11</v>
      </c>
      <c r="C656" s="44">
        <f t="shared" si="35"/>
        <v>0</v>
      </c>
      <c r="D656" s="47"/>
      <c r="E656" s="83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5"/>
      <c r="AJ656" s="78"/>
      <c r="AN656" s="73"/>
    </row>
    <row r="657" spans="2:40" s="17" customFormat="1" ht="15.4" customHeight="1" thickBot="1">
      <c r="B657" s="39">
        <f t="shared" si="36"/>
        <v>12</v>
      </c>
      <c r="C657" s="45">
        <f t="shared" si="35"/>
        <v>0</v>
      </c>
      <c r="D657" s="48"/>
      <c r="E657" s="86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  <c r="AA657" s="87"/>
      <c r="AB657" s="87"/>
      <c r="AC657" s="87"/>
      <c r="AD657" s="87"/>
      <c r="AE657" s="87"/>
      <c r="AF657" s="87"/>
      <c r="AG657" s="87"/>
      <c r="AH657" s="87"/>
      <c r="AI657" s="88"/>
      <c r="AJ657" s="78"/>
      <c r="AN657" s="73"/>
    </row>
    <row r="658" spans="2:40" s="17" customFormat="1">
      <c r="AJ658" s="78"/>
      <c r="AN658" s="73"/>
    </row>
    <row r="676" spans="2:40" s="17" customFormat="1" ht="16.5">
      <c r="B676" s="33" t="s">
        <v>52</v>
      </c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N676" s="73"/>
    </row>
    <row r="677" spans="2:40" s="17" customFormat="1" ht="14.45" customHeight="1">
      <c r="AI677" s="34" t="str">
        <f>IF('個人別管理簿 (1)'!$AI$11="","",'個人別管理簿 (1)'!$AI$11)</f>
        <v/>
      </c>
      <c r="AN677" s="73"/>
    </row>
    <row r="678" spans="2:40" s="17" customFormat="1" ht="10.15" customHeight="1" thickBot="1">
      <c r="E678" s="99"/>
      <c r="F678" s="99"/>
      <c r="G678" s="100"/>
      <c r="H678" s="100"/>
      <c r="AI678" s="73"/>
      <c r="AN678" s="73"/>
    </row>
    <row r="679" spans="2:40" s="17" customFormat="1" ht="15.4" customHeight="1">
      <c r="B679" s="26"/>
      <c r="C679" s="26"/>
      <c r="D679" s="26"/>
      <c r="E679" s="101" t="s">
        <v>35</v>
      </c>
      <c r="F679" s="102"/>
      <c r="G679" s="103"/>
      <c r="H679" s="97" t="s">
        <v>2</v>
      </c>
      <c r="I679" s="97"/>
      <c r="J679" s="97"/>
      <c r="K679" s="97"/>
      <c r="L679" s="97" t="s">
        <v>4</v>
      </c>
      <c r="M679" s="97"/>
      <c r="N679" s="97"/>
      <c r="O679" s="97" t="s">
        <v>30</v>
      </c>
      <c r="P679" s="97"/>
      <c r="Q679" s="97"/>
      <c r="R679" s="97" t="s">
        <v>54</v>
      </c>
      <c r="S679" s="97"/>
      <c r="T679" s="97"/>
      <c r="U679" s="97" t="s">
        <v>50</v>
      </c>
      <c r="V679" s="97"/>
      <c r="W679" s="97" t="s">
        <v>55</v>
      </c>
      <c r="X679" s="97"/>
      <c r="Y679" s="97"/>
      <c r="Z679" s="97" t="s">
        <v>56</v>
      </c>
      <c r="AA679" s="97"/>
      <c r="AB679" s="97" t="s">
        <v>8</v>
      </c>
      <c r="AC679" s="97"/>
      <c r="AD679" s="97" t="s">
        <v>51</v>
      </c>
      <c r="AE679" s="98"/>
      <c r="AF679" s="26"/>
      <c r="AG679" s="26"/>
      <c r="AH679" s="26"/>
      <c r="AI679" s="26"/>
      <c r="AN679" s="73"/>
    </row>
    <row r="680" spans="2:40" s="17" customFormat="1" ht="15.4" customHeight="1" thickBot="1">
      <c r="B680" s="26"/>
      <c r="C680" s="26"/>
      <c r="D680" s="89"/>
      <c r="E680" s="108"/>
      <c r="F680" s="109"/>
      <c r="G680" s="110"/>
      <c r="H680" s="105"/>
      <c r="I680" s="105"/>
      <c r="J680" s="105"/>
      <c r="K680" s="105"/>
      <c r="L680" s="104"/>
      <c r="M680" s="104"/>
      <c r="N680" s="104"/>
      <c r="O680" s="111"/>
      <c r="P680" s="111"/>
      <c r="Q680" s="111"/>
      <c r="R680" s="104"/>
      <c r="S680" s="104"/>
      <c r="T680" s="104"/>
      <c r="U680" s="105"/>
      <c r="V680" s="105"/>
      <c r="W680" s="104"/>
      <c r="X680" s="104"/>
      <c r="Y680" s="104"/>
      <c r="Z680" s="105"/>
      <c r="AA680" s="105"/>
      <c r="AB680" s="106"/>
      <c r="AC680" s="106"/>
      <c r="AD680" s="106"/>
      <c r="AE680" s="107"/>
      <c r="AF680" s="90"/>
      <c r="AG680" s="78"/>
      <c r="AH680" s="90"/>
      <c r="AI680" s="90"/>
      <c r="AN680" s="73"/>
    </row>
    <row r="681" spans="2:40" s="17" customFormat="1" ht="4.9000000000000004" customHeight="1" thickBot="1"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6"/>
      <c r="AD681" s="26"/>
      <c r="AE681" s="26"/>
      <c r="AF681" s="26"/>
      <c r="AG681" s="26"/>
      <c r="AH681" s="26"/>
      <c r="AI681" s="26"/>
      <c r="AN681" s="73"/>
    </row>
    <row r="682" spans="2:40" s="17" customFormat="1" ht="15.4" customHeight="1" thickBot="1">
      <c r="B682" s="91">
        <v>1</v>
      </c>
      <c r="C682" s="35" t="s">
        <v>53</v>
      </c>
      <c r="D682" s="36" t="s">
        <v>158</v>
      </c>
      <c r="E682" s="40">
        <v>1</v>
      </c>
      <c r="F682" s="41">
        <v>2</v>
      </c>
      <c r="G682" s="41">
        <v>3</v>
      </c>
      <c r="H682" s="41">
        <v>4</v>
      </c>
      <c r="I682" s="41">
        <v>5</v>
      </c>
      <c r="J682" s="41">
        <v>6</v>
      </c>
      <c r="K682" s="41">
        <v>7</v>
      </c>
      <c r="L682" s="41">
        <v>8</v>
      </c>
      <c r="M682" s="41">
        <v>9</v>
      </c>
      <c r="N682" s="41">
        <v>10</v>
      </c>
      <c r="O682" s="41">
        <v>11</v>
      </c>
      <c r="P682" s="41">
        <v>12</v>
      </c>
      <c r="Q682" s="41">
        <v>13</v>
      </c>
      <c r="R682" s="41">
        <v>14</v>
      </c>
      <c r="S682" s="41">
        <v>15</v>
      </c>
      <c r="T682" s="41">
        <v>16</v>
      </c>
      <c r="U682" s="41">
        <v>17</v>
      </c>
      <c r="V682" s="41">
        <v>18</v>
      </c>
      <c r="W682" s="41">
        <v>19</v>
      </c>
      <c r="X682" s="41">
        <v>20</v>
      </c>
      <c r="Y682" s="41">
        <v>21</v>
      </c>
      <c r="Z682" s="41">
        <v>22</v>
      </c>
      <c r="AA682" s="41">
        <v>23</v>
      </c>
      <c r="AB682" s="41">
        <v>24</v>
      </c>
      <c r="AC682" s="41">
        <v>25</v>
      </c>
      <c r="AD682" s="41">
        <v>26</v>
      </c>
      <c r="AE682" s="41">
        <v>27</v>
      </c>
      <c r="AF682" s="41">
        <v>28</v>
      </c>
      <c r="AG682" s="41">
        <v>29</v>
      </c>
      <c r="AH682" s="41">
        <v>30</v>
      </c>
      <c r="AI682" s="42">
        <v>31</v>
      </c>
      <c r="AN682" s="73"/>
    </row>
    <row r="683" spans="2:40" s="17" customFormat="1" ht="15.4" customHeight="1">
      <c r="B683" s="37">
        <f>$B$17</f>
        <v>1</v>
      </c>
      <c r="C683" s="43">
        <f t="shared" ref="C683:C694" si="37">SUM($E683:$AI683)</f>
        <v>0</v>
      </c>
      <c r="D683" s="46"/>
      <c r="E683" s="80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  <c r="AD683" s="81"/>
      <c r="AE683" s="81"/>
      <c r="AF683" s="81"/>
      <c r="AG683" s="81"/>
      <c r="AH683" s="81"/>
      <c r="AI683" s="82"/>
      <c r="AJ683" s="78"/>
      <c r="AN683" s="73"/>
    </row>
    <row r="684" spans="2:40" s="17" customFormat="1" ht="15.4" customHeight="1">
      <c r="B684" s="38">
        <f>IF(B683 = 12,1,B683+1)</f>
        <v>2</v>
      </c>
      <c r="C684" s="44">
        <f t="shared" si="37"/>
        <v>0</v>
      </c>
      <c r="D684" s="47"/>
      <c r="E684" s="83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5"/>
      <c r="AJ684" s="78"/>
      <c r="AN684" s="73"/>
    </row>
    <row r="685" spans="2:40" s="17" customFormat="1" ht="15.4" customHeight="1">
      <c r="B685" s="38">
        <f>IF(B684 = 12,1,B684+1)</f>
        <v>3</v>
      </c>
      <c r="C685" s="44">
        <f t="shared" si="37"/>
        <v>0</v>
      </c>
      <c r="D685" s="47"/>
      <c r="E685" s="83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5"/>
      <c r="AJ685" s="78"/>
      <c r="AN685" s="73"/>
    </row>
    <row r="686" spans="2:40" s="17" customFormat="1" ht="15.4" customHeight="1">
      <c r="B686" s="38">
        <f>IF(B685 = 12,1,B685+1)</f>
        <v>4</v>
      </c>
      <c r="C686" s="44">
        <f t="shared" si="37"/>
        <v>0</v>
      </c>
      <c r="D686" s="47"/>
      <c r="E686" s="83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5"/>
      <c r="AJ686" s="78"/>
      <c r="AN686" s="73"/>
    </row>
    <row r="687" spans="2:40" s="17" customFormat="1" ht="15.4" customHeight="1">
      <c r="B687" s="38">
        <f t="shared" ref="B687:B694" si="38">IF(B686 = 12,1,B686+1)</f>
        <v>5</v>
      </c>
      <c r="C687" s="44">
        <f t="shared" si="37"/>
        <v>0</v>
      </c>
      <c r="D687" s="47"/>
      <c r="E687" s="83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5"/>
      <c r="AJ687" s="78"/>
      <c r="AN687" s="73"/>
    </row>
    <row r="688" spans="2:40" s="17" customFormat="1" ht="15.4" customHeight="1">
      <c r="B688" s="38">
        <f t="shared" si="38"/>
        <v>6</v>
      </c>
      <c r="C688" s="44">
        <f t="shared" si="37"/>
        <v>0</v>
      </c>
      <c r="D688" s="47"/>
      <c r="E688" s="83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5"/>
      <c r="AJ688" s="78"/>
      <c r="AN688" s="73"/>
    </row>
    <row r="689" spans="2:40" s="17" customFormat="1" ht="15.4" customHeight="1">
      <c r="B689" s="38">
        <f t="shared" si="38"/>
        <v>7</v>
      </c>
      <c r="C689" s="44">
        <f t="shared" si="37"/>
        <v>0</v>
      </c>
      <c r="D689" s="47"/>
      <c r="E689" s="83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5"/>
      <c r="AJ689" s="78"/>
      <c r="AN689" s="73"/>
    </row>
    <row r="690" spans="2:40" s="17" customFormat="1" ht="15.4" customHeight="1">
      <c r="B690" s="38">
        <f t="shared" si="38"/>
        <v>8</v>
      </c>
      <c r="C690" s="44">
        <f t="shared" si="37"/>
        <v>0</v>
      </c>
      <c r="D690" s="47"/>
      <c r="E690" s="83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5"/>
      <c r="AJ690" s="78"/>
      <c r="AN690" s="73"/>
    </row>
    <row r="691" spans="2:40" s="17" customFormat="1" ht="15.4" customHeight="1">
      <c r="B691" s="38">
        <f t="shared" si="38"/>
        <v>9</v>
      </c>
      <c r="C691" s="44">
        <f t="shared" si="37"/>
        <v>0</v>
      </c>
      <c r="D691" s="47"/>
      <c r="E691" s="83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5"/>
      <c r="AJ691" s="78"/>
      <c r="AN691" s="73"/>
    </row>
    <row r="692" spans="2:40" s="17" customFormat="1" ht="15.4" customHeight="1">
      <c r="B692" s="38">
        <f t="shared" si="38"/>
        <v>10</v>
      </c>
      <c r="C692" s="44">
        <f t="shared" si="37"/>
        <v>0</v>
      </c>
      <c r="D692" s="47"/>
      <c r="E692" s="83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5"/>
      <c r="AJ692" s="78"/>
      <c r="AN692" s="73"/>
    </row>
    <row r="693" spans="2:40" s="17" customFormat="1" ht="15.4" customHeight="1">
      <c r="B693" s="38">
        <f t="shared" si="38"/>
        <v>11</v>
      </c>
      <c r="C693" s="44">
        <f t="shared" si="37"/>
        <v>0</v>
      </c>
      <c r="D693" s="47"/>
      <c r="E693" s="83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5"/>
      <c r="AJ693" s="78"/>
      <c r="AN693" s="73"/>
    </row>
    <row r="694" spans="2:40" s="17" customFormat="1" ht="15.4" customHeight="1" thickBot="1">
      <c r="B694" s="39">
        <f t="shared" si="38"/>
        <v>12</v>
      </c>
      <c r="C694" s="45">
        <f t="shared" si="37"/>
        <v>0</v>
      </c>
      <c r="D694" s="48"/>
      <c r="E694" s="86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  <c r="AA694" s="87"/>
      <c r="AB694" s="87"/>
      <c r="AC694" s="87"/>
      <c r="AD694" s="87"/>
      <c r="AE694" s="87"/>
      <c r="AF694" s="87"/>
      <c r="AG694" s="87"/>
      <c r="AH694" s="87"/>
      <c r="AI694" s="88"/>
      <c r="AJ694" s="78"/>
      <c r="AN694" s="73"/>
    </row>
    <row r="695" spans="2:40" s="17" customFormat="1">
      <c r="AJ695" s="78"/>
      <c r="AN695" s="73"/>
    </row>
    <row r="713" spans="2:40" s="17" customFormat="1" ht="16.5">
      <c r="B713" s="33" t="s">
        <v>52</v>
      </c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N713" s="73"/>
    </row>
    <row r="714" spans="2:40" s="17" customFormat="1" ht="14.45" customHeight="1">
      <c r="AI714" s="34" t="str">
        <f>IF('個人別管理簿 (1)'!$AI$11="","",'個人別管理簿 (1)'!$AI$11)</f>
        <v/>
      </c>
      <c r="AN714" s="73"/>
    </row>
    <row r="715" spans="2:40" s="17" customFormat="1" ht="10.15" customHeight="1" thickBot="1">
      <c r="E715" s="99"/>
      <c r="F715" s="99"/>
      <c r="G715" s="100"/>
      <c r="H715" s="100"/>
      <c r="AI715" s="73"/>
      <c r="AN715" s="73"/>
    </row>
    <row r="716" spans="2:40" s="17" customFormat="1" ht="15.4" customHeight="1">
      <c r="B716" s="26"/>
      <c r="C716" s="26"/>
      <c r="D716" s="26"/>
      <c r="E716" s="101" t="s">
        <v>35</v>
      </c>
      <c r="F716" s="102"/>
      <c r="G716" s="103"/>
      <c r="H716" s="97" t="s">
        <v>2</v>
      </c>
      <c r="I716" s="97"/>
      <c r="J716" s="97"/>
      <c r="K716" s="97"/>
      <c r="L716" s="97" t="s">
        <v>4</v>
      </c>
      <c r="M716" s="97"/>
      <c r="N716" s="97"/>
      <c r="O716" s="97" t="s">
        <v>30</v>
      </c>
      <c r="P716" s="97"/>
      <c r="Q716" s="97"/>
      <c r="R716" s="97" t="s">
        <v>54</v>
      </c>
      <c r="S716" s="97"/>
      <c r="T716" s="97"/>
      <c r="U716" s="97" t="s">
        <v>50</v>
      </c>
      <c r="V716" s="97"/>
      <c r="W716" s="97" t="s">
        <v>55</v>
      </c>
      <c r="X716" s="97"/>
      <c r="Y716" s="97"/>
      <c r="Z716" s="97" t="s">
        <v>56</v>
      </c>
      <c r="AA716" s="97"/>
      <c r="AB716" s="97" t="s">
        <v>8</v>
      </c>
      <c r="AC716" s="97"/>
      <c r="AD716" s="97" t="s">
        <v>51</v>
      </c>
      <c r="AE716" s="98"/>
      <c r="AF716" s="26"/>
      <c r="AG716" s="26"/>
      <c r="AH716" s="26"/>
      <c r="AI716" s="26"/>
      <c r="AN716" s="73"/>
    </row>
    <row r="717" spans="2:40" s="17" customFormat="1" ht="15.4" customHeight="1" thickBot="1">
      <c r="B717" s="26"/>
      <c r="C717" s="26"/>
      <c r="D717" s="89"/>
      <c r="E717" s="108"/>
      <c r="F717" s="109"/>
      <c r="G717" s="110"/>
      <c r="H717" s="105"/>
      <c r="I717" s="105"/>
      <c r="J717" s="105"/>
      <c r="K717" s="105"/>
      <c r="L717" s="104"/>
      <c r="M717" s="104"/>
      <c r="N717" s="104"/>
      <c r="O717" s="111"/>
      <c r="P717" s="111"/>
      <c r="Q717" s="111"/>
      <c r="R717" s="104"/>
      <c r="S717" s="104"/>
      <c r="T717" s="104"/>
      <c r="U717" s="105"/>
      <c r="V717" s="105"/>
      <c r="W717" s="104"/>
      <c r="X717" s="104"/>
      <c r="Y717" s="104"/>
      <c r="Z717" s="105"/>
      <c r="AA717" s="105"/>
      <c r="AB717" s="106"/>
      <c r="AC717" s="106"/>
      <c r="AD717" s="106"/>
      <c r="AE717" s="107"/>
      <c r="AF717" s="90"/>
      <c r="AG717" s="78"/>
      <c r="AH717" s="90"/>
      <c r="AI717" s="90"/>
      <c r="AN717" s="73"/>
    </row>
    <row r="718" spans="2:40" s="17" customFormat="1" ht="4.9000000000000004" customHeight="1" thickBot="1"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  <c r="AH718" s="26"/>
      <c r="AI718" s="26"/>
      <c r="AN718" s="73"/>
    </row>
    <row r="719" spans="2:40" s="17" customFormat="1" ht="15.4" customHeight="1" thickBot="1">
      <c r="B719" s="91">
        <v>1</v>
      </c>
      <c r="C719" s="35" t="s">
        <v>53</v>
      </c>
      <c r="D719" s="36" t="s">
        <v>158</v>
      </c>
      <c r="E719" s="40">
        <v>1</v>
      </c>
      <c r="F719" s="41">
        <v>2</v>
      </c>
      <c r="G719" s="41">
        <v>3</v>
      </c>
      <c r="H719" s="41">
        <v>4</v>
      </c>
      <c r="I719" s="41">
        <v>5</v>
      </c>
      <c r="J719" s="41">
        <v>6</v>
      </c>
      <c r="K719" s="41">
        <v>7</v>
      </c>
      <c r="L719" s="41">
        <v>8</v>
      </c>
      <c r="M719" s="41">
        <v>9</v>
      </c>
      <c r="N719" s="41">
        <v>10</v>
      </c>
      <c r="O719" s="41">
        <v>11</v>
      </c>
      <c r="P719" s="41">
        <v>12</v>
      </c>
      <c r="Q719" s="41">
        <v>13</v>
      </c>
      <c r="R719" s="41">
        <v>14</v>
      </c>
      <c r="S719" s="41">
        <v>15</v>
      </c>
      <c r="T719" s="41">
        <v>16</v>
      </c>
      <c r="U719" s="41">
        <v>17</v>
      </c>
      <c r="V719" s="41">
        <v>18</v>
      </c>
      <c r="W719" s="41">
        <v>19</v>
      </c>
      <c r="X719" s="41">
        <v>20</v>
      </c>
      <c r="Y719" s="41">
        <v>21</v>
      </c>
      <c r="Z719" s="41">
        <v>22</v>
      </c>
      <c r="AA719" s="41">
        <v>23</v>
      </c>
      <c r="AB719" s="41">
        <v>24</v>
      </c>
      <c r="AC719" s="41">
        <v>25</v>
      </c>
      <c r="AD719" s="41">
        <v>26</v>
      </c>
      <c r="AE719" s="41">
        <v>27</v>
      </c>
      <c r="AF719" s="41">
        <v>28</v>
      </c>
      <c r="AG719" s="41">
        <v>29</v>
      </c>
      <c r="AH719" s="41">
        <v>30</v>
      </c>
      <c r="AI719" s="42">
        <v>31</v>
      </c>
      <c r="AN719" s="73"/>
    </row>
    <row r="720" spans="2:40" s="17" customFormat="1" ht="15.4" customHeight="1">
      <c r="B720" s="37">
        <f>$B$17</f>
        <v>1</v>
      </c>
      <c r="C720" s="43">
        <f t="shared" ref="C720:C731" si="39">SUM($E720:$AI720)</f>
        <v>0</v>
      </c>
      <c r="D720" s="46"/>
      <c r="E720" s="80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  <c r="AD720" s="81"/>
      <c r="AE720" s="81"/>
      <c r="AF720" s="81"/>
      <c r="AG720" s="81"/>
      <c r="AH720" s="81"/>
      <c r="AI720" s="82"/>
      <c r="AJ720" s="78"/>
      <c r="AN720" s="73"/>
    </row>
    <row r="721" spans="2:40" s="17" customFormat="1" ht="15.4" customHeight="1">
      <c r="B721" s="38">
        <f>IF(B720 = 12,1,B720+1)</f>
        <v>2</v>
      </c>
      <c r="C721" s="44">
        <f t="shared" si="39"/>
        <v>0</v>
      </c>
      <c r="D721" s="47"/>
      <c r="E721" s="83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5"/>
      <c r="AJ721" s="78"/>
      <c r="AN721" s="73"/>
    </row>
    <row r="722" spans="2:40" s="17" customFormat="1" ht="15.4" customHeight="1">
      <c r="B722" s="38">
        <f>IF(B721 = 12,1,B721+1)</f>
        <v>3</v>
      </c>
      <c r="C722" s="44">
        <f t="shared" si="39"/>
        <v>0</v>
      </c>
      <c r="D722" s="47"/>
      <c r="E722" s="83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5"/>
      <c r="AJ722" s="78"/>
      <c r="AN722" s="73"/>
    </row>
    <row r="723" spans="2:40" s="17" customFormat="1" ht="15.4" customHeight="1">
      <c r="B723" s="38">
        <f>IF(B722 = 12,1,B722+1)</f>
        <v>4</v>
      </c>
      <c r="C723" s="44">
        <f t="shared" si="39"/>
        <v>0</v>
      </c>
      <c r="D723" s="47"/>
      <c r="E723" s="83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5"/>
      <c r="AJ723" s="78"/>
      <c r="AN723" s="73"/>
    </row>
    <row r="724" spans="2:40" s="17" customFormat="1" ht="15.4" customHeight="1">
      <c r="B724" s="38">
        <f t="shared" ref="B724:B731" si="40">IF(B723 = 12,1,B723+1)</f>
        <v>5</v>
      </c>
      <c r="C724" s="44">
        <f t="shared" si="39"/>
        <v>0</v>
      </c>
      <c r="D724" s="47"/>
      <c r="E724" s="83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5"/>
      <c r="AJ724" s="78"/>
      <c r="AN724" s="73"/>
    </row>
    <row r="725" spans="2:40" s="17" customFormat="1" ht="15.4" customHeight="1">
      <c r="B725" s="38">
        <f t="shared" si="40"/>
        <v>6</v>
      </c>
      <c r="C725" s="44">
        <f t="shared" si="39"/>
        <v>0</v>
      </c>
      <c r="D725" s="47"/>
      <c r="E725" s="83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5"/>
      <c r="AJ725" s="78"/>
      <c r="AN725" s="73"/>
    </row>
    <row r="726" spans="2:40" s="17" customFormat="1" ht="15.4" customHeight="1">
      <c r="B726" s="38">
        <f t="shared" si="40"/>
        <v>7</v>
      </c>
      <c r="C726" s="44">
        <f t="shared" si="39"/>
        <v>0</v>
      </c>
      <c r="D726" s="47"/>
      <c r="E726" s="83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5"/>
      <c r="AJ726" s="78"/>
      <c r="AN726" s="73"/>
    </row>
    <row r="727" spans="2:40" s="17" customFormat="1" ht="15.4" customHeight="1">
      <c r="B727" s="38">
        <f t="shared" si="40"/>
        <v>8</v>
      </c>
      <c r="C727" s="44">
        <f t="shared" si="39"/>
        <v>0</v>
      </c>
      <c r="D727" s="47"/>
      <c r="E727" s="83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5"/>
      <c r="AJ727" s="78"/>
      <c r="AN727" s="73"/>
    </row>
    <row r="728" spans="2:40" s="17" customFormat="1" ht="15.4" customHeight="1">
      <c r="B728" s="38">
        <f t="shared" si="40"/>
        <v>9</v>
      </c>
      <c r="C728" s="44">
        <f t="shared" si="39"/>
        <v>0</v>
      </c>
      <c r="D728" s="47"/>
      <c r="E728" s="83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5"/>
      <c r="AJ728" s="78"/>
      <c r="AN728" s="73"/>
    </row>
    <row r="729" spans="2:40" s="17" customFormat="1" ht="15.4" customHeight="1">
      <c r="B729" s="38">
        <f t="shared" si="40"/>
        <v>10</v>
      </c>
      <c r="C729" s="44">
        <f t="shared" si="39"/>
        <v>0</v>
      </c>
      <c r="D729" s="47"/>
      <c r="E729" s="83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5"/>
      <c r="AJ729" s="78"/>
      <c r="AN729" s="73"/>
    </row>
    <row r="730" spans="2:40" s="17" customFormat="1" ht="15.4" customHeight="1">
      <c r="B730" s="38">
        <f t="shared" si="40"/>
        <v>11</v>
      </c>
      <c r="C730" s="44">
        <f t="shared" si="39"/>
        <v>0</v>
      </c>
      <c r="D730" s="47"/>
      <c r="E730" s="83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5"/>
      <c r="AJ730" s="78"/>
      <c r="AN730" s="73"/>
    </row>
    <row r="731" spans="2:40" s="17" customFormat="1" ht="15.4" customHeight="1" thickBot="1">
      <c r="B731" s="39">
        <f t="shared" si="40"/>
        <v>12</v>
      </c>
      <c r="C731" s="45">
        <f t="shared" si="39"/>
        <v>0</v>
      </c>
      <c r="D731" s="48"/>
      <c r="E731" s="86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  <c r="AA731" s="87"/>
      <c r="AB731" s="87"/>
      <c r="AC731" s="87"/>
      <c r="AD731" s="87"/>
      <c r="AE731" s="87"/>
      <c r="AF731" s="87"/>
      <c r="AG731" s="87"/>
      <c r="AH731" s="87"/>
      <c r="AI731" s="88"/>
      <c r="AJ731" s="78"/>
      <c r="AN731" s="73"/>
    </row>
    <row r="732" spans="2:40" s="17" customFormat="1">
      <c r="AJ732" s="78"/>
      <c r="AN732" s="73"/>
    </row>
  </sheetData>
  <sheetProtection sheet="1" objects="1" scenarios="1" selectLockedCells="1"/>
  <mergeCells count="440">
    <mergeCell ref="W717:Y717"/>
    <mergeCell ref="Z717:AA717"/>
    <mergeCell ref="AB717:AC717"/>
    <mergeCell ref="AD717:AE717"/>
    <mergeCell ref="W716:Y716"/>
    <mergeCell ref="Z716:AA716"/>
    <mergeCell ref="AB716:AC716"/>
    <mergeCell ref="AD716:AE716"/>
    <mergeCell ref="E717:G717"/>
    <mergeCell ref="H717:K717"/>
    <mergeCell ref="L717:N717"/>
    <mergeCell ref="O717:Q717"/>
    <mergeCell ref="R717:T717"/>
    <mergeCell ref="U717:V717"/>
    <mergeCell ref="E716:G716"/>
    <mergeCell ref="H716:K716"/>
    <mergeCell ref="L716:N716"/>
    <mergeCell ref="O716:Q716"/>
    <mergeCell ref="R716:T716"/>
    <mergeCell ref="U716:V716"/>
    <mergeCell ref="W680:Y680"/>
    <mergeCell ref="Z680:AA680"/>
    <mergeCell ref="AB680:AC680"/>
    <mergeCell ref="AD680:AE680"/>
    <mergeCell ref="E715:F715"/>
    <mergeCell ref="G715:H715"/>
    <mergeCell ref="W679:Y679"/>
    <mergeCell ref="Z679:AA679"/>
    <mergeCell ref="AB679:AC679"/>
    <mergeCell ref="AD679:AE679"/>
    <mergeCell ref="E680:G680"/>
    <mergeCell ref="H680:K680"/>
    <mergeCell ref="L680:N680"/>
    <mergeCell ref="O680:Q680"/>
    <mergeCell ref="R680:T680"/>
    <mergeCell ref="U680:V680"/>
    <mergeCell ref="E679:G679"/>
    <mergeCell ref="H679:K679"/>
    <mergeCell ref="L679:N679"/>
    <mergeCell ref="O679:Q679"/>
    <mergeCell ref="R679:T679"/>
    <mergeCell ref="U679:V679"/>
    <mergeCell ref="W643:Y643"/>
    <mergeCell ref="Z643:AA643"/>
    <mergeCell ref="AB643:AC643"/>
    <mergeCell ref="AD643:AE643"/>
    <mergeCell ref="E678:F678"/>
    <mergeCell ref="G678:H678"/>
    <mergeCell ref="W642:Y642"/>
    <mergeCell ref="Z642:AA642"/>
    <mergeCell ref="AB642:AC642"/>
    <mergeCell ref="AD642:AE642"/>
    <mergeCell ref="E643:G643"/>
    <mergeCell ref="H643:K643"/>
    <mergeCell ref="L643:N643"/>
    <mergeCell ref="O643:Q643"/>
    <mergeCell ref="R643:T643"/>
    <mergeCell ref="U643:V643"/>
    <mergeCell ref="E642:G642"/>
    <mergeCell ref="H642:K642"/>
    <mergeCell ref="L642:N642"/>
    <mergeCell ref="O642:Q642"/>
    <mergeCell ref="R642:T642"/>
    <mergeCell ref="U642:V642"/>
    <mergeCell ref="W606:Y606"/>
    <mergeCell ref="Z606:AA606"/>
    <mergeCell ref="AB606:AC606"/>
    <mergeCell ref="AD606:AE606"/>
    <mergeCell ref="E641:F641"/>
    <mergeCell ref="G641:H641"/>
    <mergeCell ref="W605:Y605"/>
    <mergeCell ref="Z605:AA605"/>
    <mergeCell ref="AB605:AC605"/>
    <mergeCell ref="AD605:AE605"/>
    <mergeCell ref="E606:G606"/>
    <mergeCell ref="H606:K606"/>
    <mergeCell ref="L606:N606"/>
    <mergeCell ref="O606:Q606"/>
    <mergeCell ref="R606:T606"/>
    <mergeCell ref="U606:V606"/>
    <mergeCell ref="E605:G605"/>
    <mergeCell ref="H605:K605"/>
    <mergeCell ref="L605:N605"/>
    <mergeCell ref="O605:Q605"/>
    <mergeCell ref="R605:T605"/>
    <mergeCell ref="U605:V605"/>
    <mergeCell ref="W569:Y569"/>
    <mergeCell ref="Z569:AA569"/>
    <mergeCell ref="AB569:AC569"/>
    <mergeCell ref="AD569:AE569"/>
    <mergeCell ref="E604:F604"/>
    <mergeCell ref="G604:H604"/>
    <mergeCell ref="W568:Y568"/>
    <mergeCell ref="Z568:AA568"/>
    <mergeCell ref="AB568:AC568"/>
    <mergeCell ref="AD568:AE568"/>
    <mergeCell ref="E569:G569"/>
    <mergeCell ref="H569:K569"/>
    <mergeCell ref="L569:N569"/>
    <mergeCell ref="O569:Q569"/>
    <mergeCell ref="R569:T569"/>
    <mergeCell ref="U569:V569"/>
    <mergeCell ref="E568:G568"/>
    <mergeCell ref="H568:K568"/>
    <mergeCell ref="L568:N568"/>
    <mergeCell ref="O568:Q568"/>
    <mergeCell ref="R568:T568"/>
    <mergeCell ref="U568:V568"/>
    <mergeCell ref="W532:Y532"/>
    <mergeCell ref="Z532:AA532"/>
    <mergeCell ref="AB532:AC532"/>
    <mergeCell ref="AD532:AE532"/>
    <mergeCell ref="E567:F567"/>
    <mergeCell ref="G567:H567"/>
    <mergeCell ref="W531:Y531"/>
    <mergeCell ref="Z531:AA531"/>
    <mergeCell ref="AB531:AC531"/>
    <mergeCell ref="AD531:AE531"/>
    <mergeCell ref="E532:G532"/>
    <mergeCell ref="H532:K532"/>
    <mergeCell ref="L532:N532"/>
    <mergeCell ref="O532:Q532"/>
    <mergeCell ref="R532:T532"/>
    <mergeCell ref="U532:V532"/>
    <mergeCell ref="E531:G531"/>
    <mergeCell ref="H531:K531"/>
    <mergeCell ref="L531:N531"/>
    <mergeCell ref="O531:Q531"/>
    <mergeCell ref="R531:T531"/>
    <mergeCell ref="U531:V531"/>
    <mergeCell ref="W495:Y495"/>
    <mergeCell ref="Z495:AA495"/>
    <mergeCell ref="AB495:AC495"/>
    <mergeCell ref="AD495:AE495"/>
    <mergeCell ref="E530:F530"/>
    <mergeCell ref="G530:H530"/>
    <mergeCell ref="W494:Y494"/>
    <mergeCell ref="Z494:AA494"/>
    <mergeCell ref="AB494:AC494"/>
    <mergeCell ref="AD494:AE494"/>
    <mergeCell ref="E495:G495"/>
    <mergeCell ref="H495:K495"/>
    <mergeCell ref="L495:N495"/>
    <mergeCell ref="O495:Q495"/>
    <mergeCell ref="R495:T495"/>
    <mergeCell ref="U495:V495"/>
    <mergeCell ref="E494:G494"/>
    <mergeCell ref="H494:K494"/>
    <mergeCell ref="L494:N494"/>
    <mergeCell ref="O494:Q494"/>
    <mergeCell ref="R494:T494"/>
    <mergeCell ref="U494:V494"/>
    <mergeCell ref="W458:Y458"/>
    <mergeCell ref="Z458:AA458"/>
    <mergeCell ref="AB458:AC458"/>
    <mergeCell ref="AD458:AE458"/>
    <mergeCell ref="E493:F493"/>
    <mergeCell ref="G493:H493"/>
    <mergeCell ref="W457:Y457"/>
    <mergeCell ref="Z457:AA457"/>
    <mergeCell ref="AB457:AC457"/>
    <mergeCell ref="AD457:AE457"/>
    <mergeCell ref="E458:G458"/>
    <mergeCell ref="H458:K458"/>
    <mergeCell ref="L458:N458"/>
    <mergeCell ref="O458:Q458"/>
    <mergeCell ref="R458:T458"/>
    <mergeCell ref="U458:V458"/>
    <mergeCell ref="E457:G457"/>
    <mergeCell ref="H457:K457"/>
    <mergeCell ref="L457:N457"/>
    <mergeCell ref="O457:Q457"/>
    <mergeCell ref="R457:T457"/>
    <mergeCell ref="U457:V457"/>
    <mergeCell ref="W421:Y421"/>
    <mergeCell ref="Z421:AA421"/>
    <mergeCell ref="AB421:AC421"/>
    <mergeCell ref="AD421:AE421"/>
    <mergeCell ref="E456:F456"/>
    <mergeCell ref="G456:H456"/>
    <mergeCell ref="W420:Y420"/>
    <mergeCell ref="Z420:AA420"/>
    <mergeCell ref="AB420:AC420"/>
    <mergeCell ref="AD420:AE420"/>
    <mergeCell ref="E421:G421"/>
    <mergeCell ref="H421:K421"/>
    <mergeCell ref="L421:N421"/>
    <mergeCell ref="O421:Q421"/>
    <mergeCell ref="R421:T421"/>
    <mergeCell ref="U421:V421"/>
    <mergeCell ref="E420:G420"/>
    <mergeCell ref="H420:K420"/>
    <mergeCell ref="L420:N420"/>
    <mergeCell ref="O420:Q420"/>
    <mergeCell ref="R420:T420"/>
    <mergeCell ref="U420:V420"/>
    <mergeCell ref="W384:Y384"/>
    <mergeCell ref="Z384:AA384"/>
    <mergeCell ref="AB384:AC384"/>
    <mergeCell ref="AD384:AE384"/>
    <mergeCell ref="E419:F419"/>
    <mergeCell ref="G419:H419"/>
    <mergeCell ref="W383:Y383"/>
    <mergeCell ref="Z383:AA383"/>
    <mergeCell ref="AB383:AC383"/>
    <mergeCell ref="AD383:AE383"/>
    <mergeCell ref="E384:G384"/>
    <mergeCell ref="H384:K384"/>
    <mergeCell ref="L384:N384"/>
    <mergeCell ref="O384:Q384"/>
    <mergeCell ref="R384:T384"/>
    <mergeCell ref="U384:V384"/>
    <mergeCell ref="E383:G383"/>
    <mergeCell ref="H383:K383"/>
    <mergeCell ref="L383:N383"/>
    <mergeCell ref="O383:Q383"/>
    <mergeCell ref="R383:T383"/>
    <mergeCell ref="U383:V383"/>
    <mergeCell ref="W347:Y347"/>
    <mergeCell ref="Z347:AA347"/>
    <mergeCell ref="AB347:AC347"/>
    <mergeCell ref="AD347:AE347"/>
    <mergeCell ref="E382:F382"/>
    <mergeCell ref="G382:H382"/>
    <mergeCell ref="W346:Y346"/>
    <mergeCell ref="Z346:AA346"/>
    <mergeCell ref="AB346:AC346"/>
    <mergeCell ref="AD346:AE346"/>
    <mergeCell ref="E347:G347"/>
    <mergeCell ref="H347:K347"/>
    <mergeCell ref="L347:N347"/>
    <mergeCell ref="O347:Q347"/>
    <mergeCell ref="R347:T347"/>
    <mergeCell ref="U347:V347"/>
    <mergeCell ref="E346:G346"/>
    <mergeCell ref="H346:K346"/>
    <mergeCell ref="L346:N346"/>
    <mergeCell ref="O346:Q346"/>
    <mergeCell ref="R346:T346"/>
    <mergeCell ref="U346:V346"/>
    <mergeCell ref="W310:Y310"/>
    <mergeCell ref="Z310:AA310"/>
    <mergeCell ref="AB310:AC310"/>
    <mergeCell ref="AD310:AE310"/>
    <mergeCell ref="E345:F345"/>
    <mergeCell ref="G345:H345"/>
    <mergeCell ref="W309:Y309"/>
    <mergeCell ref="Z309:AA309"/>
    <mergeCell ref="AB309:AC309"/>
    <mergeCell ref="AD309:AE309"/>
    <mergeCell ref="E310:G310"/>
    <mergeCell ref="H310:K310"/>
    <mergeCell ref="L310:N310"/>
    <mergeCell ref="O310:Q310"/>
    <mergeCell ref="R310:T310"/>
    <mergeCell ref="U310:V310"/>
    <mergeCell ref="E309:G309"/>
    <mergeCell ref="H309:K309"/>
    <mergeCell ref="L309:N309"/>
    <mergeCell ref="O309:Q309"/>
    <mergeCell ref="R309:T309"/>
    <mergeCell ref="U309:V309"/>
    <mergeCell ref="W273:Y273"/>
    <mergeCell ref="Z273:AA273"/>
    <mergeCell ref="AB273:AC273"/>
    <mergeCell ref="AD273:AE273"/>
    <mergeCell ref="E308:F308"/>
    <mergeCell ref="G308:H308"/>
    <mergeCell ref="W272:Y272"/>
    <mergeCell ref="Z272:AA272"/>
    <mergeCell ref="AB272:AC272"/>
    <mergeCell ref="AD272:AE272"/>
    <mergeCell ref="E273:G273"/>
    <mergeCell ref="H273:K273"/>
    <mergeCell ref="L273:N273"/>
    <mergeCell ref="O273:Q273"/>
    <mergeCell ref="R273:T273"/>
    <mergeCell ref="U273:V273"/>
    <mergeCell ref="E272:G272"/>
    <mergeCell ref="H272:K272"/>
    <mergeCell ref="L272:N272"/>
    <mergeCell ref="O272:Q272"/>
    <mergeCell ref="R272:T272"/>
    <mergeCell ref="U272:V272"/>
    <mergeCell ref="W236:Y236"/>
    <mergeCell ref="Z236:AA236"/>
    <mergeCell ref="AB236:AC236"/>
    <mergeCell ref="AD236:AE236"/>
    <mergeCell ref="E271:F271"/>
    <mergeCell ref="G271:H271"/>
    <mergeCell ref="W235:Y235"/>
    <mergeCell ref="Z235:AA235"/>
    <mergeCell ref="AB235:AC235"/>
    <mergeCell ref="AD235:AE235"/>
    <mergeCell ref="E236:G236"/>
    <mergeCell ref="H236:K236"/>
    <mergeCell ref="L236:N236"/>
    <mergeCell ref="O236:Q236"/>
    <mergeCell ref="R236:T236"/>
    <mergeCell ref="U236:V236"/>
    <mergeCell ref="E235:G235"/>
    <mergeCell ref="H235:K235"/>
    <mergeCell ref="L235:N235"/>
    <mergeCell ref="O235:Q235"/>
    <mergeCell ref="R235:T235"/>
    <mergeCell ref="U235:V235"/>
    <mergeCell ref="W199:Y199"/>
    <mergeCell ref="Z199:AA199"/>
    <mergeCell ref="AB199:AC199"/>
    <mergeCell ref="AD199:AE199"/>
    <mergeCell ref="E234:F234"/>
    <mergeCell ref="G234:H234"/>
    <mergeCell ref="W198:Y198"/>
    <mergeCell ref="Z198:AA198"/>
    <mergeCell ref="AB198:AC198"/>
    <mergeCell ref="AD198:AE198"/>
    <mergeCell ref="E199:G199"/>
    <mergeCell ref="H199:K199"/>
    <mergeCell ref="L199:N199"/>
    <mergeCell ref="O199:Q199"/>
    <mergeCell ref="R199:T199"/>
    <mergeCell ref="U199:V199"/>
    <mergeCell ref="E198:G198"/>
    <mergeCell ref="H198:K198"/>
    <mergeCell ref="L198:N198"/>
    <mergeCell ref="O198:Q198"/>
    <mergeCell ref="R198:T198"/>
    <mergeCell ref="U198:V198"/>
    <mergeCell ref="W162:Y162"/>
    <mergeCell ref="Z162:AA162"/>
    <mergeCell ref="AB162:AC162"/>
    <mergeCell ref="AD162:AE162"/>
    <mergeCell ref="E197:F197"/>
    <mergeCell ref="G197:H197"/>
    <mergeCell ref="W161:Y161"/>
    <mergeCell ref="Z161:AA161"/>
    <mergeCell ref="AB161:AC161"/>
    <mergeCell ref="AD161:AE161"/>
    <mergeCell ref="E162:G162"/>
    <mergeCell ref="H162:K162"/>
    <mergeCell ref="L162:N162"/>
    <mergeCell ref="O162:Q162"/>
    <mergeCell ref="R162:T162"/>
    <mergeCell ref="U162:V162"/>
    <mergeCell ref="E161:G161"/>
    <mergeCell ref="H161:K161"/>
    <mergeCell ref="L161:N161"/>
    <mergeCell ref="O161:Q161"/>
    <mergeCell ref="R161:T161"/>
    <mergeCell ref="U161:V161"/>
    <mergeCell ref="W125:Y125"/>
    <mergeCell ref="Z125:AA125"/>
    <mergeCell ref="AB125:AC125"/>
    <mergeCell ref="AD125:AE125"/>
    <mergeCell ref="E160:F160"/>
    <mergeCell ref="G160:H160"/>
    <mergeCell ref="W124:Y124"/>
    <mergeCell ref="Z124:AA124"/>
    <mergeCell ref="AB124:AC124"/>
    <mergeCell ref="AD124:AE124"/>
    <mergeCell ref="E125:G125"/>
    <mergeCell ref="H125:K125"/>
    <mergeCell ref="L125:N125"/>
    <mergeCell ref="O125:Q125"/>
    <mergeCell ref="R125:T125"/>
    <mergeCell ref="U125:V125"/>
    <mergeCell ref="E124:G124"/>
    <mergeCell ref="H124:K124"/>
    <mergeCell ref="L124:N124"/>
    <mergeCell ref="O124:Q124"/>
    <mergeCell ref="R124:T124"/>
    <mergeCell ref="U124:V124"/>
    <mergeCell ref="W88:Y88"/>
    <mergeCell ref="Z88:AA88"/>
    <mergeCell ref="AB88:AC88"/>
    <mergeCell ref="AD88:AE88"/>
    <mergeCell ref="E123:F123"/>
    <mergeCell ref="G123:H123"/>
    <mergeCell ref="W87:Y87"/>
    <mergeCell ref="Z87:AA87"/>
    <mergeCell ref="AB87:AC87"/>
    <mergeCell ref="AD87:AE87"/>
    <mergeCell ref="E88:G88"/>
    <mergeCell ref="H88:K88"/>
    <mergeCell ref="L88:N88"/>
    <mergeCell ref="O88:Q88"/>
    <mergeCell ref="R88:T88"/>
    <mergeCell ref="U88:V88"/>
    <mergeCell ref="E87:G87"/>
    <mergeCell ref="H87:K87"/>
    <mergeCell ref="L87:N87"/>
    <mergeCell ref="O87:Q87"/>
    <mergeCell ref="R87:T87"/>
    <mergeCell ref="U87:V87"/>
    <mergeCell ref="W51:Y51"/>
    <mergeCell ref="Z51:AA51"/>
    <mergeCell ref="AB51:AC51"/>
    <mergeCell ref="AD51:AE51"/>
    <mergeCell ref="E86:F86"/>
    <mergeCell ref="G86:H86"/>
    <mergeCell ref="W50:Y50"/>
    <mergeCell ref="Z50:AA50"/>
    <mergeCell ref="AB50:AC50"/>
    <mergeCell ref="AD50:AE50"/>
    <mergeCell ref="E51:G51"/>
    <mergeCell ref="H51:K51"/>
    <mergeCell ref="L51:N51"/>
    <mergeCell ref="O51:Q51"/>
    <mergeCell ref="R51:T51"/>
    <mergeCell ref="U51:V51"/>
    <mergeCell ref="E50:G50"/>
    <mergeCell ref="H50:K50"/>
    <mergeCell ref="L50:N50"/>
    <mergeCell ref="O50:Q50"/>
    <mergeCell ref="R50:T50"/>
    <mergeCell ref="U50:V50"/>
    <mergeCell ref="W14:Y14"/>
    <mergeCell ref="Z14:AA14"/>
    <mergeCell ref="AB14:AC14"/>
    <mergeCell ref="AD14:AE14"/>
    <mergeCell ref="E49:F49"/>
    <mergeCell ref="G49:H49"/>
    <mergeCell ref="E14:G14"/>
    <mergeCell ref="H14:K14"/>
    <mergeCell ref="L14:N14"/>
    <mergeCell ref="O14:Q14"/>
    <mergeCell ref="R14:T14"/>
    <mergeCell ref="U14:V14"/>
    <mergeCell ref="R13:T13"/>
    <mergeCell ref="U13:V13"/>
    <mergeCell ref="W13:Y13"/>
    <mergeCell ref="Z13:AA13"/>
    <mergeCell ref="AB13:AC13"/>
    <mergeCell ref="AD13:AE13"/>
    <mergeCell ref="E12:F12"/>
    <mergeCell ref="G12:H12"/>
    <mergeCell ref="E13:G13"/>
    <mergeCell ref="H13:K13"/>
    <mergeCell ref="L13:N13"/>
    <mergeCell ref="O13:Q13"/>
  </mergeCells>
  <phoneticPr fontId="2"/>
  <printOptions horizontalCentered="1"/>
  <pageMargins left="0" right="0" top="0" bottom="0" header="0.31496062992125984" footer="0.31496062992125984"/>
  <pageSetup paperSize="9" fitToHeight="0" orientation="landscape" r:id="rId1"/>
  <rowBreaks count="20" manualBreakCount="20">
    <brk id="37" min="1" max="34" man="1"/>
    <brk id="74" min="1" max="34" man="1"/>
    <brk id="111" min="1" max="34" man="1"/>
    <brk id="148" min="1" max="34" man="1"/>
    <brk id="185" min="1" max="34" man="1"/>
    <brk id="222" min="1" max="34" man="1"/>
    <brk id="259" min="1" max="34" man="1"/>
    <brk id="296" min="1" max="34" man="1"/>
    <brk id="333" min="1" max="34" man="1"/>
    <brk id="370" min="1" max="34" man="1"/>
    <brk id="407" min="1" max="34" man="1"/>
    <brk id="444" min="1" max="34" man="1"/>
    <brk id="481" min="1" max="34" man="1"/>
    <brk id="518" min="1" max="34" man="1"/>
    <brk id="555" min="1" max="34" man="1"/>
    <brk id="592" min="1" max="34" man="1"/>
    <brk id="629" min="1" max="34" man="1"/>
    <brk id="666" min="1" max="34" man="1"/>
    <brk id="703" min="1" max="34" man="1"/>
    <brk id="740" min="1" max="34" man="1"/>
  </rowBreaks>
  <drawing r:id="rId2"/>
  <legacyDrawing r:id="rId3"/>
  <controls>
    <mc:AlternateContent xmlns:mc="http://schemas.openxmlformats.org/markup-compatibility/2006">
      <mc:Choice Requires="x14">
        <control shapeId="52227" r:id="rId4" name="cmbPageNum">
          <controlPr defaultSize="0" print="0" autoLine="0" altText="" r:id="rId5">
            <anchor>
              <from>
                <xdr:col>32</xdr:col>
                <xdr:colOff>161925</xdr:colOff>
                <xdr:row>0</xdr:row>
                <xdr:rowOff>161925</xdr:rowOff>
              </from>
              <to>
                <xdr:col>34</xdr:col>
                <xdr:colOff>180975</xdr:colOff>
                <xdr:row>2</xdr:row>
                <xdr:rowOff>85725</xdr:rowOff>
              </to>
            </anchor>
          </controlPr>
        </control>
      </mc:Choice>
      <mc:Fallback>
        <control shapeId="52227" r:id="rId4" name="cmbPageNum"/>
      </mc:Fallback>
    </mc:AlternateContent>
    <mc:AlternateContent xmlns:mc="http://schemas.openxmlformats.org/markup-compatibility/2006">
      <mc:Choice Requires="x14">
        <control shapeId="52225" r:id="rId6" name="Button 1">
          <controlPr defaultSize="0" print="0" autoFill="0" autoPict="0" macro="[0]!LoadSetPersonalListCondition">
            <anchor>
              <from>
                <xdr:col>1</xdr:col>
                <xdr:colOff>133350</xdr:colOff>
                <xdr:row>0</xdr:row>
                <xdr:rowOff>104775</xdr:rowOff>
              </from>
              <to>
                <xdr:col>4</xdr:col>
                <xdr:colOff>85725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26" r:id="rId7" name="Button 2">
          <controlPr defaultSize="0" print="0" autoFill="0" autoPict="0" macro="[0]!BackToTop">
            <anchor>
              <from>
                <xdr:col>4</xdr:col>
                <xdr:colOff>228600</xdr:colOff>
                <xdr:row>0</xdr:row>
                <xdr:rowOff>95250</xdr:rowOff>
              </from>
              <to>
                <xdr:col>8</xdr:col>
                <xdr:colOff>200025</xdr:colOff>
                <xdr:row>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28" r:id="rId8" name="Button 4">
          <controlPr defaultSize="0" print="0" autoFill="0" autoPict="0" macro="[0]!PageDownExe">
            <anchor>
              <from>
                <xdr:col>29</xdr:col>
                <xdr:colOff>95250</xdr:colOff>
                <xdr:row>0</xdr:row>
                <xdr:rowOff>142875</xdr:rowOff>
              </from>
              <to>
                <xdr:col>30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29" r:id="rId9" name="Button 5">
          <controlPr defaultSize="0" print="0" autoFill="0" autoPict="0" macro="[0]!PageUpExe">
            <anchor>
              <from>
                <xdr:col>30</xdr:col>
                <xdr:colOff>238125</xdr:colOff>
                <xdr:row>0</xdr:row>
                <xdr:rowOff>142875</xdr:rowOff>
              </from>
              <to>
                <xdr:col>32</xdr:col>
                <xdr:colOff>95250</xdr:colOff>
                <xdr:row>2</xdr:row>
                <xdr:rowOff>104775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8</vt:i4>
      </vt:variant>
    </vt:vector>
  </HeadingPairs>
  <TitlesOfParts>
    <vt:vector size="21" baseType="lpstr">
      <vt:lpstr>有給管理簿</vt:lpstr>
      <vt:lpstr>基本情報</vt:lpstr>
      <vt:lpstr>社員情報</vt:lpstr>
      <vt:lpstr>数式</vt:lpstr>
      <vt:lpstr>レポート</vt:lpstr>
      <vt:lpstr>グラフ基</vt:lpstr>
      <vt:lpstr>入力シート</vt:lpstr>
      <vt:lpstr>付与日数一覧</vt:lpstr>
      <vt:lpstr>個人別管理簿 (1)</vt:lpstr>
      <vt:lpstr>個人別管理簿 (2)</vt:lpstr>
      <vt:lpstr>個人別管理簿 (3)</vt:lpstr>
      <vt:lpstr>個人別管理簿 (4)</vt:lpstr>
      <vt:lpstr>個人別管理簿 (5)</vt:lpstr>
      <vt:lpstr>レポート!Print_Area</vt:lpstr>
      <vt:lpstr>'個人別管理簿 (1)'!Print_Area</vt:lpstr>
      <vt:lpstr>'個人別管理簿 (2)'!Print_Area</vt:lpstr>
      <vt:lpstr>'個人別管理簿 (3)'!Print_Area</vt:lpstr>
      <vt:lpstr>'個人別管理簿 (4)'!Print_Area</vt:lpstr>
      <vt:lpstr>'個人別管理簿 (5)'!Print_Area</vt:lpstr>
      <vt:lpstr>有給管理簿!Print_Titles</vt:lpstr>
      <vt:lpstr>trgtYearList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watanabe</dc:creator>
  <cp:lastModifiedBy>mari 森</cp:lastModifiedBy>
  <cp:lastPrinted>2026-04-07T01:30:23Z</cp:lastPrinted>
  <dcterms:created xsi:type="dcterms:W3CDTF">2015-06-05T18:19:34Z</dcterms:created>
  <dcterms:modified xsi:type="dcterms:W3CDTF">2026-08-07T04:48:31Z</dcterms:modified>
</cp:coreProperties>
</file>