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-4ESAONT\c\from old laptop\yoga_disk\sophy\Galway PhD\experiments\experiment 1\biochemical assays\Dubois\NEW Dubois 2025\"/>
    </mc:Choice>
  </mc:AlternateContent>
  <xr:revisionPtr revIDLastSave="0" documentId="13_ncr:1_{56DE3682-1452-4C40-BB87-2F2EAC43DE49}" xr6:coauthVersionLast="47" xr6:coauthVersionMax="47" xr10:uidLastSave="{00000000-0000-0000-0000-000000000000}"/>
  <bookViews>
    <workbookView xWindow="-110" yWindow="-110" windowWidth="19420" windowHeight="10420" xr2:uid="{CE038480-B618-448B-8DA9-4F09FEE51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P62" i="1" s="1"/>
  <c r="N62" i="1"/>
  <c r="O62" i="1"/>
  <c r="N61" i="1"/>
  <c r="O61" i="1"/>
  <c r="M61" i="1"/>
  <c r="H61" i="1"/>
  <c r="H62" i="1"/>
  <c r="I62" i="1"/>
  <c r="J62" i="1"/>
  <c r="I61" i="1"/>
  <c r="J61" i="1"/>
  <c r="H58" i="1"/>
  <c r="M58" i="1" s="1"/>
  <c r="P58" i="1" s="1"/>
  <c r="S58" i="1" s="1"/>
  <c r="T60" i="1" s="1"/>
  <c r="V60" i="1" s="1"/>
  <c r="E62" i="1"/>
  <c r="F62" i="1"/>
  <c r="G62" i="1"/>
  <c r="F61" i="1"/>
  <c r="G61" i="1"/>
  <c r="E61" i="1"/>
  <c r="M81" i="1"/>
  <c r="P81" i="1" s="1"/>
  <c r="S81" i="1" s="1"/>
  <c r="L81" i="1"/>
  <c r="H81" i="1"/>
  <c r="G81" i="1"/>
  <c r="J81" i="1" s="1"/>
  <c r="O81" i="1" s="1"/>
  <c r="R81" i="1" s="1"/>
  <c r="F81" i="1"/>
  <c r="I81" i="1" s="1"/>
  <c r="N81" i="1" s="1"/>
  <c r="Q81" i="1" s="1"/>
  <c r="E81" i="1"/>
  <c r="O80" i="1"/>
  <c r="R80" i="1" s="1"/>
  <c r="L80" i="1"/>
  <c r="J80" i="1"/>
  <c r="I80" i="1"/>
  <c r="N80" i="1" s="1"/>
  <c r="Q80" i="1" s="1"/>
  <c r="H80" i="1"/>
  <c r="M80" i="1" s="1"/>
  <c r="P80" i="1" s="1"/>
  <c r="S80" i="1" s="1"/>
  <c r="G80" i="1"/>
  <c r="F80" i="1"/>
  <c r="E80" i="1"/>
  <c r="L79" i="1"/>
  <c r="U81" i="1" s="1"/>
  <c r="J79" i="1"/>
  <c r="O79" i="1" s="1"/>
  <c r="R79" i="1" s="1"/>
  <c r="G79" i="1"/>
  <c r="F79" i="1"/>
  <c r="I79" i="1" s="1"/>
  <c r="N79" i="1" s="1"/>
  <c r="Q79" i="1" s="1"/>
  <c r="E79" i="1"/>
  <c r="H79" i="1" s="1"/>
  <c r="M79" i="1" s="1"/>
  <c r="P79" i="1" s="1"/>
  <c r="S79" i="1" s="1"/>
  <c r="T81" i="1" s="1"/>
  <c r="V81" i="1" s="1"/>
  <c r="L78" i="1"/>
  <c r="J78" i="1"/>
  <c r="O78" i="1" s="1"/>
  <c r="R78" i="1" s="1"/>
  <c r="I78" i="1"/>
  <c r="N78" i="1" s="1"/>
  <c r="Q78" i="1" s="1"/>
  <c r="G78" i="1"/>
  <c r="F78" i="1"/>
  <c r="E78" i="1"/>
  <c r="H78" i="1" s="1"/>
  <c r="M78" i="1" s="1"/>
  <c r="P78" i="1" s="1"/>
  <c r="S78" i="1" s="1"/>
  <c r="R77" i="1"/>
  <c r="L77" i="1"/>
  <c r="G77" i="1"/>
  <c r="J77" i="1" s="1"/>
  <c r="O77" i="1" s="1"/>
  <c r="F77" i="1"/>
  <c r="I77" i="1" s="1"/>
  <c r="N77" i="1" s="1"/>
  <c r="Q77" i="1" s="1"/>
  <c r="E77" i="1"/>
  <c r="H77" i="1" s="1"/>
  <c r="M77" i="1" s="1"/>
  <c r="P77" i="1" s="1"/>
  <c r="S77" i="1" s="1"/>
  <c r="N76" i="1"/>
  <c r="Q76" i="1" s="1"/>
  <c r="L76" i="1"/>
  <c r="U78" i="1" s="1"/>
  <c r="I76" i="1"/>
  <c r="H76" i="1"/>
  <c r="M76" i="1" s="1"/>
  <c r="P76" i="1" s="1"/>
  <c r="S76" i="1" s="1"/>
  <c r="T78" i="1" s="1"/>
  <c r="V78" i="1" s="1"/>
  <c r="G76" i="1"/>
  <c r="J76" i="1" s="1"/>
  <c r="O76" i="1" s="1"/>
  <c r="R76" i="1" s="1"/>
  <c r="F76" i="1"/>
  <c r="E76" i="1"/>
  <c r="M75" i="1"/>
  <c r="P75" i="1" s="1"/>
  <c r="S75" i="1" s="1"/>
  <c r="L75" i="1"/>
  <c r="H75" i="1"/>
  <c r="G75" i="1"/>
  <c r="J75" i="1" s="1"/>
  <c r="O75" i="1" s="1"/>
  <c r="R75" i="1" s="1"/>
  <c r="F75" i="1"/>
  <c r="I75" i="1" s="1"/>
  <c r="N75" i="1" s="1"/>
  <c r="Q75" i="1" s="1"/>
  <c r="E75" i="1"/>
  <c r="O74" i="1"/>
  <c r="R74" i="1" s="1"/>
  <c r="L74" i="1"/>
  <c r="J74" i="1"/>
  <c r="I74" i="1"/>
  <c r="N74" i="1" s="1"/>
  <c r="Q74" i="1" s="1"/>
  <c r="H74" i="1"/>
  <c r="M74" i="1" s="1"/>
  <c r="P74" i="1" s="1"/>
  <c r="S74" i="1" s="1"/>
  <c r="G74" i="1"/>
  <c r="F74" i="1"/>
  <c r="E74" i="1"/>
  <c r="L73" i="1"/>
  <c r="U75" i="1" s="1"/>
  <c r="J73" i="1"/>
  <c r="O73" i="1" s="1"/>
  <c r="R73" i="1" s="1"/>
  <c r="G73" i="1"/>
  <c r="F73" i="1"/>
  <c r="I73" i="1" s="1"/>
  <c r="N73" i="1" s="1"/>
  <c r="Q73" i="1" s="1"/>
  <c r="E73" i="1"/>
  <c r="H73" i="1" s="1"/>
  <c r="M73" i="1" s="1"/>
  <c r="P73" i="1" s="1"/>
  <c r="S73" i="1" s="1"/>
  <c r="T75" i="1" s="1"/>
  <c r="V75" i="1" s="1"/>
  <c r="L72" i="1"/>
  <c r="J72" i="1"/>
  <c r="O72" i="1" s="1"/>
  <c r="R72" i="1" s="1"/>
  <c r="I72" i="1"/>
  <c r="N72" i="1" s="1"/>
  <c r="Q72" i="1" s="1"/>
  <c r="G72" i="1"/>
  <c r="F72" i="1"/>
  <c r="E72" i="1"/>
  <c r="H72" i="1" s="1"/>
  <c r="M72" i="1" s="1"/>
  <c r="P72" i="1" s="1"/>
  <c r="S72" i="1" s="1"/>
  <c r="L71" i="1"/>
  <c r="G71" i="1"/>
  <c r="J71" i="1" s="1"/>
  <c r="O71" i="1" s="1"/>
  <c r="R71" i="1" s="1"/>
  <c r="F71" i="1"/>
  <c r="I71" i="1" s="1"/>
  <c r="N71" i="1" s="1"/>
  <c r="Q71" i="1" s="1"/>
  <c r="E71" i="1"/>
  <c r="H71" i="1" s="1"/>
  <c r="M71" i="1" s="1"/>
  <c r="P71" i="1" s="1"/>
  <c r="S71" i="1" s="1"/>
  <c r="N70" i="1"/>
  <c r="Q70" i="1" s="1"/>
  <c r="L70" i="1"/>
  <c r="U72" i="1" s="1"/>
  <c r="I70" i="1"/>
  <c r="H70" i="1"/>
  <c r="M70" i="1" s="1"/>
  <c r="P70" i="1" s="1"/>
  <c r="S70" i="1" s="1"/>
  <c r="T72" i="1" s="1"/>
  <c r="V72" i="1" s="1"/>
  <c r="G70" i="1"/>
  <c r="J70" i="1" s="1"/>
  <c r="O70" i="1" s="1"/>
  <c r="R70" i="1" s="1"/>
  <c r="F70" i="1"/>
  <c r="E70" i="1"/>
  <c r="M69" i="1"/>
  <c r="P69" i="1" s="1"/>
  <c r="S69" i="1" s="1"/>
  <c r="L69" i="1"/>
  <c r="H69" i="1"/>
  <c r="G69" i="1"/>
  <c r="J69" i="1" s="1"/>
  <c r="O69" i="1" s="1"/>
  <c r="R69" i="1" s="1"/>
  <c r="F69" i="1"/>
  <c r="I69" i="1" s="1"/>
  <c r="N69" i="1" s="1"/>
  <c r="Q69" i="1" s="1"/>
  <c r="E69" i="1"/>
  <c r="O68" i="1"/>
  <c r="R68" i="1" s="1"/>
  <c r="L68" i="1"/>
  <c r="J68" i="1"/>
  <c r="I68" i="1"/>
  <c r="N68" i="1" s="1"/>
  <c r="Q68" i="1" s="1"/>
  <c r="H68" i="1"/>
  <c r="M68" i="1" s="1"/>
  <c r="P68" i="1" s="1"/>
  <c r="S68" i="1" s="1"/>
  <c r="G68" i="1"/>
  <c r="F68" i="1"/>
  <c r="E68" i="1"/>
  <c r="L67" i="1"/>
  <c r="U69" i="1" s="1"/>
  <c r="J67" i="1"/>
  <c r="O67" i="1" s="1"/>
  <c r="R67" i="1" s="1"/>
  <c r="G67" i="1"/>
  <c r="F67" i="1"/>
  <c r="I67" i="1" s="1"/>
  <c r="N67" i="1" s="1"/>
  <c r="Q67" i="1" s="1"/>
  <c r="E67" i="1"/>
  <c r="H67" i="1" s="1"/>
  <c r="M67" i="1" s="1"/>
  <c r="P67" i="1" s="1"/>
  <c r="S67" i="1" s="1"/>
  <c r="T69" i="1" s="1"/>
  <c r="V69" i="1" s="1"/>
  <c r="Q66" i="1"/>
  <c r="P66" i="1"/>
  <c r="S66" i="1" s="1"/>
  <c r="L66" i="1"/>
  <c r="J66" i="1"/>
  <c r="O66" i="1" s="1"/>
  <c r="R66" i="1" s="1"/>
  <c r="I66" i="1"/>
  <c r="N66" i="1" s="1"/>
  <c r="G66" i="1"/>
  <c r="F66" i="1"/>
  <c r="E66" i="1"/>
  <c r="H66" i="1" s="1"/>
  <c r="M66" i="1" s="1"/>
  <c r="L65" i="1"/>
  <c r="G65" i="1"/>
  <c r="J65" i="1" s="1"/>
  <c r="O65" i="1" s="1"/>
  <c r="R65" i="1" s="1"/>
  <c r="F65" i="1"/>
  <c r="I65" i="1" s="1"/>
  <c r="N65" i="1" s="1"/>
  <c r="Q65" i="1" s="1"/>
  <c r="E65" i="1"/>
  <c r="H65" i="1" s="1"/>
  <c r="M65" i="1" s="1"/>
  <c r="P65" i="1" s="1"/>
  <c r="S65" i="1" s="1"/>
  <c r="N64" i="1"/>
  <c r="Q64" i="1" s="1"/>
  <c r="L64" i="1"/>
  <c r="U66" i="1" s="1"/>
  <c r="I64" i="1"/>
  <c r="H64" i="1"/>
  <c r="M64" i="1" s="1"/>
  <c r="P64" i="1" s="1"/>
  <c r="S64" i="1" s="1"/>
  <c r="T66" i="1" s="1"/>
  <c r="V66" i="1" s="1"/>
  <c r="G64" i="1"/>
  <c r="J64" i="1" s="1"/>
  <c r="O64" i="1" s="1"/>
  <c r="R64" i="1" s="1"/>
  <c r="F64" i="1"/>
  <c r="E64" i="1"/>
  <c r="N63" i="1"/>
  <c r="Q63" i="1" s="1"/>
  <c r="M63" i="1"/>
  <c r="P63" i="1" s="1"/>
  <c r="S63" i="1" s="1"/>
  <c r="L63" i="1"/>
  <c r="H63" i="1"/>
  <c r="G63" i="1"/>
  <c r="J63" i="1" s="1"/>
  <c r="O63" i="1" s="1"/>
  <c r="R63" i="1" s="1"/>
  <c r="F63" i="1"/>
  <c r="I63" i="1" s="1"/>
  <c r="E63" i="1"/>
  <c r="L62" i="1"/>
  <c r="L61" i="1"/>
  <c r="U63" i="1" s="1"/>
  <c r="L60" i="1"/>
  <c r="J60" i="1"/>
  <c r="I60" i="1"/>
  <c r="H60" i="1"/>
  <c r="G60" i="1"/>
  <c r="F60" i="1"/>
  <c r="E60" i="1"/>
  <c r="L59" i="1"/>
  <c r="J59" i="1"/>
  <c r="O59" i="1" s="1"/>
  <c r="R59" i="1" s="1"/>
  <c r="G59" i="1"/>
  <c r="F59" i="1"/>
  <c r="I59" i="1" s="1"/>
  <c r="N59" i="1" s="1"/>
  <c r="Q59" i="1" s="1"/>
  <c r="E59" i="1"/>
  <c r="H59" i="1" s="1"/>
  <c r="M59" i="1" s="1"/>
  <c r="P59" i="1" s="1"/>
  <c r="S59" i="1" s="1"/>
  <c r="L58" i="1"/>
  <c r="U60" i="1" s="1"/>
  <c r="G58" i="1"/>
  <c r="J58" i="1" s="1"/>
  <c r="O58" i="1" s="1"/>
  <c r="R58" i="1" s="1"/>
  <c r="F58" i="1"/>
  <c r="I58" i="1" s="1"/>
  <c r="N58" i="1" s="1"/>
  <c r="Q58" i="1" s="1"/>
  <c r="E58" i="1"/>
  <c r="F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44" i="1"/>
  <c r="Q62" i="1" l="1"/>
  <c r="R61" i="1"/>
  <c r="Q61" i="1"/>
  <c r="R62" i="1"/>
  <c r="S62" i="1" s="1"/>
  <c r="P61" i="1"/>
  <c r="S61" i="1" s="1"/>
  <c r="T63" i="1" l="1"/>
  <c r="V63" i="1" s="1"/>
  <c r="H9" i="1" l="1"/>
  <c r="B7" i="1" l="1"/>
  <c r="C7" i="1" s="1"/>
  <c r="B8" i="1"/>
  <c r="C8" i="1" s="1"/>
  <c r="B9" i="1"/>
  <c r="C9" i="1" s="1"/>
  <c r="B10" i="1"/>
  <c r="C10" i="1" s="1"/>
  <c r="B11" i="1"/>
  <c r="B12" i="1"/>
  <c r="B13" i="1"/>
  <c r="B5" i="1"/>
  <c r="B6" i="1"/>
  <c r="C6" i="1" s="1"/>
  <c r="C5" i="1"/>
  <c r="C13" i="1"/>
  <c r="C12" i="1"/>
  <c r="C11" i="1"/>
  <c r="C4" i="1"/>
</calcChain>
</file>

<file path=xl/sharedStrings.xml><?xml version="1.0" encoding="utf-8"?>
<sst xmlns="http://schemas.openxmlformats.org/spreadsheetml/2006/main" count="105" uniqueCount="56">
  <si>
    <t>10 ml</t>
  </si>
  <si>
    <t>10 mg</t>
  </si>
  <si>
    <t>concentration Glc, mg / L−1</t>
  </si>
  <si>
    <t>stock</t>
  </si>
  <si>
    <t>water</t>
  </si>
  <si>
    <t>total</t>
  </si>
  <si>
    <t>A</t>
  </si>
  <si>
    <t>B</t>
  </si>
  <si>
    <t>C</t>
  </si>
  <si>
    <t>D</t>
  </si>
  <si>
    <t>E</t>
  </si>
  <si>
    <t>F</t>
  </si>
  <si>
    <t>G</t>
  </si>
  <si>
    <t>St 1</t>
  </si>
  <si>
    <t>St 2</t>
  </si>
  <si>
    <t>St 3</t>
  </si>
  <si>
    <t>St 4</t>
  </si>
  <si>
    <t>St 5</t>
  </si>
  <si>
    <t>St 6</t>
  </si>
  <si>
    <t>St 7</t>
  </si>
  <si>
    <t>St 8</t>
  </si>
  <si>
    <t>H</t>
  </si>
  <si>
    <t>St 9</t>
  </si>
  <si>
    <t>St 10</t>
  </si>
  <si>
    <t>Alg 1</t>
  </si>
  <si>
    <t>Alg 8</t>
  </si>
  <si>
    <t>Fuc 1</t>
  </si>
  <si>
    <t>Fuc 8</t>
  </si>
  <si>
    <t>x</t>
  </si>
  <si>
    <t>minus blanc</t>
  </si>
  <si>
    <t>sugar mg/mL−1 in concentration 1 mg/ml</t>
  </si>
  <si>
    <t>weight of extract, g</t>
  </si>
  <si>
    <t>weight of extract, mg</t>
  </si>
  <si>
    <t>average sugar in 1 g DW</t>
  </si>
  <si>
    <t>average weight of extract, mg</t>
  </si>
  <si>
    <t>express in % to DW</t>
  </si>
  <si>
    <t>T 4 1-3</t>
  </si>
  <si>
    <t>T 4 4-6</t>
  </si>
  <si>
    <t>T 5 1-3</t>
  </si>
  <si>
    <t>T 5 4-6</t>
  </si>
  <si>
    <t>T 6 1-3</t>
  </si>
  <si>
    <t>T 6 4-6</t>
  </si>
  <si>
    <t>T 7 1-3</t>
  </si>
  <si>
    <t>T 7 4-6</t>
  </si>
  <si>
    <t>Absorbance data:</t>
  </si>
  <si>
    <t>Filter 1:492nm</t>
  </si>
  <si>
    <t>Readings: 1</t>
  </si>
  <si>
    <t>Minus blank</t>
  </si>
  <si>
    <t>Average</t>
  </si>
  <si>
    <t>Absorbance reading</t>
  </si>
  <si>
    <t>y=mx+b</t>
  </si>
  <si>
    <t>x=(y-b)/m</t>
  </si>
  <si>
    <t>m</t>
  </si>
  <si>
    <t>b</t>
  </si>
  <si>
    <t>polysaccharides, g in total extract</t>
  </si>
  <si>
    <t>polysaccharides g in 1 g seaweed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</si>
</sst>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6FCCC"/>
        <bgColor indexed="64"/>
      </patternFill>
    </fill>
    <fill>
      <patternFill patternType="solid">
        <fgColor rgb="FFFBE99F"/>
        <bgColor indexed="64"/>
      </patternFill>
    </fill>
    <fill>
      <patternFill patternType="solid">
        <fgColor rgb="FFF6BFA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A66"/>
        <bgColor indexed="64"/>
      </patternFill>
    </fill>
    <fill>
      <patternFill patternType="solid">
        <fgColor rgb="FFFCC208"/>
        <bgColor indexed="64"/>
      </patternFill>
    </fill>
    <fill>
      <patternFill patternType="solid">
        <fgColor rgb="FFEA6F3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10" borderId="17" xfId="0" applyNumberFormat="1" applyFill="1" applyBorder="1" applyAlignment="1">
      <alignment horizontal="center" vertical="center"/>
    </xf>
    <xf numFmtId="0" fontId="0" fillId="10" borderId="0" xfId="0" applyFill="1"/>
    <xf numFmtId="164" fontId="0" fillId="10" borderId="11" xfId="0" applyNumberFormat="1" applyFill="1" applyBorder="1" applyAlignment="1">
      <alignment horizontal="center"/>
    </xf>
    <xf numFmtId="164" fontId="0" fillId="10" borderId="11" xfId="0" applyNumberFormat="1" applyFill="1" applyBorder="1"/>
    <xf numFmtId="164" fontId="0" fillId="10" borderId="15" xfId="0" applyNumberForma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(Sheet1!$A$44:$A$45,Sheet1!$A$47:$A$53)</c:f>
              <c:numCache>
                <c:formatCode>General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250</c:v>
                </c:pt>
                <c:pt idx="3">
                  <c:v>125</c:v>
                </c:pt>
                <c:pt idx="4">
                  <c:v>70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xVal>
          <c:yVal>
            <c:numRef>
              <c:f>(Sheet1!$F$44:$F$45,Sheet1!$F$47:$F$53)</c:f>
              <c:numCache>
                <c:formatCode>0.000</c:formatCode>
                <c:ptCount val="9"/>
                <c:pt idx="0">
                  <c:v>1.8393333333333333</c:v>
                </c:pt>
                <c:pt idx="1">
                  <c:v>1.1749999999999998</c:v>
                </c:pt>
                <c:pt idx="2">
                  <c:v>0.49199999999999999</c:v>
                </c:pt>
                <c:pt idx="3">
                  <c:v>0.23533333333333334</c:v>
                </c:pt>
                <c:pt idx="4">
                  <c:v>0.12766666666666662</c:v>
                </c:pt>
                <c:pt idx="5">
                  <c:v>0.11966666666666667</c:v>
                </c:pt>
                <c:pt idx="6">
                  <c:v>6.9666666666666655E-2</c:v>
                </c:pt>
                <c:pt idx="7">
                  <c:v>2.3666666666666655E-2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A-4F46-AAD6-0D42CF4C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06928"/>
        <c:axId val="1089805968"/>
      </c:scatterChart>
      <c:valAx>
        <c:axId val="10898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5968"/>
        <c:crosses val="autoZero"/>
        <c:crossBetween val="midCat"/>
      </c:valAx>
      <c:valAx>
        <c:axId val="1089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41</xdr:row>
      <xdr:rowOff>31750</xdr:rowOff>
    </xdr:from>
    <xdr:to>
      <xdr:col>14</xdr:col>
      <xdr:colOff>161925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2700A-4B50-2DDA-882A-C72B78A3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B66-2194-4D83-9396-A261E6D36FDC}">
  <dimension ref="A1:V81"/>
  <sheetViews>
    <sheetView tabSelected="1" topLeftCell="H56" workbookViewId="0">
      <selection activeCell="P61" sqref="P61"/>
    </sheetView>
  </sheetViews>
  <sheetFormatPr defaultRowHeight="14.5" x14ac:dyDescent="0.35"/>
  <cols>
    <col min="5" max="5" width="9.36328125" bestFit="1" customWidth="1"/>
  </cols>
  <sheetData>
    <row r="1" spans="1:13" x14ac:dyDescent="0.35">
      <c r="A1" t="s">
        <v>0</v>
      </c>
      <c r="B1" t="s">
        <v>1</v>
      </c>
    </row>
    <row r="2" spans="1:13" ht="15" thickBot="1" x14ac:dyDescent="0.4"/>
    <row r="3" spans="1:13" ht="58" x14ac:dyDescent="0.35">
      <c r="A3" s="1" t="s">
        <v>2</v>
      </c>
      <c r="B3" s="2" t="s">
        <v>3</v>
      </c>
      <c r="C3" s="2" t="s">
        <v>4</v>
      </c>
      <c r="D3" s="2" t="s">
        <v>5</v>
      </c>
      <c r="E3" s="3"/>
    </row>
    <row r="4" spans="1:13" x14ac:dyDescent="0.35">
      <c r="A4" s="4">
        <v>1000</v>
      </c>
      <c r="B4" s="5">
        <v>1000</v>
      </c>
      <c r="C4" s="5">
        <f>D4-B4</f>
        <v>0</v>
      </c>
      <c r="D4" s="5">
        <v>1000</v>
      </c>
      <c r="E4" s="6">
        <v>1</v>
      </c>
    </row>
    <row r="5" spans="1:13" x14ac:dyDescent="0.35">
      <c r="A5" s="4">
        <v>750</v>
      </c>
      <c r="B5" s="5">
        <f>(A5*100/$A$4)*1000/100</f>
        <v>750</v>
      </c>
      <c r="C5" s="5">
        <f>D5-B5</f>
        <v>250</v>
      </c>
      <c r="D5" s="5">
        <v>1000</v>
      </c>
      <c r="E5" s="6">
        <v>2</v>
      </c>
    </row>
    <row r="6" spans="1:13" x14ac:dyDescent="0.35">
      <c r="A6" s="4">
        <v>500</v>
      </c>
      <c r="B6" s="5">
        <f>(A6*100/$A$4)*1000/100</f>
        <v>500</v>
      </c>
      <c r="C6" s="5">
        <f t="shared" ref="C6:C9" si="0">D6-B6</f>
        <v>500</v>
      </c>
      <c r="D6" s="5">
        <v>1000</v>
      </c>
      <c r="E6" s="6">
        <v>3</v>
      </c>
    </row>
    <row r="7" spans="1:13" x14ac:dyDescent="0.35">
      <c r="A7" s="4">
        <v>250</v>
      </c>
      <c r="B7" s="5">
        <f t="shared" ref="B7:B13" si="1">(A7*100/$A$4)*1000/100</f>
        <v>250</v>
      </c>
      <c r="C7" s="5">
        <f t="shared" si="0"/>
        <v>750</v>
      </c>
      <c r="D7" s="5">
        <v>1000</v>
      </c>
      <c r="E7" s="6">
        <v>4</v>
      </c>
    </row>
    <row r="8" spans="1:13" x14ac:dyDescent="0.35">
      <c r="A8" s="4">
        <v>125</v>
      </c>
      <c r="B8" s="5">
        <f t="shared" si="1"/>
        <v>125</v>
      </c>
      <c r="C8" s="5">
        <f t="shared" si="0"/>
        <v>875</v>
      </c>
      <c r="D8" s="5">
        <v>1000</v>
      </c>
      <c r="E8" s="6">
        <v>5</v>
      </c>
      <c r="F8" s="10">
        <v>0.82</v>
      </c>
      <c r="G8" t="s">
        <v>28</v>
      </c>
    </row>
    <row r="9" spans="1:13" x14ac:dyDescent="0.35">
      <c r="A9" s="4">
        <v>70</v>
      </c>
      <c r="B9" s="5">
        <f t="shared" si="1"/>
        <v>70</v>
      </c>
      <c r="C9" s="5">
        <f t="shared" si="0"/>
        <v>930</v>
      </c>
      <c r="D9" s="5">
        <v>1000</v>
      </c>
      <c r="E9" s="6">
        <v>6</v>
      </c>
      <c r="F9" s="10">
        <v>1.2</v>
      </c>
      <c r="G9">
        <v>50</v>
      </c>
      <c r="H9">
        <f>G9*F8/F9</f>
        <v>34.166666666666671</v>
      </c>
    </row>
    <row r="10" spans="1:13" x14ac:dyDescent="0.35">
      <c r="A10" s="4">
        <v>50</v>
      </c>
      <c r="B10" s="5">
        <f t="shared" si="1"/>
        <v>50</v>
      </c>
      <c r="C10" s="5">
        <f>D10-B10</f>
        <v>950</v>
      </c>
      <c r="D10" s="5">
        <v>1000</v>
      </c>
      <c r="E10" s="6">
        <v>7</v>
      </c>
    </row>
    <row r="11" spans="1:13" x14ac:dyDescent="0.35">
      <c r="A11" s="4">
        <v>30</v>
      </c>
      <c r="B11" s="5">
        <f t="shared" si="1"/>
        <v>30</v>
      </c>
      <c r="C11" s="5">
        <f>D11-B11</f>
        <v>970</v>
      </c>
      <c r="D11" s="5">
        <v>1000</v>
      </c>
      <c r="E11" s="6">
        <v>8</v>
      </c>
    </row>
    <row r="12" spans="1:13" x14ac:dyDescent="0.35">
      <c r="A12" s="4">
        <v>10</v>
      </c>
      <c r="B12" s="5">
        <f t="shared" si="1"/>
        <v>10</v>
      </c>
      <c r="C12" s="5">
        <f>D12-B12</f>
        <v>990</v>
      </c>
      <c r="D12" s="5">
        <v>1000</v>
      </c>
      <c r="E12" s="6">
        <v>9</v>
      </c>
    </row>
    <row r="13" spans="1:13" ht="15" thickBot="1" x14ac:dyDescent="0.4">
      <c r="A13" s="7">
        <v>0</v>
      </c>
      <c r="B13" s="5">
        <f t="shared" si="1"/>
        <v>0</v>
      </c>
      <c r="C13" s="8">
        <f>D13-B13</f>
        <v>1000</v>
      </c>
      <c r="D13" s="5">
        <v>1000</v>
      </c>
      <c r="E13" s="9">
        <v>10</v>
      </c>
    </row>
    <row r="16" spans="1:13" x14ac:dyDescent="0.35">
      <c r="B16" s="10">
        <v>1</v>
      </c>
      <c r="C16" s="10">
        <v>2</v>
      </c>
      <c r="D16" s="10">
        <v>3</v>
      </c>
      <c r="E16" s="10">
        <v>4</v>
      </c>
      <c r="F16" s="10">
        <v>5</v>
      </c>
      <c r="G16" s="10">
        <v>6</v>
      </c>
      <c r="H16" s="10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</row>
    <row r="17" spans="1:13" x14ac:dyDescent="0.35">
      <c r="A17" s="10" t="s">
        <v>6</v>
      </c>
      <c r="B17" s="11" t="s">
        <v>24</v>
      </c>
      <c r="C17" s="11" t="s">
        <v>24</v>
      </c>
      <c r="D17" s="11" t="s">
        <v>24</v>
      </c>
      <c r="E17" s="12" t="s">
        <v>25</v>
      </c>
      <c r="F17" s="12" t="s">
        <v>25</v>
      </c>
      <c r="G17" s="12" t="s">
        <v>25</v>
      </c>
      <c r="H17" s="13" t="s">
        <v>26</v>
      </c>
      <c r="I17" s="13" t="s">
        <v>26</v>
      </c>
      <c r="J17" s="13" t="s">
        <v>26</v>
      </c>
      <c r="K17" s="14" t="s">
        <v>27</v>
      </c>
      <c r="L17" s="14" t="s">
        <v>27</v>
      </c>
      <c r="M17" s="14" t="s">
        <v>27</v>
      </c>
    </row>
    <row r="18" spans="1:13" x14ac:dyDescent="0.35">
      <c r="A18" s="10" t="s">
        <v>7</v>
      </c>
      <c r="B18" s="11" t="s">
        <v>24</v>
      </c>
      <c r="C18" s="11" t="s">
        <v>24</v>
      </c>
      <c r="D18" s="11" t="s">
        <v>24</v>
      </c>
      <c r="E18" s="12" t="s">
        <v>25</v>
      </c>
      <c r="F18" s="12" t="s">
        <v>25</v>
      </c>
      <c r="G18" s="12" t="s">
        <v>25</v>
      </c>
      <c r="H18" s="13" t="s">
        <v>26</v>
      </c>
      <c r="I18" s="13" t="s">
        <v>26</v>
      </c>
      <c r="J18" s="13" t="s">
        <v>26</v>
      </c>
      <c r="K18" s="14" t="s">
        <v>27</v>
      </c>
      <c r="L18" s="14" t="s">
        <v>27</v>
      </c>
      <c r="M18" s="14" t="s">
        <v>27</v>
      </c>
    </row>
    <row r="19" spans="1:13" x14ac:dyDescent="0.35">
      <c r="A19" s="10" t="s">
        <v>8</v>
      </c>
      <c r="B19" s="15"/>
      <c r="C19" s="15"/>
      <c r="D19" s="15"/>
      <c r="E19" s="16"/>
      <c r="F19" s="16"/>
      <c r="G19" s="16"/>
      <c r="H19" s="17"/>
      <c r="I19" s="17"/>
      <c r="J19" s="17"/>
      <c r="K19" s="18"/>
      <c r="L19" s="18"/>
      <c r="M19" s="18"/>
    </row>
    <row r="20" spans="1:13" x14ac:dyDescent="0.35">
      <c r="A20" s="10" t="s">
        <v>9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22</v>
      </c>
      <c r="K20" t="s">
        <v>23</v>
      </c>
    </row>
    <row r="21" spans="1:13" x14ac:dyDescent="0.35">
      <c r="A21" s="10" t="s">
        <v>10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22</v>
      </c>
      <c r="K21" t="s">
        <v>23</v>
      </c>
    </row>
    <row r="22" spans="1:13" x14ac:dyDescent="0.35">
      <c r="A22" s="10" t="s">
        <v>11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22</v>
      </c>
      <c r="K22" t="s">
        <v>23</v>
      </c>
    </row>
    <row r="23" spans="1:13" x14ac:dyDescent="0.35">
      <c r="A23" s="10" t="s">
        <v>12</v>
      </c>
    </row>
    <row r="24" spans="1:13" x14ac:dyDescent="0.35">
      <c r="A24" s="10" t="s">
        <v>21</v>
      </c>
    </row>
    <row r="28" spans="1:13" x14ac:dyDescent="0.35">
      <c r="A28" t="s">
        <v>44</v>
      </c>
    </row>
    <row r="29" spans="1:13" x14ac:dyDescent="0.35">
      <c r="A29" t="s">
        <v>45</v>
      </c>
    </row>
    <row r="30" spans="1:13" x14ac:dyDescent="0.3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</row>
    <row r="31" spans="1:13" x14ac:dyDescent="0.35">
      <c r="A31" t="s">
        <v>46</v>
      </c>
    </row>
    <row r="32" spans="1:13" x14ac:dyDescent="0.35">
      <c r="A32" t="s">
        <v>6</v>
      </c>
      <c r="B32">
        <v>0.67600000000000005</v>
      </c>
      <c r="C32">
        <v>0.68</v>
      </c>
      <c r="D32">
        <v>0.63100000000000001</v>
      </c>
      <c r="E32">
        <v>1.085</v>
      </c>
      <c r="F32">
        <v>0.77200000000000002</v>
      </c>
      <c r="G32">
        <v>0.82599999999999996</v>
      </c>
      <c r="H32">
        <v>0.436</v>
      </c>
      <c r="I32">
        <v>0.44500000000000001</v>
      </c>
      <c r="J32">
        <v>0.45300000000000001</v>
      </c>
      <c r="K32">
        <v>0.61299999999999999</v>
      </c>
      <c r="L32">
        <v>0.58699999999999997</v>
      </c>
      <c r="M32">
        <v>0.59599999999999997</v>
      </c>
    </row>
    <row r="33" spans="1:19" x14ac:dyDescent="0.35">
      <c r="A33" t="s">
        <v>7</v>
      </c>
      <c r="B33">
        <v>0.66500000000000004</v>
      </c>
      <c r="C33">
        <v>0.71399999999999997</v>
      </c>
      <c r="D33">
        <v>4.2999999999999997E-2</v>
      </c>
      <c r="E33">
        <v>0.82099999999999995</v>
      </c>
      <c r="F33">
        <v>0.82399999999999995</v>
      </c>
      <c r="G33">
        <v>3.9E-2</v>
      </c>
      <c r="H33">
        <v>0.46600000000000003</v>
      </c>
      <c r="I33">
        <v>0.48699999999999999</v>
      </c>
      <c r="J33">
        <v>4.1000000000000002E-2</v>
      </c>
      <c r="K33">
        <v>0.58299999999999996</v>
      </c>
      <c r="L33">
        <v>0.60099999999999998</v>
      </c>
      <c r="M33">
        <v>3.9E-2</v>
      </c>
    </row>
    <row r="34" spans="1:19" x14ac:dyDescent="0.35">
      <c r="A34" t="s">
        <v>8</v>
      </c>
      <c r="B34">
        <v>3.9E-2</v>
      </c>
      <c r="C34">
        <v>0.04</v>
      </c>
      <c r="D34">
        <v>4.4999999999999998E-2</v>
      </c>
      <c r="E34">
        <v>0.04</v>
      </c>
      <c r="F34">
        <v>0.04</v>
      </c>
      <c r="G34">
        <v>3.9E-2</v>
      </c>
      <c r="H34">
        <v>3.9E-2</v>
      </c>
      <c r="I34">
        <v>0.04</v>
      </c>
      <c r="J34">
        <v>0.04</v>
      </c>
      <c r="K34">
        <v>4.1000000000000002E-2</v>
      </c>
      <c r="L34">
        <v>0.04</v>
      </c>
      <c r="M34">
        <v>0.04</v>
      </c>
    </row>
    <row r="35" spans="1:19" x14ac:dyDescent="0.35">
      <c r="A35" t="s">
        <v>9</v>
      </c>
      <c r="B35">
        <v>1.867</v>
      </c>
      <c r="C35">
        <v>1.2090000000000001</v>
      </c>
      <c r="D35">
        <v>1.321</v>
      </c>
      <c r="E35">
        <v>0.55300000000000005</v>
      </c>
      <c r="F35">
        <v>0.28599999999999998</v>
      </c>
      <c r="G35">
        <v>0.17599999999999999</v>
      </c>
      <c r="H35">
        <v>0.16500000000000001</v>
      </c>
      <c r="I35">
        <v>0.11799999999999999</v>
      </c>
      <c r="J35">
        <v>7.0999999999999994E-2</v>
      </c>
      <c r="K35">
        <v>0.05</v>
      </c>
      <c r="L35">
        <v>4.1000000000000002E-2</v>
      </c>
      <c r="M35">
        <v>3.9E-2</v>
      </c>
    </row>
    <row r="36" spans="1:19" x14ac:dyDescent="0.35">
      <c r="A36" t="s">
        <v>10</v>
      </c>
      <c r="B36">
        <v>1.8640000000000001</v>
      </c>
      <c r="C36">
        <v>1.2350000000000001</v>
      </c>
      <c r="D36">
        <v>1.3240000000000001</v>
      </c>
      <c r="E36">
        <v>0.504</v>
      </c>
      <c r="F36">
        <v>0.28000000000000003</v>
      </c>
      <c r="G36">
        <v>0.17699999999999999</v>
      </c>
      <c r="H36">
        <v>0.16800000000000001</v>
      </c>
      <c r="I36">
        <v>0.12</v>
      </c>
      <c r="J36">
        <v>7.3999999999999996E-2</v>
      </c>
      <c r="K36">
        <v>4.9000000000000002E-2</v>
      </c>
      <c r="L36">
        <v>0.04</v>
      </c>
      <c r="M36">
        <v>0.04</v>
      </c>
    </row>
    <row r="37" spans="1:19" x14ac:dyDescent="0.35">
      <c r="A37" t="s">
        <v>11</v>
      </c>
      <c r="B37">
        <v>1.9350000000000001</v>
      </c>
      <c r="C37">
        <v>1.2290000000000001</v>
      </c>
      <c r="D37">
        <v>1.331</v>
      </c>
      <c r="E37">
        <v>0.56699999999999995</v>
      </c>
      <c r="F37">
        <v>0.28799999999999998</v>
      </c>
      <c r="G37">
        <v>0.17799999999999999</v>
      </c>
      <c r="H37">
        <v>0.17399999999999999</v>
      </c>
      <c r="I37">
        <v>0.11899999999999999</v>
      </c>
      <c r="J37">
        <v>7.3999999999999996E-2</v>
      </c>
      <c r="K37">
        <v>4.9000000000000002E-2</v>
      </c>
      <c r="L37">
        <v>0.04</v>
      </c>
      <c r="M37">
        <v>3.9E-2</v>
      </c>
    </row>
    <row r="38" spans="1:19" x14ac:dyDescent="0.35">
      <c r="A38" t="s">
        <v>12</v>
      </c>
      <c r="B38">
        <v>3.9E-2</v>
      </c>
      <c r="C38">
        <v>3.9E-2</v>
      </c>
      <c r="D38">
        <v>3.9E-2</v>
      </c>
      <c r="E38">
        <v>3.9E-2</v>
      </c>
      <c r="F38">
        <v>0.04</v>
      </c>
      <c r="G38">
        <v>0.04</v>
      </c>
      <c r="H38">
        <v>3.9E-2</v>
      </c>
      <c r="I38">
        <v>0.04</v>
      </c>
      <c r="J38">
        <v>4.2000000000000003E-2</v>
      </c>
      <c r="K38">
        <v>0.04</v>
      </c>
      <c r="L38">
        <v>0.04</v>
      </c>
      <c r="M38">
        <v>3.9E-2</v>
      </c>
    </row>
    <row r="39" spans="1:19" x14ac:dyDescent="0.35">
      <c r="A39" t="s">
        <v>21</v>
      </c>
      <c r="B39">
        <v>3.9E-2</v>
      </c>
      <c r="C39">
        <v>3.9E-2</v>
      </c>
      <c r="D39">
        <v>3.7999999999999999E-2</v>
      </c>
      <c r="E39">
        <v>3.9E-2</v>
      </c>
      <c r="F39">
        <v>3.7999999999999999E-2</v>
      </c>
      <c r="G39">
        <v>3.9E-2</v>
      </c>
      <c r="H39">
        <v>3.9E-2</v>
      </c>
      <c r="I39">
        <v>3.7999999999999999E-2</v>
      </c>
      <c r="J39">
        <v>9.0999999999999998E-2</v>
      </c>
      <c r="K39">
        <v>4.1000000000000002E-2</v>
      </c>
      <c r="L39">
        <v>3.9E-2</v>
      </c>
      <c r="M39">
        <v>5.0999999999999997E-2</v>
      </c>
    </row>
    <row r="42" spans="1:19" ht="15" thickBot="1" x14ac:dyDescent="0.4"/>
    <row r="43" spans="1:19" ht="58" x14ac:dyDescent="0.35">
      <c r="A43" s="1" t="s">
        <v>2</v>
      </c>
      <c r="B43" s="34" t="s">
        <v>49</v>
      </c>
      <c r="C43" s="35"/>
      <c r="D43" s="35"/>
      <c r="E43" s="36" t="s">
        <v>48</v>
      </c>
      <c r="F43" s="37" t="s">
        <v>47</v>
      </c>
    </row>
    <row r="44" spans="1:19" x14ac:dyDescent="0.35">
      <c r="A44" s="4">
        <v>1000</v>
      </c>
      <c r="B44">
        <v>1.867</v>
      </c>
      <c r="C44">
        <v>1.8640000000000001</v>
      </c>
      <c r="D44">
        <v>1.9350000000000001</v>
      </c>
      <c r="E44" s="29">
        <f>AVERAGE(B44:D44)</f>
        <v>1.8886666666666667</v>
      </c>
      <c r="F44" s="29">
        <f>E44-$E$53</f>
        <v>1.8393333333333333</v>
      </c>
    </row>
    <row r="45" spans="1:19" x14ac:dyDescent="0.35">
      <c r="A45" s="4">
        <v>750</v>
      </c>
      <c r="B45">
        <v>1.2090000000000001</v>
      </c>
      <c r="C45">
        <v>1.2350000000000001</v>
      </c>
      <c r="D45">
        <v>1.2290000000000001</v>
      </c>
      <c r="E45" s="29">
        <f t="shared" ref="E45:E53" si="2">AVERAGE(B45:D45)</f>
        <v>1.2243333333333333</v>
      </c>
      <c r="F45" s="29">
        <f t="shared" ref="F45:F53" si="3">E45-$E$53</f>
        <v>1.1749999999999998</v>
      </c>
      <c r="P45" t="s">
        <v>50</v>
      </c>
    </row>
    <row r="46" spans="1:19" x14ac:dyDescent="0.35">
      <c r="A46" s="4">
        <v>500</v>
      </c>
      <c r="B46">
        <v>1.321</v>
      </c>
      <c r="C46">
        <v>1.3240000000000001</v>
      </c>
      <c r="D46">
        <v>1.331</v>
      </c>
      <c r="E46" s="29">
        <f t="shared" si="2"/>
        <v>1.3253333333333333</v>
      </c>
      <c r="F46" s="29">
        <f t="shared" si="3"/>
        <v>1.2759999999999998</v>
      </c>
      <c r="P46" t="s">
        <v>51</v>
      </c>
    </row>
    <row r="47" spans="1:19" x14ac:dyDescent="0.35">
      <c r="A47" s="4">
        <v>250</v>
      </c>
      <c r="B47">
        <v>0.55300000000000005</v>
      </c>
      <c r="C47">
        <v>0.504</v>
      </c>
      <c r="D47">
        <v>0.56699999999999995</v>
      </c>
      <c r="E47" s="29">
        <f t="shared" si="2"/>
        <v>0.54133333333333333</v>
      </c>
      <c r="F47" s="29">
        <f t="shared" si="3"/>
        <v>0.49199999999999999</v>
      </c>
    </row>
    <row r="48" spans="1:19" x14ac:dyDescent="0.35">
      <c r="A48" s="4">
        <v>125</v>
      </c>
      <c r="B48">
        <v>0.28599999999999998</v>
      </c>
      <c r="C48">
        <v>0.28000000000000003</v>
      </c>
      <c r="D48">
        <v>0.28799999999999998</v>
      </c>
      <c r="E48" s="29">
        <f t="shared" si="2"/>
        <v>0.28466666666666668</v>
      </c>
      <c r="F48" s="29">
        <f t="shared" si="3"/>
        <v>0.23533333333333334</v>
      </c>
      <c r="P48" t="s">
        <v>52</v>
      </c>
      <c r="Q48">
        <v>1.6999999999999999E-3</v>
      </c>
      <c r="R48" t="s">
        <v>53</v>
      </c>
      <c r="S48">
        <v>1.3299999999999999E-2</v>
      </c>
    </row>
    <row r="49" spans="1:22" x14ac:dyDescent="0.35">
      <c r="A49" s="4">
        <v>70</v>
      </c>
      <c r="B49">
        <v>0.17599999999999999</v>
      </c>
      <c r="C49">
        <v>0.17699999999999999</v>
      </c>
      <c r="D49">
        <v>0.17799999999999999</v>
      </c>
      <c r="E49" s="29">
        <f t="shared" si="2"/>
        <v>0.17699999999999996</v>
      </c>
      <c r="F49" s="29">
        <f t="shared" si="3"/>
        <v>0.12766666666666662</v>
      </c>
    </row>
    <row r="50" spans="1:22" x14ac:dyDescent="0.35">
      <c r="A50" s="4">
        <v>50</v>
      </c>
      <c r="B50">
        <v>0.16500000000000001</v>
      </c>
      <c r="C50">
        <v>0.16800000000000001</v>
      </c>
      <c r="D50">
        <v>0.17399999999999999</v>
      </c>
      <c r="E50" s="29">
        <f t="shared" si="2"/>
        <v>0.16900000000000001</v>
      </c>
      <c r="F50" s="29">
        <f t="shared" si="3"/>
        <v>0.11966666666666667</v>
      </c>
    </row>
    <row r="51" spans="1:22" x14ac:dyDescent="0.35">
      <c r="A51" s="4">
        <v>30</v>
      </c>
      <c r="B51">
        <v>0.11799999999999999</v>
      </c>
      <c r="C51">
        <v>0.12</v>
      </c>
      <c r="D51">
        <v>0.11899999999999999</v>
      </c>
      <c r="E51" s="29">
        <f t="shared" si="2"/>
        <v>0.11899999999999999</v>
      </c>
      <c r="F51" s="29">
        <f t="shared" si="3"/>
        <v>6.9666666666666655E-2</v>
      </c>
    </row>
    <row r="52" spans="1:22" x14ac:dyDescent="0.35">
      <c r="A52" s="4">
        <v>10</v>
      </c>
      <c r="B52">
        <v>7.0999999999999994E-2</v>
      </c>
      <c r="C52">
        <v>7.3999999999999996E-2</v>
      </c>
      <c r="D52">
        <v>7.3999999999999996E-2</v>
      </c>
      <c r="E52" s="29">
        <f t="shared" si="2"/>
        <v>7.2999999999999995E-2</v>
      </c>
      <c r="F52" s="29">
        <f t="shared" si="3"/>
        <v>2.3666666666666655E-2</v>
      </c>
    </row>
    <row r="53" spans="1:22" ht="15" thickBot="1" x14ac:dyDescent="0.4">
      <c r="A53" s="7">
        <v>0</v>
      </c>
      <c r="B53">
        <v>0.05</v>
      </c>
      <c r="C53">
        <v>4.9000000000000002E-2</v>
      </c>
      <c r="D53">
        <v>4.9000000000000002E-2</v>
      </c>
      <c r="E53" s="29">
        <f t="shared" si="2"/>
        <v>4.933333333333334E-2</v>
      </c>
      <c r="F53" s="29">
        <f t="shared" si="3"/>
        <v>0</v>
      </c>
    </row>
    <row r="56" spans="1:22" ht="15" thickBot="1" x14ac:dyDescent="0.4"/>
    <row r="57" spans="1:22" ht="58.5" thickBot="1" x14ac:dyDescent="0.4">
      <c r="F57" t="s">
        <v>29</v>
      </c>
      <c r="H57" s="19" t="s">
        <v>30</v>
      </c>
      <c r="I57" s="20"/>
      <c r="J57" s="20"/>
      <c r="K57" s="21" t="s">
        <v>31</v>
      </c>
      <c r="L57" s="21" t="s">
        <v>32</v>
      </c>
      <c r="M57" s="22" t="s">
        <v>54</v>
      </c>
      <c r="N57" s="23"/>
      <c r="O57" s="24"/>
      <c r="P57" s="22" t="s">
        <v>55</v>
      </c>
      <c r="Q57" s="23"/>
      <c r="R57" s="24"/>
      <c r="S57" s="21" t="s">
        <v>33</v>
      </c>
      <c r="U57" s="21" t="s">
        <v>34</v>
      </c>
      <c r="V57" s="21" t="s">
        <v>35</v>
      </c>
    </row>
    <row r="58" spans="1:22" ht="15" thickBot="1" x14ac:dyDescent="0.4">
      <c r="A58" s="25" t="s">
        <v>36</v>
      </c>
      <c r="B58">
        <v>0.52800000000000002</v>
      </c>
      <c r="C58">
        <v>0.51900000000000002</v>
      </c>
      <c r="D58">
        <v>0.51500000000000001</v>
      </c>
      <c r="E58" s="26">
        <f>B58-$C$37</f>
        <v>-0.70100000000000007</v>
      </c>
      <c r="F58" s="26">
        <f t="shared" ref="F58:G81" si="4">C58-$D$36</f>
        <v>-0.80500000000000005</v>
      </c>
      <c r="G58" s="26">
        <f t="shared" si="4"/>
        <v>-0.80900000000000005</v>
      </c>
      <c r="H58" s="27">
        <f>((E58-$Q$48)/$S$48)</f>
        <v>-52.834586466165426</v>
      </c>
      <c r="I58" s="27" t="e">
        <f t="shared" ref="I58:J73" si="5">((F58-$D$43)/$B$43)/1000</f>
        <v>#VALUE!</v>
      </c>
      <c r="J58" s="27" t="e">
        <f t="shared" si="5"/>
        <v>#VALUE!</v>
      </c>
      <c r="K58">
        <v>0.23599999999999999</v>
      </c>
      <c r="L58">
        <f>K58*1000</f>
        <v>236</v>
      </c>
      <c r="M58" s="28">
        <f>H58*$L$46</f>
        <v>0</v>
      </c>
      <c r="N58" s="28" t="e">
        <f>I58*$L$46</f>
        <v>#VALUE!</v>
      </c>
      <c r="O58" s="28" t="e">
        <f>J58*$L$46</f>
        <v>#VALUE!</v>
      </c>
      <c r="P58" s="28">
        <f>M58/4</f>
        <v>0</v>
      </c>
      <c r="Q58" s="28" t="e">
        <f>N58/4</f>
        <v>#VALUE!</v>
      </c>
      <c r="R58" s="28" t="e">
        <f>O58/4</f>
        <v>#VALUE!</v>
      </c>
      <c r="S58" s="29" t="e">
        <f>AVERAGE(P58:R58)</f>
        <v>#VALUE!</v>
      </c>
    </row>
    <row r="59" spans="1:22" ht="15" thickBot="1" x14ac:dyDescent="0.4">
      <c r="A59" s="30"/>
      <c r="B59">
        <v>0.51200000000000001</v>
      </c>
      <c r="C59">
        <v>0.51300000000000001</v>
      </c>
      <c r="D59">
        <v>0.51400000000000001</v>
      </c>
      <c r="E59" s="26">
        <f t="shared" ref="E59:E81" si="6">B59-$D$36</f>
        <v>-0.81200000000000006</v>
      </c>
      <c r="F59" s="26">
        <f t="shared" si="4"/>
        <v>-0.81100000000000005</v>
      </c>
      <c r="G59" s="26">
        <f t="shared" si="4"/>
        <v>-0.81</v>
      </c>
      <c r="H59" s="27" t="e">
        <f>((E59-$D$43)/$B$43)/1000</f>
        <v>#VALUE!</v>
      </c>
      <c r="I59" s="27" t="e">
        <f t="shared" si="5"/>
        <v>#VALUE!</v>
      </c>
      <c r="J59" s="27" t="e">
        <f t="shared" si="5"/>
        <v>#VALUE!</v>
      </c>
      <c r="K59">
        <v>0.23299999999999998</v>
      </c>
      <c r="L59">
        <f t="shared" ref="L59:L74" si="7">K59*1000</f>
        <v>232.99999999999997</v>
      </c>
      <c r="M59" s="28" t="e">
        <f t="shared" ref="M59:O81" si="8">H59*$L$46</f>
        <v>#VALUE!</v>
      </c>
      <c r="N59" s="28" t="e">
        <f t="shared" si="8"/>
        <v>#VALUE!</v>
      </c>
      <c r="O59" s="28" t="e">
        <f t="shared" si="8"/>
        <v>#VALUE!</v>
      </c>
      <c r="P59" s="28" t="e">
        <f t="shared" ref="P59:R81" si="9">M59/4</f>
        <v>#VALUE!</v>
      </c>
      <c r="Q59" s="28" t="e">
        <f>N59/4</f>
        <v>#VALUE!</v>
      </c>
      <c r="R59" s="28" t="e">
        <f t="shared" ref="R59" si="10">O59/4</f>
        <v>#VALUE!</v>
      </c>
      <c r="S59" s="29" t="e">
        <f t="shared" ref="S59:S81" si="11">AVERAGE(P59:R59)</f>
        <v>#VALUE!</v>
      </c>
    </row>
    <row r="60" spans="1:22" ht="15" thickBot="1" x14ac:dyDescent="0.4">
      <c r="A60" s="31"/>
      <c r="E60" s="26">
        <f t="shared" si="6"/>
        <v>-1.3240000000000001</v>
      </c>
      <c r="F60" s="26">
        <f t="shared" si="4"/>
        <v>-1.3240000000000001</v>
      </c>
      <c r="G60" s="26">
        <f t="shared" si="4"/>
        <v>-1.3240000000000001</v>
      </c>
      <c r="H60" s="27" t="e">
        <f>((E60-$D$43)/$B$43)</f>
        <v>#VALUE!</v>
      </c>
      <c r="I60" s="27" t="e">
        <f t="shared" si="5"/>
        <v>#VALUE!</v>
      </c>
      <c r="J60" s="27" t="e">
        <f t="shared" si="5"/>
        <v>#VALUE!</v>
      </c>
      <c r="K60">
        <v>0.20100000000000001</v>
      </c>
      <c r="L60">
        <f t="shared" si="7"/>
        <v>201</v>
      </c>
      <c r="M60" s="28"/>
      <c r="N60" s="28"/>
      <c r="O60" s="28"/>
      <c r="P60" s="28"/>
      <c r="Q60" s="32"/>
      <c r="R60" s="33"/>
      <c r="S60" s="29"/>
      <c r="T60" s="29" t="e">
        <f>AVERAGE(S58:S59)</f>
        <v>#VALUE!</v>
      </c>
      <c r="U60" s="29">
        <f>AVERAGE(L58:L59)</f>
        <v>234.5</v>
      </c>
      <c r="V60" t="e">
        <f>(T60*100/U60)/4</f>
        <v>#VALUE!</v>
      </c>
    </row>
    <row r="61" spans="1:22" ht="15" thickBot="1" x14ac:dyDescent="0.4">
      <c r="A61" s="25" t="s">
        <v>37</v>
      </c>
      <c r="B61" s="39">
        <v>0.48699999999999999</v>
      </c>
      <c r="C61" s="39">
        <v>0.47799999999999998</v>
      </c>
      <c r="D61" s="39">
        <v>0.49399999999999999</v>
      </c>
      <c r="E61" s="40">
        <f>B61-$E$53</f>
        <v>0.43766666666666665</v>
      </c>
      <c r="F61" s="40">
        <f t="shared" ref="F61:G61" si="12">C61-$E$53</f>
        <v>0.42866666666666664</v>
      </c>
      <c r="G61" s="40">
        <f t="shared" si="12"/>
        <v>0.44466666666666665</v>
      </c>
      <c r="H61" s="41">
        <f t="shared" ref="H61:J61" si="13">((E61-$Q$48)/$S$48)</f>
        <v>32.77944862155389</v>
      </c>
      <c r="I61" s="41">
        <f t="shared" si="13"/>
        <v>32.10275689223058</v>
      </c>
      <c r="J61" s="41">
        <f t="shared" si="13"/>
        <v>33.305764411027575</v>
      </c>
      <c r="K61" s="39">
        <v>0.16600000000000001</v>
      </c>
      <c r="L61" s="39">
        <f t="shared" si="7"/>
        <v>166</v>
      </c>
      <c r="M61" s="42">
        <f>(H61*$L$61)/1000</f>
        <v>5.4413884711779454</v>
      </c>
      <c r="N61" s="42">
        <f t="shared" ref="N61:O61" si="14">(I61*$L$61)/1000</f>
        <v>5.3290576441102768</v>
      </c>
      <c r="O61" s="42">
        <f t="shared" si="14"/>
        <v>5.528756892230577</v>
      </c>
      <c r="P61" s="42">
        <f t="shared" si="9"/>
        <v>1.3603471177944864</v>
      </c>
      <c r="Q61" s="43">
        <f t="shared" si="9"/>
        <v>1.3322644110275692</v>
      </c>
      <c r="R61" s="38">
        <f t="shared" si="9"/>
        <v>1.3821892230576442</v>
      </c>
      <c r="S61" s="44">
        <f t="shared" si="11"/>
        <v>1.3582669172932331</v>
      </c>
    </row>
    <row r="62" spans="1:22" ht="15" thickBot="1" x14ac:dyDescent="0.4">
      <c r="A62" s="30"/>
      <c r="B62" s="39">
        <v>0.48499999999999999</v>
      </c>
      <c r="C62" s="39">
        <v>0.48399999999999999</v>
      </c>
      <c r="D62" s="39">
        <v>0.49099999999999999</v>
      </c>
      <c r="E62" s="40">
        <f>B62-$E$53</f>
        <v>0.43566666666666665</v>
      </c>
      <c r="F62" s="40">
        <f t="shared" ref="F62" si="15">C62-$E$53</f>
        <v>0.43466666666666665</v>
      </c>
      <c r="G62" s="40">
        <f t="shared" ref="G62" si="16">D62-$E$53</f>
        <v>0.44166666666666665</v>
      </c>
      <c r="H62" s="41">
        <f>((E62-$Q$48)/$S$48)</f>
        <v>32.629072681704265</v>
      </c>
      <c r="I62" s="41">
        <f t="shared" ref="I62" si="17">((F62-$Q$48)/$S$48)</f>
        <v>32.553884711779453</v>
      </c>
      <c r="J62" s="41">
        <f t="shared" ref="J62" si="18">((G62-$Q$48)/$S$48)</f>
        <v>33.080200501253138</v>
      </c>
      <c r="K62" s="39">
        <v>0.16200000000000001</v>
      </c>
      <c r="L62" s="39">
        <f t="shared" si="7"/>
        <v>162</v>
      </c>
      <c r="M62" s="42">
        <f>(H62*$L$61)/1000</f>
        <v>5.4164260651629084</v>
      </c>
      <c r="N62" s="42">
        <f t="shared" ref="N62" si="19">(I62*$L$61)/1000</f>
        <v>5.4039448621553889</v>
      </c>
      <c r="O62" s="42">
        <f t="shared" ref="O62" si="20">(J62*$L$61)/1000</f>
        <v>5.4913132832080214</v>
      </c>
      <c r="P62" s="42">
        <f t="shared" si="9"/>
        <v>1.3541065162907271</v>
      </c>
      <c r="Q62" s="43">
        <f t="shared" si="9"/>
        <v>1.3509862155388472</v>
      </c>
      <c r="R62" s="38">
        <f t="shared" si="9"/>
        <v>1.3728283208020053</v>
      </c>
      <c r="S62" s="44">
        <f t="shared" si="11"/>
        <v>1.35930701754386</v>
      </c>
    </row>
    <row r="63" spans="1:22" ht="15" thickBot="1" x14ac:dyDescent="0.4">
      <c r="A63" s="31"/>
      <c r="E63" s="26">
        <f t="shared" si="6"/>
        <v>-1.3240000000000001</v>
      </c>
      <c r="F63" s="26">
        <f t="shared" si="4"/>
        <v>-1.3240000000000001</v>
      </c>
      <c r="G63" s="26">
        <f t="shared" si="4"/>
        <v>-1.3240000000000001</v>
      </c>
      <c r="H63" s="27" t="e">
        <f t="shared" ref="H61:J81" si="21">((E63-$D$43)/$B$43)/1000</f>
        <v>#VALUE!</v>
      </c>
      <c r="I63" s="27" t="e">
        <f t="shared" si="5"/>
        <v>#VALUE!</v>
      </c>
      <c r="J63" s="27" t="e">
        <f t="shared" si="5"/>
        <v>#VALUE!</v>
      </c>
      <c r="K63">
        <v>0.185</v>
      </c>
      <c r="L63">
        <f t="shared" si="7"/>
        <v>185</v>
      </c>
      <c r="M63" s="28" t="e">
        <f t="shared" si="8"/>
        <v>#VALUE!</v>
      </c>
      <c r="N63" s="28" t="e">
        <f t="shared" si="8"/>
        <v>#VALUE!</v>
      </c>
      <c r="O63" s="28" t="e">
        <f t="shared" si="8"/>
        <v>#VALUE!</v>
      </c>
      <c r="P63" s="28" t="e">
        <f t="shared" si="9"/>
        <v>#VALUE!</v>
      </c>
      <c r="Q63" s="32" t="e">
        <f t="shared" si="9"/>
        <v>#VALUE!</v>
      </c>
      <c r="R63" s="33" t="e">
        <f t="shared" si="9"/>
        <v>#VALUE!</v>
      </c>
      <c r="S63" s="29" t="e">
        <f t="shared" si="11"/>
        <v>#VALUE!</v>
      </c>
      <c r="T63" s="29">
        <f>AVERAGE(S61:S62)</f>
        <v>1.3587869674185464</v>
      </c>
      <c r="U63" s="29">
        <f>AVERAGE(L61:L63)</f>
        <v>171</v>
      </c>
      <c r="V63">
        <f>(T63*100/U63)/4</f>
        <v>0.19865306541206817</v>
      </c>
    </row>
    <row r="64" spans="1:22" ht="15" thickBot="1" x14ac:dyDescent="0.4">
      <c r="A64" s="25" t="s">
        <v>38</v>
      </c>
      <c r="B64">
        <v>0.58799999999999997</v>
      </c>
      <c r="C64">
        <v>0.57199999999999995</v>
      </c>
      <c r="D64">
        <v>0.57799999999999996</v>
      </c>
      <c r="E64" s="26">
        <f t="shared" si="6"/>
        <v>-0.7360000000000001</v>
      </c>
      <c r="F64" s="26">
        <f t="shared" si="4"/>
        <v>-0.75200000000000011</v>
      </c>
      <c r="G64" s="26">
        <f t="shared" si="4"/>
        <v>-0.74600000000000011</v>
      </c>
      <c r="H64" s="27" t="e">
        <f t="shared" si="21"/>
        <v>#VALUE!</v>
      </c>
      <c r="I64" s="27" t="e">
        <f t="shared" si="5"/>
        <v>#VALUE!</v>
      </c>
      <c r="J64" s="27" t="e">
        <f t="shared" si="5"/>
        <v>#VALUE!</v>
      </c>
      <c r="K64">
        <v>0.10100000000000001</v>
      </c>
      <c r="L64">
        <f t="shared" si="7"/>
        <v>101</v>
      </c>
      <c r="M64" s="28" t="e">
        <f t="shared" si="8"/>
        <v>#VALUE!</v>
      </c>
      <c r="N64" s="28" t="e">
        <f t="shared" si="8"/>
        <v>#VALUE!</v>
      </c>
      <c r="O64" s="28" t="e">
        <f t="shared" si="8"/>
        <v>#VALUE!</v>
      </c>
      <c r="P64" s="28" t="e">
        <f t="shared" si="9"/>
        <v>#VALUE!</v>
      </c>
      <c r="Q64" s="32" t="e">
        <f t="shared" si="9"/>
        <v>#VALUE!</v>
      </c>
      <c r="R64" s="33" t="e">
        <f t="shared" si="9"/>
        <v>#VALUE!</v>
      </c>
      <c r="S64" s="29" t="e">
        <f t="shared" si="11"/>
        <v>#VALUE!</v>
      </c>
    </row>
    <row r="65" spans="1:22" ht="15" thickBot="1" x14ac:dyDescent="0.4">
      <c r="A65" s="30"/>
      <c r="B65">
        <v>0.57499999999999996</v>
      </c>
      <c r="C65">
        <v>0.55900000000000005</v>
      </c>
      <c r="D65">
        <v>0.55600000000000005</v>
      </c>
      <c r="E65" s="26">
        <f t="shared" si="6"/>
        <v>-0.74900000000000011</v>
      </c>
      <c r="F65" s="26">
        <f t="shared" si="4"/>
        <v>-0.76500000000000001</v>
      </c>
      <c r="G65" s="26">
        <f t="shared" si="4"/>
        <v>-0.76800000000000002</v>
      </c>
      <c r="H65" s="27" t="e">
        <f t="shared" si="21"/>
        <v>#VALUE!</v>
      </c>
      <c r="I65" s="27" t="e">
        <f t="shared" si="5"/>
        <v>#VALUE!</v>
      </c>
      <c r="J65" s="27" t="e">
        <f t="shared" si="5"/>
        <v>#VALUE!</v>
      </c>
      <c r="K65">
        <v>0.113</v>
      </c>
      <c r="L65">
        <f t="shared" si="7"/>
        <v>113</v>
      </c>
      <c r="M65" s="28" t="e">
        <f t="shared" si="8"/>
        <v>#VALUE!</v>
      </c>
      <c r="N65" s="28" t="e">
        <f t="shared" si="8"/>
        <v>#VALUE!</v>
      </c>
      <c r="O65" s="28" t="e">
        <f t="shared" si="8"/>
        <v>#VALUE!</v>
      </c>
      <c r="P65" s="28" t="e">
        <f t="shared" si="9"/>
        <v>#VALUE!</v>
      </c>
      <c r="Q65" s="32" t="e">
        <f t="shared" si="9"/>
        <v>#VALUE!</v>
      </c>
      <c r="R65" s="33" t="e">
        <f t="shared" si="9"/>
        <v>#VALUE!</v>
      </c>
      <c r="S65" s="29" t="e">
        <f t="shared" si="11"/>
        <v>#VALUE!</v>
      </c>
    </row>
    <row r="66" spans="1:22" ht="15" thickBot="1" x14ac:dyDescent="0.4">
      <c r="A66" s="31"/>
      <c r="E66" s="26">
        <f t="shared" si="6"/>
        <v>-1.3240000000000001</v>
      </c>
      <c r="F66" s="26">
        <f t="shared" si="4"/>
        <v>-1.3240000000000001</v>
      </c>
      <c r="G66" s="26">
        <f t="shared" si="4"/>
        <v>-1.3240000000000001</v>
      </c>
      <c r="H66" s="27" t="e">
        <f t="shared" si="21"/>
        <v>#VALUE!</v>
      </c>
      <c r="I66" s="27" t="e">
        <f t="shared" si="5"/>
        <v>#VALUE!</v>
      </c>
      <c r="J66" s="27" t="e">
        <f t="shared" si="5"/>
        <v>#VALUE!</v>
      </c>
      <c r="K66">
        <v>0.126</v>
      </c>
      <c r="L66">
        <f t="shared" si="7"/>
        <v>126</v>
      </c>
      <c r="M66" s="28" t="e">
        <f t="shared" si="8"/>
        <v>#VALUE!</v>
      </c>
      <c r="N66" s="28" t="e">
        <f t="shared" si="8"/>
        <v>#VALUE!</v>
      </c>
      <c r="O66" s="28" t="e">
        <f t="shared" si="8"/>
        <v>#VALUE!</v>
      </c>
      <c r="P66" s="28" t="e">
        <f t="shared" si="9"/>
        <v>#VALUE!</v>
      </c>
      <c r="Q66" s="32" t="e">
        <f t="shared" si="9"/>
        <v>#VALUE!</v>
      </c>
      <c r="R66" s="33" t="e">
        <f t="shared" si="9"/>
        <v>#VALUE!</v>
      </c>
      <c r="S66" s="29" t="e">
        <f t="shared" si="11"/>
        <v>#VALUE!</v>
      </c>
      <c r="T66" s="29" t="e">
        <f>AVERAGE(S64:S65)</f>
        <v>#VALUE!</v>
      </c>
      <c r="U66" s="29">
        <f>AVERAGE(L64:L66)</f>
        <v>113.33333333333333</v>
      </c>
      <c r="V66" t="e">
        <f>(T66*100/U66)/4</f>
        <v>#VALUE!</v>
      </c>
    </row>
    <row r="67" spans="1:22" ht="15" thickBot="1" x14ac:dyDescent="0.4">
      <c r="A67" s="25" t="s">
        <v>39</v>
      </c>
      <c r="B67">
        <v>0.41099999999999998</v>
      </c>
      <c r="C67">
        <v>0.40899999999999997</v>
      </c>
      <c r="D67">
        <v>0.41299999999999998</v>
      </c>
      <c r="E67" s="26">
        <f t="shared" si="6"/>
        <v>-0.91300000000000003</v>
      </c>
      <c r="F67" s="26">
        <f t="shared" si="4"/>
        <v>-0.91500000000000004</v>
      </c>
      <c r="G67" s="26">
        <f t="shared" si="4"/>
        <v>-0.91100000000000003</v>
      </c>
      <c r="H67" s="27" t="e">
        <f t="shared" si="21"/>
        <v>#VALUE!</v>
      </c>
      <c r="I67" s="27" t="e">
        <f t="shared" si="5"/>
        <v>#VALUE!</v>
      </c>
      <c r="J67" s="27" t="e">
        <f t="shared" si="5"/>
        <v>#VALUE!</v>
      </c>
      <c r="K67">
        <v>0.12</v>
      </c>
      <c r="L67">
        <f t="shared" si="7"/>
        <v>120</v>
      </c>
      <c r="M67" s="28" t="e">
        <f t="shared" si="8"/>
        <v>#VALUE!</v>
      </c>
      <c r="N67" s="28" t="e">
        <f t="shared" si="8"/>
        <v>#VALUE!</v>
      </c>
      <c r="O67" s="28" t="e">
        <f t="shared" si="8"/>
        <v>#VALUE!</v>
      </c>
      <c r="P67" s="28" t="e">
        <f t="shared" si="9"/>
        <v>#VALUE!</v>
      </c>
      <c r="Q67" s="32" t="e">
        <f t="shared" si="9"/>
        <v>#VALUE!</v>
      </c>
      <c r="R67" s="33" t="e">
        <f t="shared" si="9"/>
        <v>#VALUE!</v>
      </c>
      <c r="S67" s="29" t="e">
        <f t="shared" si="11"/>
        <v>#VALUE!</v>
      </c>
    </row>
    <row r="68" spans="1:22" ht="15" thickBot="1" x14ac:dyDescent="0.4">
      <c r="A68" s="30"/>
      <c r="B68">
        <v>0.39800000000000002</v>
      </c>
      <c r="C68">
        <v>0.372</v>
      </c>
      <c r="D68">
        <v>0.371</v>
      </c>
      <c r="E68" s="26">
        <f t="shared" si="6"/>
        <v>-0.92600000000000005</v>
      </c>
      <c r="F68" s="26">
        <f t="shared" si="4"/>
        <v>-0.95200000000000007</v>
      </c>
      <c r="G68" s="26">
        <f t="shared" si="4"/>
        <v>-0.95300000000000007</v>
      </c>
      <c r="H68" s="27" t="e">
        <f t="shared" si="21"/>
        <v>#VALUE!</v>
      </c>
      <c r="I68" s="27" t="e">
        <f t="shared" si="5"/>
        <v>#VALUE!</v>
      </c>
      <c r="J68" s="27" t="e">
        <f t="shared" si="5"/>
        <v>#VALUE!</v>
      </c>
      <c r="K68">
        <v>0.1</v>
      </c>
      <c r="L68">
        <f t="shared" si="7"/>
        <v>100</v>
      </c>
      <c r="M68" s="28" t="e">
        <f t="shared" si="8"/>
        <v>#VALUE!</v>
      </c>
      <c r="N68" s="28" t="e">
        <f t="shared" si="8"/>
        <v>#VALUE!</v>
      </c>
      <c r="O68" s="28" t="e">
        <f t="shared" si="8"/>
        <v>#VALUE!</v>
      </c>
      <c r="P68" s="28" t="e">
        <f t="shared" si="9"/>
        <v>#VALUE!</v>
      </c>
      <c r="Q68" s="32" t="e">
        <f t="shared" si="9"/>
        <v>#VALUE!</v>
      </c>
      <c r="R68" s="33" t="e">
        <f t="shared" si="9"/>
        <v>#VALUE!</v>
      </c>
      <c r="S68" s="29" t="e">
        <f t="shared" si="11"/>
        <v>#VALUE!</v>
      </c>
    </row>
    <row r="69" spans="1:22" ht="15" thickBot="1" x14ac:dyDescent="0.4">
      <c r="A69" s="31"/>
      <c r="E69" s="26">
        <f t="shared" si="6"/>
        <v>-1.3240000000000001</v>
      </c>
      <c r="F69" s="26">
        <f t="shared" si="4"/>
        <v>-1.3240000000000001</v>
      </c>
      <c r="G69" s="26">
        <f t="shared" si="4"/>
        <v>-1.3240000000000001</v>
      </c>
      <c r="H69" s="27" t="e">
        <f t="shared" si="21"/>
        <v>#VALUE!</v>
      </c>
      <c r="I69" s="27" t="e">
        <f t="shared" si="5"/>
        <v>#VALUE!</v>
      </c>
      <c r="J69" s="27" t="e">
        <f t="shared" si="5"/>
        <v>#VALUE!</v>
      </c>
      <c r="K69">
        <v>0.10199999999999999</v>
      </c>
      <c r="L69">
        <f t="shared" si="7"/>
        <v>102</v>
      </c>
      <c r="M69" s="28" t="e">
        <f t="shared" si="8"/>
        <v>#VALUE!</v>
      </c>
      <c r="N69" s="28" t="e">
        <f t="shared" si="8"/>
        <v>#VALUE!</v>
      </c>
      <c r="O69" s="28" t="e">
        <f t="shared" si="8"/>
        <v>#VALUE!</v>
      </c>
      <c r="P69" s="28" t="e">
        <f t="shared" si="9"/>
        <v>#VALUE!</v>
      </c>
      <c r="Q69" s="32" t="e">
        <f t="shared" si="9"/>
        <v>#VALUE!</v>
      </c>
      <c r="R69" s="33" t="e">
        <f t="shared" si="9"/>
        <v>#VALUE!</v>
      </c>
      <c r="S69" s="29" t="e">
        <f t="shared" si="11"/>
        <v>#VALUE!</v>
      </c>
      <c r="T69" s="29" t="e">
        <f>AVERAGE(S67:S68)</f>
        <v>#VALUE!</v>
      </c>
      <c r="U69" s="29">
        <f>AVERAGE(L67:L69)</f>
        <v>107.33333333333333</v>
      </c>
      <c r="V69" t="e">
        <f>(T69*100/U69)/4</f>
        <v>#VALUE!</v>
      </c>
    </row>
    <row r="70" spans="1:22" ht="15" thickBot="1" x14ac:dyDescent="0.4">
      <c r="A70" s="25" t="s">
        <v>40</v>
      </c>
      <c r="B70">
        <v>0.59299999999999997</v>
      </c>
      <c r="C70">
        <v>0.59799999999999998</v>
      </c>
      <c r="D70">
        <v>0.60499999999999998</v>
      </c>
      <c r="E70" s="26">
        <f t="shared" si="6"/>
        <v>-0.73100000000000009</v>
      </c>
      <c r="F70" s="26">
        <f t="shared" si="4"/>
        <v>-0.72600000000000009</v>
      </c>
      <c r="G70" s="26">
        <f t="shared" si="4"/>
        <v>-0.71900000000000008</v>
      </c>
      <c r="H70" s="27" t="e">
        <f t="shared" si="21"/>
        <v>#VALUE!</v>
      </c>
      <c r="I70" s="27" t="e">
        <f t="shared" si="5"/>
        <v>#VALUE!</v>
      </c>
      <c r="J70" s="27" t="e">
        <f t="shared" si="5"/>
        <v>#VALUE!</v>
      </c>
      <c r="K70">
        <v>0.12</v>
      </c>
      <c r="L70">
        <f t="shared" si="7"/>
        <v>120</v>
      </c>
      <c r="M70" s="28" t="e">
        <f t="shared" si="8"/>
        <v>#VALUE!</v>
      </c>
      <c r="N70" s="28" t="e">
        <f t="shared" si="8"/>
        <v>#VALUE!</v>
      </c>
      <c r="O70" s="28" t="e">
        <f t="shared" si="8"/>
        <v>#VALUE!</v>
      </c>
      <c r="P70" s="28" t="e">
        <f t="shared" si="9"/>
        <v>#VALUE!</v>
      </c>
      <c r="Q70" s="32" t="e">
        <f t="shared" si="9"/>
        <v>#VALUE!</v>
      </c>
      <c r="R70" s="33" t="e">
        <f t="shared" si="9"/>
        <v>#VALUE!</v>
      </c>
      <c r="S70" s="29" t="e">
        <f t="shared" si="11"/>
        <v>#VALUE!</v>
      </c>
    </row>
    <row r="71" spans="1:22" ht="15" thickBot="1" x14ac:dyDescent="0.4">
      <c r="A71" s="30"/>
      <c r="B71">
        <v>0.54300000000000004</v>
      </c>
      <c r="C71">
        <v>0.55200000000000005</v>
      </c>
      <c r="D71">
        <v>0.59599999999999997</v>
      </c>
      <c r="E71" s="26">
        <f t="shared" si="6"/>
        <v>-0.78100000000000003</v>
      </c>
      <c r="F71" s="26">
        <f t="shared" si="4"/>
        <v>-0.77200000000000002</v>
      </c>
      <c r="G71" s="26">
        <f t="shared" si="4"/>
        <v>-0.72800000000000009</v>
      </c>
      <c r="H71" s="27" t="e">
        <f t="shared" si="21"/>
        <v>#VALUE!</v>
      </c>
      <c r="I71" s="27" t="e">
        <f t="shared" si="5"/>
        <v>#VALUE!</v>
      </c>
      <c r="J71" s="27" t="e">
        <f t="shared" si="5"/>
        <v>#VALUE!</v>
      </c>
      <c r="K71">
        <v>0.11599999999999999</v>
      </c>
      <c r="L71">
        <f t="shared" si="7"/>
        <v>115.99999999999999</v>
      </c>
      <c r="M71" s="28" t="e">
        <f t="shared" si="8"/>
        <v>#VALUE!</v>
      </c>
      <c r="N71" s="28" t="e">
        <f t="shared" si="8"/>
        <v>#VALUE!</v>
      </c>
      <c r="O71" s="28" t="e">
        <f t="shared" si="8"/>
        <v>#VALUE!</v>
      </c>
      <c r="P71" s="28" t="e">
        <f t="shared" si="9"/>
        <v>#VALUE!</v>
      </c>
      <c r="Q71" s="32" t="e">
        <f t="shared" si="9"/>
        <v>#VALUE!</v>
      </c>
      <c r="R71" s="33" t="e">
        <f t="shared" si="9"/>
        <v>#VALUE!</v>
      </c>
      <c r="S71" s="29" t="e">
        <f t="shared" si="11"/>
        <v>#VALUE!</v>
      </c>
    </row>
    <row r="72" spans="1:22" ht="15" thickBot="1" x14ac:dyDescent="0.4">
      <c r="A72" s="31"/>
      <c r="E72" s="26">
        <f t="shared" si="6"/>
        <v>-1.3240000000000001</v>
      </c>
      <c r="F72" s="26">
        <f t="shared" si="4"/>
        <v>-1.3240000000000001</v>
      </c>
      <c r="G72" s="26">
        <f t="shared" si="4"/>
        <v>-1.3240000000000001</v>
      </c>
      <c r="H72" s="27" t="e">
        <f t="shared" si="21"/>
        <v>#VALUE!</v>
      </c>
      <c r="I72" s="27" t="e">
        <f t="shared" si="5"/>
        <v>#VALUE!</v>
      </c>
      <c r="J72" s="27" t="e">
        <f t="shared" si="5"/>
        <v>#VALUE!</v>
      </c>
      <c r="K72">
        <v>0.14300000000000002</v>
      </c>
      <c r="L72">
        <f t="shared" si="7"/>
        <v>143.00000000000003</v>
      </c>
      <c r="M72" s="28" t="e">
        <f t="shared" si="8"/>
        <v>#VALUE!</v>
      </c>
      <c r="N72" s="28" t="e">
        <f t="shared" si="8"/>
        <v>#VALUE!</v>
      </c>
      <c r="O72" s="28" t="e">
        <f t="shared" si="8"/>
        <v>#VALUE!</v>
      </c>
      <c r="P72" s="28" t="e">
        <f t="shared" si="9"/>
        <v>#VALUE!</v>
      </c>
      <c r="Q72" s="32" t="e">
        <f t="shared" si="9"/>
        <v>#VALUE!</v>
      </c>
      <c r="R72" s="33" t="e">
        <f t="shared" si="9"/>
        <v>#VALUE!</v>
      </c>
      <c r="S72" s="29" t="e">
        <f t="shared" si="11"/>
        <v>#VALUE!</v>
      </c>
      <c r="T72" s="29" t="e">
        <f>AVERAGE(S70:S71)</f>
        <v>#VALUE!</v>
      </c>
      <c r="U72" s="29">
        <f>AVERAGE(L70:L72)</f>
        <v>126.33333333333333</v>
      </c>
      <c r="V72" t="e">
        <f>(T72*100/U72)/4</f>
        <v>#VALUE!</v>
      </c>
    </row>
    <row r="73" spans="1:22" ht="15" thickBot="1" x14ac:dyDescent="0.4">
      <c r="A73" s="25" t="s">
        <v>41</v>
      </c>
      <c r="B73">
        <v>0.57599999999999996</v>
      </c>
      <c r="C73">
        <v>0.54600000000000004</v>
      </c>
      <c r="D73">
        <v>0.54700000000000004</v>
      </c>
      <c r="E73" s="26">
        <f t="shared" si="6"/>
        <v>-0.74800000000000011</v>
      </c>
      <c r="F73" s="26">
        <f t="shared" si="4"/>
        <v>-0.77800000000000002</v>
      </c>
      <c r="G73" s="26">
        <f t="shared" si="4"/>
        <v>-0.77700000000000002</v>
      </c>
      <c r="H73" s="27" t="e">
        <f t="shared" si="21"/>
        <v>#VALUE!</v>
      </c>
      <c r="I73" s="27" t="e">
        <f t="shared" si="5"/>
        <v>#VALUE!</v>
      </c>
      <c r="J73" s="27" t="e">
        <f t="shared" si="5"/>
        <v>#VALUE!</v>
      </c>
      <c r="K73">
        <v>0.20699999999999999</v>
      </c>
      <c r="L73">
        <f t="shared" si="7"/>
        <v>207</v>
      </c>
      <c r="M73" s="28" t="e">
        <f t="shared" si="8"/>
        <v>#VALUE!</v>
      </c>
      <c r="N73" s="28" t="e">
        <f t="shared" si="8"/>
        <v>#VALUE!</v>
      </c>
      <c r="O73" s="28" t="e">
        <f t="shared" si="8"/>
        <v>#VALUE!</v>
      </c>
      <c r="P73" s="28" t="e">
        <f t="shared" si="9"/>
        <v>#VALUE!</v>
      </c>
      <c r="Q73" s="32" t="e">
        <f t="shared" si="9"/>
        <v>#VALUE!</v>
      </c>
      <c r="R73" s="33" t="e">
        <f t="shared" si="9"/>
        <v>#VALUE!</v>
      </c>
      <c r="S73" s="29" t="e">
        <f t="shared" si="11"/>
        <v>#VALUE!</v>
      </c>
    </row>
    <row r="74" spans="1:22" ht="15" thickBot="1" x14ac:dyDescent="0.4">
      <c r="A74" s="30"/>
      <c r="B74">
        <v>0.54600000000000004</v>
      </c>
      <c r="C74">
        <v>0.53</v>
      </c>
      <c r="D74">
        <v>0.54300000000000004</v>
      </c>
      <c r="E74" s="26">
        <f t="shared" si="6"/>
        <v>-0.77800000000000002</v>
      </c>
      <c r="F74" s="26">
        <f t="shared" si="4"/>
        <v>-0.79400000000000004</v>
      </c>
      <c r="G74" s="26">
        <f t="shared" si="4"/>
        <v>-0.78100000000000003</v>
      </c>
      <c r="H74" s="27" t="e">
        <f t="shared" si="21"/>
        <v>#VALUE!</v>
      </c>
      <c r="I74" s="27" t="e">
        <f t="shared" si="21"/>
        <v>#VALUE!</v>
      </c>
      <c r="J74" s="27" t="e">
        <f t="shared" si="21"/>
        <v>#VALUE!</v>
      </c>
      <c r="K74">
        <v>0.25</v>
      </c>
      <c r="L74">
        <f t="shared" si="7"/>
        <v>250</v>
      </c>
      <c r="M74" s="28" t="e">
        <f t="shared" si="8"/>
        <v>#VALUE!</v>
      </c>
      <c r="N74" s="28" t="e">
        <f t="shared" si="8"/>
        <v>#VALUE!</v>
      </c>
      <c r="O74" s="28" t="e">
        <f t="shared" si="8"/>
        <v>#VALUE!</v>
      </c>
      <c r="P74" s="28" t="e">
        <f t="shared" si="9"/>
        <v>#VALUE!</v>
      </c>
      <c r="Q74" s="32" t="e">
        <f t="shared" si="9"/>
        <v>#VALUE!</v>
      </c>
      <c r="R74" s="33" t="e">
        <f t="shared" si="9"/>
        <v>#VALUE!</v>
      </c>
      <c r="S74" s="29" t="e">
        <f t="shared" si="11"/>
        <v>#VALUE!</v>
      </c>
    </row>
    <row r="75" spans="1:22" ht="15" thickBot="1" x14ac:dyDescent="0.4">
      <c r="A75" s="31"/>
      <c r="E75" s="26">
        <f t="shared" si="6"/>
        <v>-1.3240000000000001</v>
      </c>
      <c r="F75" s="26">
        <f t="shared" si="4"/>
        <v>-1.3240000000000001</v>
      </c>
      <c r="G75" s="26">
        <f t="shared" si="4"/>
        <v>-1.3240000000000001</v>
      </c>
      <c r="H75" s="27" t="e">
        <f t="shared" si="21"/>
        <v>#VALUE!</v>
      </c>
      <c r="I75" s="27" t="e">
        <f t="shared" si="21"/>
        <v>#VALUE!</v>
      </c>
      <c r="J75" s="27" t="e">
        <f t="shared" si="21"/>
        <v>#VALUE!</v>
      </c>
      <c r="K75">
        <v>0.19700000000000001</v>
      </c>
      <c r="L75">
        <f>K75*1000</f>
        <v>197</v>
      </c>
      <c r="M75" s="28" t="e">
        <f t="shared" si="8"/>
        <v>#VALUE!</v>
      </c>
      <c r="N75" s="28" t="e">
        <f t="shared" si="8"/>
        <v>#VALUE!</v>
      </c>
      <c r="O75" s="28" t="e">
        <f t="shared" si="8"/>
        <v>#VALUE!</v>
      </c>
      <c r="P75" s="28" t="e">
        <f t="shared" si="9"/>
        <v>#VALUE!</v>
      </c>
      <c r="Q75" s="32" t="e">
        <f t="shared" si="9"/>
        <v>#VALUE!</v>
      </c>
      <c r="R75" s="33" t="e">
        <f t="shared" si="9"/>
        <v>#VALUE!</v>
      </c>
      <c r="S75" s="29" t="e">
        <f t="shared" si="11"/>
        <v>#VALUE!</v>
      </c>
      <c r="T75" s="29" t="e">
        <f>AVERAGE(S73:S74)</f>
        <v>#VALUE!</v>
      </c>
      <c r="U75" s="29">
        <f>AVERAGE(L73:L75)</f>
        <v>218</v>
      </c>
      <c r="V75" t="e">
        <f>(T75*100/U75)/4</f>
        <v>#VALUE!</v>
      </c>
    </row>
    <row r="76" spans="1:22" ht="15" thickBot="1" x14ac:dyDescent="0.4">
      <c r="A76" s="25" t="s">
        <v>42</v>
      </c>
      <c r="B76">
        <v>0.47099999999999997</v>
      </c>
      <c r="C76">
        <v>0.47899999999999998</v>
      </c>
      <c r="D76">
        <v>0.48199999999999998</v>
      </c>
      <c r="E76" s="26">
        <f t="shared" si="6"/>
        <v>-0.85300000000000009</v>
      </c>
      <c r="F76" s="26">
        <f t="shared" si="4"/>
        <v>-0.84500000000000008</v>
      </c>
      <c r="G76" s="26">
        <f t="shared" si="4"/>
        <v>-0.84200000000000008</v>
      </c>
      <c r="H76" s="27" t="e">
        <f t="shared" si="21"/>
        <v>#VALUE!</v>
      </c>
      <c r="I76" s="27" t="e">
        <f t="shared" si="21"/>
        <v>#VALUE!</v>
      </c>
      <c r="J76" s="27" t="e">
        <f t="shared" si="21"/>
        <v>#VALUE!</v>
      </c>
      <c r="K76">
        <v>0.19800000000000001</v>
      </c>
      <c r="L76">
        <f t="shared" ref="L76:L81" si="22">K76*1000</f>
        <v>198</v>
      </c>
      <c r="M76" s="28" t="e">
        <f t="shared" si="8"/>
        <v>#VALUE!</v>
      </c>
      <c r="N76" s="28" t="e">
        <f t="shared" si="8"/>
        <v>#VALUE!</v>
      </c>
      <c r="O76" s="28" t="e">
        <f t="shared" si="8"/>
        <v>#VALUE!</v>
      </c>
      <c r="P76" s="28" t="e">
        <f t="shared" si="9"/>
        <v>#VALUE!</v>
      </c>
      <c r="Q76" s="32" t="e">
        <f t="shared" si="9"/>
        <v>#VALUE!</v>
      </c>
      <c r="R76" s="33" t="e">
        <f t="shared" si="9"/>
        <v>#VALUE!</v>
      </c>
      <c r="S76" s="29" t="e">
        <f t="shared" si="11"/>
        <v>#VALUE!</v>
      </c>
    </row>
    <row r="77" spans="1:22" ht="15" thickBot="1" x14ac:dyDescent="0.4">
      <c r="A77" s="30"/>
      <c r="B77">
        <v>0.46700000000000003</v>
      </c>
      <c r="C77">
        <v>0.45200000000000001</v>
      </c>
      <c r="D77">
        <v>0.45600000000000002</v>
      </c>
      <c r="E77" s="26">
        <f t="shared" si="6"/>
        <v>-0.85699999999999998</v>
      </c>
      <c r="F77" s="26">
        <f t="shared" si="4"/>
        <v>-0.87200000000000011</v>
      </c>
      <c r="G77" s="26">
        <f t="shared" si="4"/>
        <v>-0.8680000000000001</v>
      </c>
      <c r="H77" s="27" t="e">
        <f t="shared" si="21"/>
        <v>#VALUE!</v>
      </c>
      <c r="I77" s="27" t="e">
        <f t="shared" si="21"/>
        <v>#VALUE!</v>
      </c>
      <c r="J77" s="27" t="e">
        <f t="shared" si="21"/>
        <v>#VALUE!</v>
      </c>
      <c r="K77">
        <v>0.224</v>
      </c>
      <c r="L77">
        <f t="shared" si="22"/>
        <v>224</v>
      </c>
      <c r="M77" s="28" t="e">
        <f t="shared" si="8"/>
        <v>#VALUE!</v>
      </c>
      <c r="N77" s="28" t="e">
        <f t="shared" si="8"/>
        <v>#VALUE!</v>
      </c>
      <c r="O77" s="28" t="e">
        <f t="shared" si="8"/>
        <v>#VALUE!</v>
      </c>
      <c r="P77" s="28" t="e">
        <f t="shared" si="9"/>
        <v>#VALUE!</v>
      </c>
      <c r="Q77" s="32" t="e">
        <f t="shared" si="9"/>
        <v>#VALUE!</v>
      </c>
      <c r="R77" s="33" t="e">
        <f t="shared" si="9"/>
        <v>#VALUE!</v>
      </c>
      <c r="S77" s="29" t="e">
        <f t="shared" si="11"/>
        <v>#VALUE!</v>
      </c>
    </row>
    <row r="78" spans="1:22" ht="15" thickBot="1" x14ac:dyDescent="0.4">
      <c r="A78" s="31"/>
      <c r="E78" s="26">
        <f t="shared" si="6"/>
        <v>-1.3240000000000001</v>
      </c>
      <c r="F78" s="26">
        <f t="shared" si="4"/>
        <v>-1.3240000000000001</v>
      </c>
      <c r="G78" s="26">
        <f t="shared" si="4"/>
        <v>-1.3240000000000001</v>
      </c>
      <c r="H78" s="27" t="e">
        <f t="shared" si="21"/>
        <v>#VALUE!</v>
      </c>
      <c r="I78" s="27" t="e">
        <f t="shared" si="21"/>
        <v>#VALUE!</v>
      </c>
      <c r="J78" s="27" t="e">
        <f t="shared" si="21"/>
        <v>#VALUE!</v>
      </c>
      <c r="K78">
        <v>0.216</v>
      </c>
      <c r="L78">
        <f t="shared" si="22"/>
        <v>216</v>
      </c>
      <c r="M78" s="28" t="e">
        <f t="shared" si="8"/>
        <v>#VALUE!</v>
      </c>
      <c r="N78" s="28" t="e">
        <f t="shared" si="8"/>
        <v>#VALUE!</v>
      </c>
      <c r="O78" s="28" t="e">
        <f t="shared" si="8"/>
        <v>#VALUE!</v>
      </c>
      <c r="P78" s="28" t="e">
        <f t="shared" si="9"/>
        <v>#VALUE!</v>
      </c>
      <c r="Q78" s="32" t="e">
        <f t="shared" si="9"/>
        <v>#VALUE!</v>
      </c>
      <c r="R78" s="33" t="e">
        <f t="shared" si="9"/>
        <v>#VALUE!</v>
      </c>
      <c r="S78" s="29" t="e">
        <f t="shared" si="11"/>
        <v>#VALUE!</v>
      </c>
      <c r="T78" s="29" t="e">
        <f>AVERAGE(S76:S77)</f>
        <v>#VALUE!</v>
      </c>
      <c r="U78" s="29">
        <f>AVERAGE(L76:L78)</f>
        <v>212.66666666666666</v>
      </c>
      <c r="V78" t="e">
        <f>(T78*100/U78)/4</f>
        <v>#VALUE!</v>
      </c>
    </row>
    <row r="79" spans="1:22" ht="15" thickBot="1" x14ac:dyDescent="0.4">
      <c r="A79" s="25" t="s">
        <v>43</v>
      </c>
      <c r="B79">
        <v>0.56799999999999995</v>
      </c>
      <c r="C79">
        <v>0.55500000000000005</v>
      </c>
      <c r="D79">
        <v>0.56599999999999995</v>
      </c>
      <c r="E79" s="26">
        <f t="shared" si="6"/>
        <v>-0.75600000000000012</v>
      </c>
      <c r="F79" s="26">
        <f t="shared" si="4"/>
        <v>-0.76900000000000002</v>
      </c>
      <c r="G79" s="26">
        <f t="shared" si="4"/>
        <v>-0.75800000000000012</v>
      </c>
      <c r="H79" s="27" t="e">
        <f t="shared" si="21"/>
        <v>#VALUE!</v>
      </c>
      <c r="I79" s="27" t="e">
        <f t="shared" si="21"/>
        <v>#VALUE!</v>
      </c>
      <c r="J79" s="27" t="e">
        <f t="shared" si="21"/>
        <v>#VALUE!</v>
      </c>
      <c r="K79">
        <v>0.151</v>
      </c>
      <c r="L79">
        <f t="shared" si="22"/>
        <v>151</v>
      </c>
      <c r="M79" s="28" t="e">
        <f t="shared" si="8"/>
        <v>#VALUE!</v>
      </c>
      <c r="N79" s="28" t="e">
        <f t="shared" si="8"/>
        <v>#VALUE!</v>
      </c>
      <c r="O79" s="28" t="e">
        <f t="shared" si="8"/>
        <v>#VALUE!</v>
      </c>
      <c r="P79" s="28" t="e">
        <f t="shared" si="9"/>
        <v>#VALUE!</v>
      </c>
      <c r="Q79" s="32" t="e">
        <f t="shared" si="9"/>
        <v>#VALUE!</v>
      </c>
      <c r="R79" s="33" t="e">
        <f t="shared" si="9"/>
        <v>#VALUE!</v>
      </c>
      <c r="S79" s="29" t="e">
        <f t="shared" si="11"/>
        <v>#VALUE!</v>
      </c>
    </row>
    <row r="80" spans="1:22" ht="15" thickBot="1" x14ac:dyDescent="0.4">
      <c r="A80" s="30"/>
      <c r="B80">
        <v>0.53400000000000003</v>
      </c>
      <c r="C80">
        <v>0.59299999999999997</v>
      </c>
      <c r="D80">
        <v>0.54700000000000004</v>
      </c>
      <c r="E80" s="26">
        <f t="shared" si="6"/>
        <v>-0.79</v>
      </c>
      <c r="F80" s="26">
        <f t="shared" si="4"/>
        <v>-0.73100000000000009</v>
      </c>
      <c r="G80" s="26">
        <f t="shared" si="4"/>
        <v>-0.77700000000000002</v>
      </c>
      <c r="H80" s="27" t="e">
        <f t="shared" si="21"/>
        <v>#VALUE!</v>
      </c>
      <c r="I80" s="27" t="e">
        <f t="shared" si="21"/>
        <v>#VALUE!</v>
      </c>
      <c r="J80" s="27" t="e">
        <f t="shared" si="21"/>
        <v>#VALUE!</v>
      </c>
      <c r="K80">
        <v>0.14000000000000001</v>
      </c>
      <c r="L80">
        <f t="shared" si="22"/>
        <v>140</v>
      </c>
      <c r="M80" s="28" t="e">
        <f t="shared" si="8"/>
        <v>#VALUE!</v>
      </c>
      <c r="N80" s="28" t="e">
        <f t="shared" si="8"/>
        <v>#VALUE!</v>
      </c>
      <c r="O80" s="28" t="e">
        <f t="shared" si="8"/>
        <v>#VALUE!</v>
      </c>
      <c r="P80" s="28" t="e">
        <f t="shared" si="9"/>
        <v>#VALUE!</v>
      </c>
      <c r="Q80" s="32" t="e">
        <f t="shared" si="9"/>
        <v>#VALUE!</v>
      </c>
      <c r="R80" s="33" t="e">
        <f t="shared" si="9"/>
        <v>#VALUE!</v>
      </c>
      <c r="S80" s="29" t="e">
        <f t="shared" si="11"/>
        <v>#VALUE!</v>
      </c>
    </row>
    <row r="81" spans="1:22" x14ac:dyDescent="0.35">
      <c r="A81" s="31"/>
      <c r="E81" s="26">
        <f t="shared" si="6"/>
        <v>-1.3240000000000001</v>
      </c>
      <c r="F81" s="26">
        <f t="shared" si="4"/>
        <v>-1.3240000000000001</v>
      </c>
      <c r="G81" s="26">
        <f t="shared" si="4"/>
        <v>-1.3240000000000001</v>
      </c>
      <c r="H81" s="27" t="e">
        <f t="shared" si="21"/>
        <v>#VALUE!</v>
      </c>
      <c r="I81" s="27" t="e">
        <f t="shared" si="21"/>
        <v>#VALUE!</v>
      </c>
      <c r="J81" s="27" t="e">
        <f t="shared" si="21"/>
        <v>#VALUE!</v>
      </c>
      <c r="K81">
        <v>0.20200000000000001</v>
      </c>
      <c r="L81">
        <f t="shared" si="22"/>
        <v>202</v>
      </c>
      <c r="M81" s="28" t="e">
        <f t="shared" si="8"/>
        <v>#VALUE!</v>
      </c>
      <c r="N81" s="28" t="e">
        <f t="shared" si="8"/>
        <v>#VALUE!</v>
      </c>
      <c r="O81" s="28" t="e">
        <f t="shared" si="8"/>
        <v>#VALUE!</v>
      </c>
      <c r="P81" s="28" t="e">
        <f t="shared" si="9"/>
        <v>#VALUE!</v>
      </c>
      <c r="Q81" s="32" t="e">
        <f t="shared" si="9"/>
        <v>#VALUE!</v>
      </c>
      <c r="R81" s="33" t="e">
        <f t="shared" si="9"/>
        <v>#VALUE!</v>
      </c>
      <c r="S81" s="29" t="e">
        <f t="shared" si="11"/>
        <v>#VALUE!</v>
      </c>
      <c r="T81" s="29" t="e">
        <f>AVERAGE(S79:S80)</f>
        <v>#VALUE!</v>
      </c>
      <c r="U81" s="29">
        <f>AVERAGE(L79:L81)</f>
        <v>164.33333333333334</v>
      </c>
      <c r="V81" t="e">
        <f>(T81*100/U81)/4</f>
        <v>#VALUE!</v>
      </c>
    </row>
  </sheetData>
  <mergeCells count="12">
    <mergeCell ref="A64:A66"/>
    <mergeCell ref="A67:A69"/>
    <mergeCell ref="A70:A72"/>
    <mergeCell ref="A73:A75"/>
    <mergeCell ref="A76:A78"/>
    <mergeCell ref="A79:A81"/>
    <mergeCell ref="B43:D43"/>
    <mergeCell ref="H57:J57"/>
    <mergeCell ref="M57:O57"/>
    <mergeCell ref="P57:R57"/>
    <mergeCell ref="A58:A60"/>
    <mergeCell ref="A61:A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Tretiak, Sofiia</dc:creator>
  <cp:lastModifiedBy>Tretiak, Sofiia</cp:lastModifiedBy>
  <dcterms:created xsi:type="dcterms:W3CDTF">2025-01-04T13:27:31Z</dcterms:created>
  <dcterms:modified xsi:type="dcterms:W3CDTF">2025-01-04T16:02:20Z</dcterms:modified>
</cp:coreProperties>
</file>